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CBF\Documents\TECNICO FINAL\"/>
    </mc:Choice>
  </mc:AlternateContent>
  <bookViews>
    <workbookView xWindow="0" yWindow="60" windowWidth="17100" windowHeight="7020" firstSheet="10" activeTab="10"/>
  </bookViews>
  <sheets>
    <sheet name="Renacer Social N. 1" sheetId="58" r:id="rId1"/>
    <sheet name="Liceo de la Sabana N. 2" sheetId="59" r:id="rId2"/>
    <sheet name="Liceo de la Sabana N. 3" sheetId="60" r:id="rId3"/>
    <sheet name="Fund. Siglo XXI N. 4" sheetId="61" r:id="rId4"/>
    <sheet name="Fundacion Prosocial N. 5" sheetId="62" r:id="rId5"/>
    <sheet name="El Paraiso N. 6" sheetId="63" r:id="rId6"/>
    <sheet name="Semillas de amor N. 7" sheetId="64" r:id="rId7"/>
    <sheet name="Talentos N. 8" sheetId="65" r:id="rId8"/>
    <sheet name="Fundescol N. 9" sheetId="66" r:id="rId9"/>
    <sheet name="Fund. Educativa Sn Jorge N. 10" sheetId="67" r:id="rId10"/>
    <sheet name="Infancia Unidos N. 11" sheetId="48" r:id="rId11"/>
    <sheet name="Apsefacom 12" sheetId="49" r:id="rId12"/>
    <sheet name="Apsefacom 13" sheetId="50" r:id="rId13"/>
    <sheet name="Enlace 14" sheetId="51" r:id="rId14"/>
    <sheet name="Infancia Sucreña  15" sheetId="52" r:id="rId15"/>
    <sheet name="Fund Enalace N 16" sheetId="53" r:id="rId16"/>
    <sheet name=" Ataloe 17" sheetId="54" r:id="rId17"/>
    <sheet name="CORPRACION UNIVERSAL 18" sheetId="55" r:id="rId18"/>
    <sheet name="UT SEMILLAS DE AMOR 2 -19" sheetId="56" r:id="rId19"/>
    <sheet name="FUNVEAMYDES 20 " sheetId="57" r:id="rId20"/>
    <sheet name="Proyecto de Vida 22" sheetId="38" r:id="rId21"/>
    <sheet name="Surgir 23" sheetId="39" r:id="rId22"/>
    <sheet name="El Rosario 24" sheetId="40" r:id="rId23"/>
    <sheet name="Niños Sociales 25" sheetId="41" r:id="rId24"/>
    <sheet name="Plenitud 26" sheetId="42" r:id="rId25"/>
    <sheet name="Tolu Firme 27" sheetId="43" r:id="rId26"/>
    <sheet name="Tiempos de Paz 28" sheetId="44" r:id="rId27"/>
    <sheet name="Tiempos de Paz 29" sheetId="45" r:id="rId28"/>
    <sheet name="Funides 30" sheetId="46" r:id="rId29"/>
    <sheet name="21 final" sheetId="47" r:id="rId30"/>
    <sheet name="Barrio Adentro 32" sheetId="26" r:id="rId31"/>
    <sheet name="Conatrupaz 34" sheetId="27" r:id="rId32"/>
    <sheet name="APROCO 31" sheetId="28" r:id="rId33"/>
    <sheet name="UT SEMILLAS DE AMOR 33" sheetId="29" r:id="rId34"/>
    <sheet name="PI de Sucre 35" sheetId="30" r:id="rId35"/>
    <sheet name="PI de Secre 36" sheetId="31" r:id="rId36"/>
    <sheet name="Enlace 37" sheetId="32" r:id="rId37"/>
    <sheet name="Comfasucre 38 - 6" sheetId="33" r:id="rId38"/>
    <sheet name="Comfasucre 38 - 2" sheetId="34" r:id="rId39"/>
    <sheet name="Comfasucre 38 - 3" sheetId="35" r:id="rId40"/>
    <sheet name="Corpodia 39" sheetId="36" r:id="rId41"/>
    <sheet name="San Jorge 40" sheetId="37" r:id="rId42"/>
    <sheet name="Creciendo Juntos 41 - 8" sheetId="14" r:id="rId43"/>
    <sheet name="Creciendo Juntos 41 - 22" sheetId="15" r:id="rId44"/>
    <sheet name="San Benito 46" sheetId="16" r:id="rId45"/>
    <sheet name="AMIGOS UNIDOS DE CORAZON 42" sheetId="17" r:id="rId46"/>
    <sheet name="UT NUEVA ESPERANZA 43" sheetId="18" r:id="rId47"/>
    <sheet name="AUTONOMA DE COLOBIA 47" sheetId="19" r:id="rId48"/>
    <sheet name="LA ESPERANZA 48" sheetId="20" r:id="rId49"/>
    <sheet name="Semillas de Amor 44" sheetId="21" r:id="rId50"/>
    <sheet name="San Onofre 45" sheetId="22" r:id="rId51"/>
    <sheet name="Unidos por el Bienestar 50" sheetId="23" r:id="rId52"/>
    <sheet name="MIGUEL CERVANTES 49 " sheetId="24" r:id="rId53"/>
    <sheet name="FUNDESOCIAL 51" sheetId="8" r:id="rId54"/>
    <sheet name="FUNDIMUR 52 - 23" sheetId="11" r:id="rId55"/>
    <sheet name="FUNDIMUR 52 - 25" sheetId="12" r:id="rId56"/>
    <sheet name="PROSPERAR 53" sheetId="9" r:id="rId57"/>
    <sheet name="La Luz 55 - 2" sheetId="6" r:id="rId58"/>
    <sheet name="La Luz 55 - 26" sheetId="7" r:id="rId59"/>
    <sheet name="La Luz 56" sheetId="4" r:id="rId60"/>
    <sheet name="Por un mejor país 57" sheetId="1" r:id="rId61"/>
    <sheet name="CRECER CON ARMONIA 58" sheetId="10" r:id="rId62"/>
    <sheet name="Funbico 59" sheetId="3" r:id="rId63"/>
    <sheet name="Primeros Pasos 60" sheetId="2" r:id="rId64"/>
    <sheet name="54 FUNTOCOL" sheetId="13" r:id="rId65"/>
  </sheets>
  <externalReferences>
    <externalReference r:id="rId66"/>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 i="67" l="1"/>
  <c r="E24" i="67"/>
  <c r="E40" i="67"/>
  <c r="A50" i="67"/>
  <c r="A51" i="67"/>
  <c r="A52" i="67" s="1"/>
  <c r="A53" i="67" s="1"/>
  <c r="A54" i="67" s="1"/>
  <c r="A55" i="67" s="1"/>
  <c r="A56" i="67" s="1"/>
  <c r="K57" i="67"/>
  <c r="L57" i="67"/>
  <c r="M57" i="67"/>
  <c r="N57" i="67"/>
  <c r="O57" i="67"/>
  <c r="C61" i="67"/>
  <c r="C62" i="67"/>
  <c r="A137" i="67"/>
  <c r="A138" i="67"/>
  <c r="A139" i="67" s="1"/>
  <c r="A140" i="67" s="1"/>
  <c r="A141" i="67" s="1"/>
  <c r="A142" i="67" s="1"/>
  <c r="A143" i="67" s="1"/>
  <c r="K144" i="67"/>
  <c r="L144" i="67"/>
  <c r="M144" i="67"/>
  <c r="N144" i="67"/>
  <c r="C146" i="67"/>
  <c r="E150" i="67"/>
  <c r="D183" i="67" s="1"/>
  <c r="E183" i="67" s="1"/>
  <c r="F173" i="67"/>
  <c r="D184" i="67"/>
  <c r="E22" i="66"/>
  <c r="E24" i="66" s="1"/>
  <c r="F22" i="66"/>
  <c r="C24" i="66" s="1"/>
  <c r="E40" i="66"/>
  <c r="N49" i="66"/>
  <c r="A50" i="66"/>
  <c r="A51" i="66" s="1"/>
  <c r="K52" i="66"/>
  <c r="L52" i="66"/>
  <c r="O52" i="66"/>
  <c r="N98" i="66"/>
  <c r="A99" i="66"/>
  <c r="A100" i="66" s="1"/>
  <c r="A101" i="66" s="1"/>
  <c r="A102" i="66" s="1"/>
  <c r="A103" i="66" s="1"/>
  <c r="A104" i="66" s="1"/>
  <c r="A105" i="66" s="1"/>
  <c r="K106" i="66"/>
  <c r="L106" i="66"/>
  <c r="M106" i="66"/>
  <c r="N106" i="66"/>
  <c r="F134" i="66"/>
  <c r="D145" i="66" s="1"/>
  <c r="E144" i="66" s="1"/>
  <c r="C24" i="65"/>
  <c r="E24" i="65"/>
  <c r="E40" i="65"/>
  <c r="N49" i="65"/>
  <c r="A50" i="65"/>
  <c r="A51" i="65" s="1"/>
  <c r="A52" i="65" s="1"/>
  <c r="A53" i="65" s="1"/>
  <c r="A54" i="65" s="1"/>
  <c r="A55" i="65" s="1"/>
  <c r="A56" i="65" s="1"/>
  <c r="K57" i="65"/>
  <c r="C61" i="65" s="1"/>
  <c r="L57" i="65"/>
  <c r="A120" i="65"/>
  <c r="A121" i="65" s="1"/>
  <c r="A122" i="65" s="1"/>
  <c r="A123" i="65" s="1"/>
  <c r="K124" i="65"/>
  <c r="C126" i="65" s="1"/>
  <c r="L124" i="65"/>
  <c r="E130" i="65"/>
  <c r="D158" i="65" s="1"/>
  <c r="F148" i="65"/>
  <c r="D159" i="65" s="1"/>
  <c r="E22" i="64"/>
  <c r="E24" i="64" s="1"/>
  <c r="F22" i="64"/>
  <c r="C24" i="64" s="1"/>
  <c r="E40" i="64"/>
  <c r="N49" i="64"/>
  <c r="N50" i="64"/>
  <c r="N51" i="64"/>
  <c r="A54" i="64"/>
  <c r="A55" i="64" s="1"/>
  <c r="A56" i="64" s="1"/>
  <c r="A57" i="64" s="1"/>
  <c r="A58" i="64" s="1"/>
  <c r="K59" i="64"/>
  <c r="C63" i="64" s="1"/>
  <c r="L59" i="64"/>
  <c r="N121" i="64"/>
  <c r="A122" i="64"/>
  <c r="N122" i="64"/>
  <c r="A124" i="64"/>
  <c r="A125" i="64"/>
  <c r="A126" i="64" s="1"/>
  <c r="A127" i="64" s="1"/>
  <c r="A128" i="64" s="1"/>
  <c r="K129" i="64"/>
  <c r="C131" i="64" s="1"/>
  <c r="L129" i="64"/>
  <c r="E135" i="64"/>
  <c r="D162" i="64" s="1"/>
  <c r="E162" i="64" s="1"/>
  <c r="F152" i="64"/>
  <c r="D163" i="64" s="1"/>
  <c r="C24" i="63"/>
  <c r="E24" i="63"/>
  <c r="D41" i="63"/>
  <c r="E40" i="63" s="1"/>
  <c r="N49" i="63"/>
  <c r="A50" i="63"/>
  <c r="A51" i="63" s="1"/>
  <c r="A52" i="63" s="1"/>
  <c r="A53" i="63" s="1"/>
  <c r="A54" i="63" s="1"/>
  <c r="A55" i="63" s="1"/>
  <c r="A56" i="63" s="1"/>
  <c r="N50" i="63"/>
  <c r="N51" i="63"/>
  <c r="K57" i="63"/>
  <c r="L57" i="63"/>
  <c r="C61" i="63"/>
  <c r="N110" i="63"/>
  <c r="A111" i="63"/>
  <c r="N111" i="63"/>
  <c r="A112" i="63"/>
  <c r="A113" i="63" s="1"/>
  <c r="A114" i="63" s="1"/>
  <c r="A115" i="63" s="1"/>
  <c r="A116" i="63" s="1"/>
  <c r="A117" i="63" s="1"/>
  <c r="K118" i="63"/>
  <c r="L118" i="63"/>
  <c r="C120" i="63"/>
  <c r="E124" i="63"/>
  <c r="D149" i="63" s="1"/>
  <c r="E149" i="63" s="1"/>
  <c r="F139" i="63"/>
  <c r="D150" i="63" s="1"/>
  <c r="C24" i="62"/>
  <c r="E24" i="62"/>
  <c r="E40" i="62"/>
  <c r="A50" i="62"/>
  <c r="A51" i="62"/>
  <c r="O52" i="62"/>
  <c r="C56" i="62"/>
  <c r="C57" i="62"/>
  <c r="A116" i="62"/>
  <c r="K118" i="62"/>
  <c r="M118" i="62"/>
  <c r="O118" i="62"/>
  <c r="C120" i="62"/>
  <c r="E124" i="62"/>
  <c r="D155" i="62" s="1"/>
  <c r="E155" i="62" s="1"/>
  <c r="F145" i="62"/>
  <c r="D156" i="62" s="1"/>
  <c r="F22" i="61"/>
  <c r="C24" i="61" s="1"/>
  <c r="E40" i="61"/>
  <c r="N49" i="61"/>
  <c r="A50" i="61"/>
  <c r="A51" i="61" s="1"/>
  <c r="A52" i="61" s="1"/>
  <c r="A53" i="61" s="1"/>
  <c r="A54" i="61" s="1"/>
  <c r="A55" i="61" s="1"/>
  <c r="A56" i="61" s="1"/>
  <c r="N50" i="61"/>
  <c r="N51" i="61"/>
  <c r="K57" i="61"/>
  <c r="L57" i="61"/>
  <c r="M57" i="61"/>
  <c r="N57" i="61"/>
  <c r="C61" i="61"/>
  <c r="C62" i="61"/>
  <c r="A126" i="61"/>
  <c r="A127" i="61"/>
  <c r="A128" i="61" s="1"/>
  <c r="A129" i="61" s="1"/>
  <c r="A130" i="61" s="1"/>
  <c r="A131" i="61" s="1"/>
  <c r="A132" i="61" s="1"/>
  <c r="L133" i="61"/>
  <c r="M133" i="61"/>
  <c r="N133" i="61"/>
  <c r="C135" i="61"/>
  <c r="E139" i="61"/>
  <c r="F154" i="61"/>
  <c r="D164" i="61"/>
  <c r="E164" i="61" s="1"/>
  <c r="D165" i="61"/>
  <c r="F22" i="60"/>
  <c r="C24" i="60"/>
  <c r="E24" i="60"/>
  <c r="E40" i="60"/>
  <c r="N49" i="60"/>
  <c r="A50" i="60"/>
  <c r="A51" i="60" s="1"/>
  <c r="A52" i="60" s="1"/>
  <c r="A53" i="60" s="1"/>
  <c r="A54" i="60" s="1"/>
  <c r="A55" i="60" s="1"/>
  <c r="N50" i="60"/>
  <c r="N51" i="60"/>
  <c r="N52" i="60"/>
  <c r="K57" i="60"/>
  <c r="C61" i="60" s="1"/>
  <c r="L57" i="60"/>
  <c r="N123" i="60"/>
  <c r="A124" i="60"/>
  <c r="A125" i="60" s="1"/>
  <c r="A126" i="60" s="1"/>
  <c r="A127" i="60" s="1"/>
  <c r="A128" i="60" s="1"/>
  <c r="A129" i="60" s="1"/>
  <c r="A130" i="60" s="1"/>
  <c r="K131" i="60"/>
  <c r="C133" i="60" s="1"/>
  <c r="L131" i="60"/>
  <c r="E137" i="60"/>
  <c r="F160" i="60"/>
  <c r="D171" i="60" s="1"/>
  <c r="D170" i="60"/>
  <c r="E170" i="60" s="1"/>
  <c r="C24" i="59"/>
  <c r="E24" i="59"/>
  <c r="E40" i="59"/>
  <c r="N49" i="59"/>
  <c r="A50" i="59"/>
  <c r="A51" i="59" s="1"/>
  <c r="K57" i="59"/>
  <c r="L57" i="59"/>
  <c r="N57" i="59"/>
  <c r="O57" i="59"/>
  <c r="A120" i="59"/>
  <c r="A123" i="59"/>
  <c r="K124" i="59"/>
  <c r="L124" i="59"/>
  <c r="M124" i="59"/>
  <c r="N124" i="59"/>
  <c r="E130" i="59"/>
  <c r="D155" i="59" s="1"/>
  <c r="E155" i="59" s="1"/>
  <c r="F145" i="59"/>
  <c r="D156" i="59"/>
  <c r="F15" i="58"/>
  <c r="C24" i="58" s="1"/>
  <c r="E24" i="58"/>
  <c r="E40" i="58"/>
  <c r="N49" i="58"/>
  <c r="A50" i="58"/>
  <c r="N50" i="58"/>
  <c r="A51" i="58"/>
  <c r="A52" i="58" s="1"/>
  <c r="A53" i="58" s="1"/>
  <c r="A54" i="58" s="1"/>
  <c r="A55" i="58" s="1"/>
  <c r="A56" i="58" s="1"/>
  <c r="N51" i="58"/>
  <c r="K57" i="58"/>
  <c r="C61" i="58" s="1"/>
  <c r="L57" i="58"/>
  <c r="C62" i="58"/>
  <c r="N115" i="58"/>
  <c r="A116" i="58"/>
  <c r="A117" i="58" s="1"/>
  <c r="A118" i="58" s="1"/>
  <c r="A119" i="58" s="1"/>
  <c r="A120" i="58" s="1"/>
  <c r="A121" i="58" s="1"/>
  <c r="A122" i="58" s="1"/>
  <c r="N116" i="58"/>
  <c r="K123" i="58"/>
  <c r="L123" i="58"/>
  <c r="M123" i="58"/>
  <c r="N123" i="58"/>
  <c r="C125" i="58"/>
  <c r="E129" i="58"/>
  <c r="D160" i="58" s="1"/>
  <c r="E160" i="58" s="1"/>
  <c r="F150" i="58"/>
  <c r="D161" i="58"/>
  <c r="E158" i="65" l="1"/>
  <c r="E22" i="57"/>
  <c r="E24" i="57" s="1"/>
  <c r="F22" i="57"/>
  <c r="C24" i="57" s="1"/>
  <c r="E40" i="57"/>
  <c r="H46" i="57"/>
  <c r="N49" i="57"/>
  <c r="N50" i="57"/>
  <c r="K51" i="57"/>
  <c r="L51" i="57"/>
  <c r="L59" i="57" s="1"/>
  <c r="N51" i="57"/>
  <c r="K52" i="57"/>
  <c r="N52" i="57"/>
  <c r="A55" i="57"/>
  <c r="A56" i="57" s="1"/>
  <c r="A57" i="57" s="1"/>
  <c r="A58" i="57" s="1"/>
  <c r="K59" i="57"/>
  <c r="M59" i="57"/>
  <c r="C63" i="57"/>
  <c r="C64" i="57"/>
  <c r="F116" i="57"/>
  <c r="A121" i="57"/>
  <c r="A122" i="57"/>
  <c r="A123" i="57" s="1"/>
  <c r="A124" i="57" s="1"/>
  <c r="A125" i="57" s="1"/>
  <c r="K126" i="57"/>
  <c r="C128" i="57" s="1"/>
  <c r="L126" i="57"/>
  <c r="E132" i="57"/>
  <c r="F147" i="57"/>
  <c r="D158" i="57" s="1"/>
  <c r="D157" i="57"/>
  <c r="E157" i="57" s="1"/>
  <c r="C24" i="56"/>
  <c r="E24" i="56"/>
  <c r="E40" i="56"/>
  <c r="A50" i="56"/>
  <c r="A51" i="56"/>
  <c r="A52" i="56"/>
  <c r="A53" i="56" s="1"/>
  <c r="A54" i="56" s="1"/>
  <c r="A55" i="56" s="1"/>
  <c r="K56" i="56"/>
  <c r="C60" i="56" s="1"/>
  <c r="O56" i="56"/>
  <c r="A104" i="56"/>
  <c r="A105" i="56"/>
  <c r="A106" i="56"/>
  <c r="A107" i="56"/>
  <c r="K110" i="56"/>
  <c r="C112" i="56" s="1"/>
  <c r="L110" i="56"/>
  <c r="E116" i="56"/>
  <c r="D141" i="56"/>
  <c r="E141" i="56" s="1"/>
  <c r="D142" i="56"/>
  <c r="F22" i="55"/>
  <c r="C24" i="55"/>
  <c r="E24" i="55"/>
  <c r="E40" i="55"/>
  <c r="A50" i="55"/>
  <c r="A51" i="55"/>
  <c r="A52" i="55" s="1"/>
  <c r="A53" i="55" s="1"/>
  <c r="A54" i="55" s="1"/>
  <c r="A55" i="55" s="1"/>
  <c r="C61" i="55"/>
  <c r="A112" i="55"/>
  <c r="A113" i="55"/>
  <c r="A114" i="55"/>
  <c r="A115" i="55"/>
  <c r="A116" i="55" s="1"/>
  <c r="A117" i="55" s="1"/>
  <c r="A118" i="55" s="1"/>
  <c r="K119" i="55"/>
  <c r="C121" i="55" s="1"/>
  <c r="L119" i="55"/>
  <c r="E125" i="55"/>
  <c r="D156" i="55" s="1"/>
  <c r="F146" i="55"/>
  <c r="D157" i="55" s="1"/>
  <c r="C24" i="54"/>
  <c r="N49" i="54"/>
  <c r="A50" i="54"/>
  <c r="N50" i="54"/>
  <c r="A53" i="54"/>
  <c r="K54" i="54"/>
  <c r="L54" i="54"/>
  <c r="C58" i="54"/>
  <c r="A107" i="54"/>
  <c r="A108" i="54" s="1"/>
  <c r="A109" i="54" s="1"/>
  <c r="A110" i="54" s="1"/>
  <c r="A111" i="54" s="1"/>
  <c r="A112" i="54" s="1"/>
  <c r="A113" i="54" s="1"/>
  <c r="K114" i="54"/>
  <c r="L114" i="54"/>
  <c r="M114" i="54"/>
  <c r="N114" i="54"/>
  <c r="C116" i="54"/>
  <c r="E120" i="54"/>
  <c r="F141" i="54"/>
  <c r="C24" i="53"/>
  <c r="E24" i="53"/>
  <c r="E40" i="53"/>
  <c r="A50" i="53"/>
  <c r="A51" i="53" s="1"/>
  <c r="A52" i="53"/>
  <c r="K53" i="53"/>
  <c r="L53" i="53"/>
  <c r="N53" i="53"/>
  <c r="O53" i="53"/>
  <c r="C57" i="53"/>
  <c r="A108" i="53"/>
  <c r="A109" i="53" s="1"/>
  <c r="A110" i="53" s="1"/>
  <c r="A111" i="53" s="1"/>
  <c r="A112" i="53" s="1"/>
  <c r="A113" i="53" s="1"/>
  <c r="A114" i="53" s="1"/>
  <c r="K115" i="53"/>
  <c r="C117" i="53" s="1"/>
  <c r="L115" i="53"/>
  <c r="E121" i="53"/>
  <c r="F137" i="53"/>
  <c r="E147" i="53"/>
  <c r="C24" i="52"/>
  <c r="E24" i="52"/>
  <c r="E40" i="52"/>
  <c r="N49" i="52"/>
  <c r="A50" i="52"/>
  <c r="N50" i="52"/>
  <c r="A51" i="52"/>
  <c r="K52" i="52"/>
  <c r="L52" i="52"/>
  <c r="N52" i="52"/>
  <c r="O52" i="52"/>
  <c r="C56" i="52"/>
  <c r="A115" i="52"/>
  <c r="A116" i="52"/>
  <c r="A117" i="52"/>
  <c r="A118" i="52" s="1"/>
  <c r="A119" i="52" s="1"/>
  <c r="A120" i="52" s="1"/>
  <c r="A121" i="52" s="1"/>
  <c r="K122" i="52"/>
  <c r="L122" i="52"/>
  <c r="M122" i="52"/>
  <c r="N122" i="52"/>
  <c r="C124" i="52"/>
  <c r="E128" i="52"/>
  <c r="F152" i="52"/>
  <c r="D163" i="52" s="1"/>
  <c r="D162" i="52"/>
  <c r="F22" i="51"/>
  <c r="C24" i="51"/>
  <c r="N49" i="51"/>
  <c r="A50" i="51"/>
  <c r="N50" i="51"/>
  <c r="A51" i="51"/>
  <c r="K52" i="51"/>
  <c r="L52" i="51"/>
  <c r="C56" i="51"/>
  <c r="A111" i="51"/>
  <c r="K112" i="51"/>
  <c r="L112" i="51"/>
  <c r="M112" i="51"/>
  <c r="N112" i="51"/>
  <c r="C114" i="51"/>
  <c r="E118" i="51"/>
  <c r="F140" i="51"/>
  <c r="D151" i="51" s="1"/>
  <c r="D150" i="51"/>
  <c r="E150" i="51" s="1"/>
  <c r="E22" i="50"/>
  <c r="E24" i="50" s="1"/>
  <c r="F22" i="50"/>
  <c r="C24" i="50" s="1"/>
  <c r="E40" i="50"/>
  <c r="N49" i="50"/>
  <c r="N50" i="50"/>
  <c r="N51" i="50"/>
  <c r="A54" i="50"/>
  <c r="A55" i="50"/>
  <c r="A56" i="50" s="1"/>
  <c r="A57" i="50" s="1"/>
  <c r="A58" i="50" s="1"/>
  <c r="K59" i="50"/>
  <c r="C63" i="50" s="1"/>
  <c r="N154" i="50"/>
  <c r="A155" i="50"/>
  <c r="N155" i="50"/>
  <c r="A157" i="50"/>
  <c r="A158" i="50"/>
  <c r="A159" i="50"/>
  <c r="A160" i="50"/>
  <c r="A161" i="50" s="1"/>
  <c r="K162" i="50"/>
  <c r="L162" i="50"/>
  <c r="C164" i="50"/>
  <c r="E168" i="50"/>
  <c r="F192" i="50"/>
  <c r="D203" i="50" s="1"/>
  <c r="E202" i="50" s="1"/>
  <c r="D202" i="50"/>
  <c r="C24" i="49"/>
  <c r="E24" i="49"/>
  <c r="E40" i="49"/>
  <c r="N49" i="49"/>
  <c r="A50" i="49"/>
  <c r="N50" i="49"/>
  <c r="A51" i="49"/>
  <c r="A52" i="49" s="1"/>
  <c r="A53" i="49" s="1"/>
  <c r="A54" i="49" s="1"/>
  <c r="A55" i="49" s="1"/>
  <c r="A56" i="49" s="1"/>
  <c r="N51" i="49"/>
  <c r="N52" i="49"/>
  <c r="N53" i="49"/>
  <c r="N54" i="49"/>
  <c r="C61" i="49"/>
  <c r="N129" i="49"/>
  <c r="A130" i="49"/>
  <c r="N130" i="49"/>
  <c r="A131" i="49"/>
  <c r="N131" i="49"/>
  <c r="A132" i="49"/>
  <c r="A133" i="49" s="1"/>
  <c r="A134" i="49" s="1"/>
  <c r="N132" i="49"/>
  <c r="N133" i="49"/>
  <c r="K135" i="49"/>
  <c r="L135" i="49"/>
  <c r="M135" i="49"/>
  <c r="C137" i="49"/>
  <c r="E141" i="49"/>
  <c r="F165" i="49"/>
  <c r="D176" i="49" s="1"/>
  <c r="E175" i="49" s="1"/>
  <c r="D175" i="49"/>
  <c r="C24" i="48"/>
  <c r="E24" i="48"/>
  <c r="E40" i="48"/>
  <c r="N49" i="48"/>
  <c r="A50" i="48"/>
  <c r="A51" i="48"/>
  <c r="A52" i="48"/>
  <c r="A53" i="48" s="1"/>
  <c r="A54" i="48" s="1"/>
  <c r="A55" i="48" s="1"/>
  <c r="K56" i="48"/>
  <c r="C60" i="48" s="1"/>
  <c r="L56" i="48"/>
  <c r="N56" i="48"/>
  <c r="A112" i="48"/>
  <c r="A113" i="48" s="1"/>
  <c r="A114" i="48" s="1"/>
  <c r="A115" i="48" s="1"/>
  <c r="A116" i="48" s="1"/>
  <c r="A117" i="48" s="1"/>
  <c r="A118" i="48" s="1"/>
  <c r="N112" i="48"/>
  <c r="K119" i="48"/>
  <c r="C121" i="48" s="1"/>
  <c r="L119" i="48"/>
  <c r="M119" i="48"/>
  <c r="N119" i="48"/>
  <c r="E125" i="48"/>
  <c r="F142" i="48"/>
  <c r="D152" i="48"/>
  <c r="E152" i="48"/>
  <c r="D153" i="48"/>
  <c r="E162" i="52" l="1"/>
  <c r="E156" i="55"/>
  <c r="F22" i="47"/>
  <c r="C24" i="47" s="1"/>
  <c r="E24" i="47"/>
  <c r="E40" i="47"/>
  <c r="D41" i="47"/>
  <c r="J46" i="47"/>
  <c r="K46" i="47"/>
  <c r="A50" i="47"/>
  <c r="A51" i="47" s="1"/>
  <c r="A52" i="47" s="1"/>
  <c r="A53" i="47" s="1"/>
  <c r="A54" i="47" s="1"/>
  <c r="K55" i="47"/>
  <c r="C60" i="47" s="1"/>
  <c r="J114" i="47"/>
  <c r="A125" i="47"/>
  <c r="A126" i="47" s="1"/>
  <c r="A127" i="47" s="1"/>
  <c r="A128" i="47" s="1"/>
  <c r="A129" i="47" s="1"/>
  <c r="A130" i="47" s="1"/>
  <c r="A131" i="47" s="1"/>
  <c r="L131" i="47"/>
  <c r="C134" i="47"/>
  <c r="E138" i="47"/>
  <c r="D171" i="47" s="1"/>
  <c r="E171" i="47" s="1"/>
  <c r="F161" i="47"/>
  <c r="C24" i="46"/>
  <c r="E24" i="46"/>
  <c r="E40" i="46"/>
  <c r="A51" i="46"/>
  <c r="K53" i="46"/>
  <c r="L53" i="46"/>
  <c r="O53" i="46"/>
  <c r="C57" i="46"/>
  <c r="A97" i="46"/>
  <c r="A99" i="46" s="1"/>
  <c r="A101" i="46"/>
  <c r="A102" i="46"/>
  <c r="M103" i="46"/>
  <c r="E106" i="46"/>
  <c r="D130" i="46" s="1"/>
  <c r="E130" i="46" s="1"/>
  <c r="D131" i="46"/>
  <c r="C24" i="45"/>
  <c r="E24" i="45"/>
  <c r="E40" i="45"/>
  <c r="A50" i="45"/>
  <c r="K51" i="45"/>
  <c r="L51" i="45"/>
  <c r="M51" i="45"/>
  <c r="O51" i="45"/>
  <c r="C55" i="45"/>
  <c r="K136" i="45"/>
  <c r="L136" i="45"/>
  <c r="M136" i="45"/>
  <c r="N136" i="45"/>
  <c r="C138" i="45"/>
  <c r="E142" i="45"/>
  <c r="A151" i="45"/>
  <c r="E169" i="45"/>
  <c r="C24" i="44"/>
  <c r="E24" i="44"/>
  <c r="E40" i="44"/>
  <c r="K51" i="44"/>
  <c r="L51" i="44"/>
  <c r="M51" i="44"/>
  <c r="N51" i="44"/>
  <c r="C55" i="44"/>
  <c r="P80" i="44"/>
  <c r="A98" i="44"/>
  <c r="A99" i="44" s="1"/>
  <c r="E103" i="44"/>
  <c r="F117" i="44"/>
  <c r="D128" i="44" s="1"/>
  <c r="D127" i="44"/>
  <c r="E127" i="44" s="1"/>
  <c r="C24" i="43"/>
  <c r="E24" i="43"/>
  <c r="E40" i="43"/>
  <c r="A50" i="43"/>
  <c r="A51" i="43"/>
  <c r="A52" i="43"/>
  <c r="A53" i="43" s="1"/>
  <c r="A55" i="43" s="1"/>
  <c r="A61" i="43" s="1"/>
  <c r="A62" i="43" s="1"/>
  <c r="C67" i="43"/>
  <c r="C68" i="43"/>
  <c r="A143" i="43"/>
  <c r="A144" i="43"/>
  <c r="A145" i="43" s="1"/>
  <c r="A146" i="43" s="1"/>
  <c r="A147" i="43" s="1"/>
  <c r="A148" i="43" s="1"/>
  <c r="A149" i="43" s="1"/>
  <c r="K150" i="43"/>
  <c r="L150" i="43"/>
  <c r="M150" i="43"/>
  <c r="N150" i="43"/>
  <c r="C152" i="43"/>
  <c r="E156" i="43"/>
  <c r="E183" i="43"/>
  <c r="D184" i="43"/>
  <c r="E22" i="42"/>
  <c r="E24" i="42" s="1"/>
  <c r="F22" i="42"/>
  <c r="C24" i="42"/>
  <c r="E40" i="42"/>
  <c r="K50" i="42"/>
  <c r="K52" i="42" s="1"/>
  <c r="C56" i="42" s="1"/>
  <c r="K51" i="42"/>
  <c r="L52" i="42"/>
  <c r="C57" i="42"/>
  <c r="K117" i="42"/>
  <c r="A118" i="42"/>
  <c r="K118" i="42"/>
  <c r="K119" i="42"/>
  <c r="K122" i="42" s="1"/>
  <c r="C124" i="42" s="1"/>
  <c r="A120" i="42"/>
  <c r="A121" i="42"/>
  <c r="L122" i="42"/>
  <c r="E128" i="42"/>
  <c r="F146" i="42"/>
  <c r="D156" i="42"/>
  <c r="E156" i="42" s="1"/>
  <c r="D157" i="42"/>
  <c r="C24" i="41"/>
  <c r="E40" i="41"/>
  <c r="A50" i="41"/>
  <c r="K52" i="41"/>
  <c r="C56" i="41" s="1"/>
  <c r="L52" i="41"/>
  <c r="M52" i="41"/>
  <c r="A111" i="41"/>
  <c r="A112" i="41" s="1"/>
  <c r="A113" i="41" s="1"/>
  <c r="K112" i="41"/>
  <c r="A114" i="41"/>
  <c r="L115" i="41"/>
  <c r="M115" i="41"/>
  <c r="O115" i="41"/>
  <c r="C117" i="41"/>
  <c r="C24" i="40"/>
  <c r="E24" i="40"/>
  <c r="E40" i="40"/>
  <c r="A50" i="40"/>
  <c r="A51" i="40" s="1"/>
  <c r="K52" i="40"/>
  <c r="C56" i="40" s="1"/>
  <c r="L52" i="40"/>
  <c r="M52" i="40"/>
  <c r="O52" i="40"/>
  <c r="A105" i="40"/>
  <c r="A106" i="40"/>
  <c r="K107" i="40"/>
  <c r="L107" i="40"/>
  <c r="M107" i="40"/>
  <c r="C109" i="40"/>
  <c r="E113" i="40"/>
  <c r="A124" i="40"/>
  <c r="E147" i="40"/>
  <c r="C24" i="39"/>
  <c r="E24" i="39"/>
  <c r="E40" i="39"/>
  <c r="D41" i="39"/>
  <c r="A50" i="39"/>
  <c r="C60" i="39"/>
  <c r="A172" i="39"/>
  <c r="A173" i="39"/>
  <c r="A175" i="39"/>
  <c r="E178" i="39"/>
  <c r="D205" i="39" s="1"/>
  <c r="F195" i="39"/>
  <c r="D206" i="39" s="1"/>
  <c r="C24" i="38"/>
  <c r="E24" i="38"/>
  <c r="E40" i="38"/>
  <c r="A50" i="38"/>
  <c r="A51" i="38"/>
  <c r="A52" i="38"/>
  <c r="K53" i="38"/>
  <c r="L53" i="38"/>
  <c r="C57" i="38"/>
  <c r="C58" i="38"/>
  <c r="A111" i="38"/>
  <c r="A112" i="38" s="1"/>
  <c r="A113" i="38" s="1"/>
  <c r="A114" i="38" s="1"/>
  <c r="K115" i="38"/>
  <c r="C117" i="38" s="1"/>
  <c r="L115" i="38"/>
  <c r="M115" i="38"/>
  <c r="F142" i="38"/>
  <c r="D152" i="38"/>
  <c r="E152" i="38"/>
  <c r="E205" i="39" l="1"/>
  <c r="C24" i="37"/>
  <c r="E40" i="37"/>
  <c r="J46" i="37"/>
  <c r="K46" i="37"/>
  <c r="A50" i="37"/>
  <c r="A51" i="37" s="1"/>
  <c r="A52" i="37" s="1"/>
  <c r="A53" i="37" s="1"/>
  <c r="A54" i="37" s="1"/>
  <c r="K55" i="37"/>
  <c r="M55" i="37"/>
  <c r="C60" i="37"/>
  <c r="J127" i="37"/>
  <c r="A138" i="37"/>
  <c r="A139" i="37"/>
  <c r="A140" i="37"/>
  <c r="A141" i="37" s="1"/>
  <c r="A142" i="37" s="1"/>
  <c r="A143" i="37" s="1"/>
  <c r="A144" i="37" s="1"/>
  <c r="K143" i="37"/>
  <c r="L143" i="37"/>
  <c r="C147" i="37"/>
  <c r="E151" i="37"/>
  <c r="D181" i="37" s="1"/>
  <c r="E181" i="37" s="1"/>
  <c r="F171" i="37"/>
  <c r="D182" i="37"/>
  <c r="E22" i="36"/>
  <c r="F22" i="36"/>
  <c r="C24" i="36"/>
  <c r="E24" i="36"/>
  <c r="E40" i="36"/>
  <c r="H46" i="36"/>
  <c r="N49" i="36"/>
  <c r="N50" i="36"/>
  <c r="N51" i="36"/>
  <c r="A55" i="36"/>
  <c r="A56" i="36"/>
  <c r="A57" i="36"/>
  <c r="A58" i="36" s="1"/>
  <c r="K59" i="36"/>
  <c r="L59" i="36"/>
  <c r="C63" i="36"/>
  <c r="F146" i="36"/>
  <c r="K150" i="36"/>
  <c r="A151" i="36"/>
  <c r="A152" i="36"/>
  <c r="A153" i="36" s="1"/>
  <c r="A154" i="36" s="1"/>
  <c r="A155" i="36" s="1"/>
  <c r="K156" i="36"/>
  <c r="C158" i="36" s="1"/>
  <c r="L156" i="36"/>
  <c r="E162" i="36"/>
  <c r="D191" i="36" s="1"/>
  <c r="E191" i="36" s="1"/>
  <c r="F181" i="36"/>
  <c r="D192" i="36" s="1"/>
  <c r="E24" i="35"/>
  <c r="E26" i="35" s="1"/>
  <c r="F24" i="35"/>
  <c r="C26" i="35" s="1"/>
  <c r="E42" i="35"/>
  <c r="A52" i="35"/>
  <c r="A53" i="35" s="1"/>
  <c r="L55" i="35"/>
  <c r="C59" i="35"/>
  <c r="A118" i="35"/>
  <c r="A119" i="35" s="1"/>
  <c r="A121" i="35"/>
  <c r="A122" i="35"/>
  <c r="K123" i="35"/>
  <c r="L123" i="35"/>
  <c r="E126" i="35"/>
  <c r="D155" i="35" s="1"/>
  <c r="E155" i="35" s="1"/>
  <c r="F145" i="35"/>
  <c r="D156" i="35" s="1"/>
  <c r="E24" i="34"/>
  <c r="E26" i="34" s="1"/>
  <c r="F24" i="34"/>
  <c r="C26" i="34" s="1"/>
  <c r="E42" i="34"/>
  <c r="K51" i="34"/>
  <c r="A52" i="34"/>
  <c r="K52" i="34"/>
  <c r="L52" i="34"/>
  <c r="L55" i="34" s="1"/>
  <c r="A53" i="34"/>
  <c r="N55" i="34"/>
  <c r="C59" i="34"/>
  <c r="A117" i="34"/>
  <c r="A118" i="34" s="1"/>
  <c r="A120" i="34"/>
  <c r="A121" i="34"/>
  <c r="E125" i="34"/>
  <c r="F140" i="34"/>
  <c r="D150" i="34"/>
  <c r="E150" i="34"/>
  <c r="D151" i="34"/>
  <c r="E24" i="33"/>
  <c r="F24" i="33"/>
  <c r="C26" i="33"/>
  <c r="E26" i="33"/>
  <c r="E42" i="33"/>
  <c r="K51" i="33"/>
  <c r="A52" i="33"/>
  <c r="A53" i="33" s="1"/>
  <c r="K52" i="33"/>
  <c r="K55" i="33"/>
  <c r="C59" i="33" s="1"/>
  <c r="L55" i="33"/>
  <c r="N55" i="33"/>
  <c r="A122" i="33"/>
  <c r="A123" i="33"/>
  <c r="K123" i="33"/>
  <c r="A125" i="33"/>
  <c r="A126" i="33"/>
  <c r="K127" i="33"/>
  <c r="E130" i="33"/>
  <c r="F145" i="33"/>
  <c r="D155" i="33"/>
  <c r="E155" i="33"/>
  <c r="D156" i="33"/>
  <c r="E24" i="32"/>
  <c r="E40" i="32"/>
  <c r="N49" i="32"/>
  <c r="A50" i="32"/>
  <c r="A51" i="32"/>
  <c r="K52" i="32"/>
  <c r="L52" i="32"/>
  <c r="N107" i="32"/>
  <c r="A108" i="32"/>
  <c r="K109" i="32"/>
  <c r="C111" i="32" s="1"/>
  <c r="L109" i="32"/>
  <c r="E115" i="32"/>
  <c r="F130" i="32"/>
  <c r="D141" i="32" s="1"/>
  <c r="E140" i="32" s="1"/>
  <c r="C24" i="31"/>
  <c r="E24" i="31"/>
  <c r="N49" i="31"/>
  <c r="A50" i="31"/>
  <c r="N50" i="31"/>
  <c r="A51" i="31"/>
  <c r="A52" i="31"/>
  <c r="A53" i="31" s="1"/>
  <c r="A54" i="31" s="1"/>
  <c r="A55" i="31" s="1"/>
  <c r="A56" i="31" s="1"/>
  <c r="K57" i="31"/>
  <c r="L57" i="31"/>
  <c r="M57" i="31"/>
  <c r="O57" i="31"/>
  <c r="C61" i="31"/>
  <c r="A126" i="31"/>
  <c r="A127" i="31"/>
  <c r="A128" i="31"/>
  <c r="A129" i="31" s="1"/>
  <c r="A130" i="31" s="1"/>
  <c r="A131" i="31" s="1"/>
  <c r="A132" i="31" s="1"/>
  <c r="K133" i="31"/>
  <c r="L133" i="31"/>
  <c r="M133" i="31"/>
  <c r="N133" i="31"/>
  <c r="C135" i="31"/>
  <c r="E139" i="31"/>
  <c r="F167" i="31"/>
  <c r="D178" i="31" s="1"/>
  <c r="D177" i="31"/>
  <c r="C24" i="30"/>
  <c r="E24" i="30"/>
  <c r="E40" i="30"/>
  <c r="N49" i="30"/>
  <c r="A50" i="30"/>
  <c r="A51" i="30"/>
  <c r="K52" i="30"/>
  <c r="L52" i="30"/>
  <c r="M52" i="30"/>
  <c r="N52" i="30"/>
  <c r="O52" i="30"/>
  <c r="A97" i="30"/>
  <c r="K98" i="30"/>
  <c r="L98" i="30"/>
  <c r="M98" i="30"/>
  <c r="N98" i="30"/>
  <c r="D128" i="30"/>
  <c r="E128" i="30"/>
  <c r="D129" i="30"/>
  <c r="E24" i="29"/>
  <c r="N49" i="29"/>
  <c r="A50" i="29"/>
  <c r="A51" i="29" s="1"/>
  <c r="L52" i="29"/>
  <c r="O52" i="29"/>
  <c r="A123" i="29"/>
  <c r="A124" i="29" s="1"/>
  <c r="A125" i="29" s="1"/>
  <c r="A126" i="29" s="1"/>
  <c r="O126" i="29"/>
  <c r="E132" i="29"/>
  <c r="D164" i="29"/>
  <c r="E164" i="29"/>
  <c r="C24" i="28"/>
  <c r="A50" i="28"/>
  <c r="A53" i="28"/>
  <c r="K54" i="28"/>
  <c r="C58" i="28" s="1"/>
  <c r="L54" i="28"/>
  <c r="O54" i="28"/>
  <c r="A115" i="28"/>
  <c r="A116" i="28"/>
  <c r="K117" i="28"/>
  <c r="L117" i="28"/>
  <c r="N117" i="28"/>
  <c r="O117" i="28"/>
  <c r="C119" i="28"/>
  <c r="E22" i="27"/>
  <c r="E24" i="27" s="1"/>
  <c r="F22" i="27"/>
  <c r="C24" i="27"/>
  <c r="E40" i="27"/>
  <c r="N49" i="27"/>
  <c r="N50" i="27"/>
  <c r="N51" i="27"/>
  <c r="L52" i="27"/>
  <c r="N52" i="27"/>
  <c r="N53" i="27"/>
  <c r="A54" i="27"/>
  <c r="A55" i="27"/>
  <c r="A56" i="27"/>
  <c r="A57" i="27"/>
  <c r="K58" i="27"/>
  <c r="L58" i="27"/>
  <c r="C62" i="27"/>
  <c r="A124" i="27"/>
  <c r="A125" i="27" s="1"/>
  <c r="A126" i="27" s="1"/>
  <c r="A127" i="27" s="1"/>
  <c r="A128" i="27" s="1"/>
  <c r="K129" i="27"/>
  <c r="L129" i="27"/>
  <c r="C131" i="27"/>
  <c r="E135" i="27"/>
  <c r="D161" i="27" s="1"/>
  <c r="E161" i="27" s="1"/>
  <c r="F151" i="27"/>
  <c r="D162" i="27"/>
  <c r="E22" i="26"/>
  <c r="F22" i="26"/>
  <c r="C24" i="26"/>
  <c r="E24" i="26"/>
  <c r="E40" i="26"/>
  <c r="K43" i="26"/>
  <c r="K49" i="26"/>
  <c r="K59" i="26" s="1"/>
  <c r="C63" i="26" s="1"/>
  <c r="N49" i="26"/>
  <c r="K50" i="26"/>
  <c r="N50" i="26"/>
  <c r="K51" i="26"/>
  <c r="N51" i="26"/>
  <c r="A55" i="26"/>
  <c r="A56" i="26" s="1"/>
  <c r="A57" i="26" s="1"/>
  <c r="A58" i="26" s="1"/>
  <c r="L59" i="26"/>
  <c r="N119" i="26"/>
  <c r="A120" i="26"/>
  <c r="K120" i="26"/>
  <c r="N120" i="26"/>
  <c r="A122" i="26"/>
  <c r="A123" i="26" s="1"/>
  <c r="A124" i="26" s="1"/>
  <c r="A125" i="26" s="1"/>
  <c r="A126" i="26" s="1"/>
  <c r="K127" i="26"/>
  <c r="L127" i="26"/>
  <c r="C129" i="26"/>
  <c r="E133" i="26"/>
  <c r="D163" i="26" s="1"/>
  <c r="E163" i="26" s="1"/>
  <c r="F153" i="26"/>
  <c r="D164" i="26"/>
  <c r="E177" i="31" l="1"/>
  <c r="E24" i="24"/>
  <c r="N49" i="24"/>
  <c r="A50" i="24"/>
  <c r="A51" i="24" s="1"/>
  <c r="L52" i="24"/>
  <c r="M52" i="24"/>
  <c r="A106" i="24"/>
  <c r="A107" i="24" s="1"/>
  <c r="A108" i="24" s="1"/>
  <c r="A109" i="24" s="1"/>
  <c r="E115" i="24"/>
  <c r="F137" i="24"/>
  <c r="D147" i="24"/>
  <c r="E147" i="24" s="1"/>
  <c r="D148" i="24"/>
  <c r="C24" i="23"/>
  <c r="E24" i="23"/>
  <c r="A50" i="23"/>
  <c r="A51" i="23"/>
  <c r="A52" i="23" s="1"/>
  <c r="A53" i="23" s="1"/>
  <c r="A54" i="23" s="1"/>
  <c r="A55" i="23" s="1"/>
  <c r="A56" i="23" s="1"/>
  <c r="K57" i="23"/>
  <c r="L57" i="23"/>
  <c r="M57" i="23"/>
  <c r="O57" i="23"/>
  <c r="C61" i="23"/>
  <c r="A137" i="23"/>
  <c r="A138" i="23"/>
  <c r="A139" i="23" s="1"/>
  <c r="A140" i="23" s="1"/>
  <c r="A141" i="23" s="1"/>
  <c r="A142" i="23" s="1"/>
  <c r="A143" i="23" s="1"/>
  <c r="K144" i="23"/>
  <c r="L144" i="23"/>
  <c r="M144" i="23"/>
  <c r="N144" i="23"/>
  <c r="C146" i="23"/>
  <c r="E150" i="23"/>
  <c r="E182" i="23"/>
  <c r="C24" i="22"/>
  <c r="E24" i="22"/>
  <c r="A50" i="22"/>
  <c r="A51" i="22" s="1"/>
  <c r="A52" i="22" s="1"/>
  <c r="A53" i="22" s="1"/>
  <c r="A54" i="22" s="1"/>
  <c r="A55" i="22" s="1"/>
  <c r="A56" i="22" s="1"/>
  <c r="K57" i="22"/>
  <c r="L57" i="22"/>
  <c r="A126" i="22"/>
  <c r="A127" i="22"/>
  <c r="A128" i="22" s="1"/>
  <c r="A129" i="22" s="1"/>
  <c r="A130" i="22" s="1"/>
  <c r="A131" i="22" s="1"/>
  <c r="A132" i="22" s="1"/>
  <c r="K133" i="22"/>
  <c r="L133" i="22"/>
  <c r="M133" i="22"/>
  <c r="N133" i="22"/>
  <c r="C135" i="22"/>
  <c r="E139" i="22"/>
  <c r="E168" i="22"/>
  <c r="C24" i="21"/>
  <c r="E24" i="21"/>
  <c r="E40" i="21"/>
  <c r="N49" i="21"/>
  <c r="A50" i="21"/>
  <c r="A51" i="21"/>
  <c r="A52" i="21" s="1"/>
  <c r="A53" i="21" s="1"/>
  <c r="A54" i="21" s="1"/>
  <c r="A55" i="21" s="1"/>
  <c r="A56" i="21" s="1"/>
  <c r="K57" i="21"/>
  <c r="C61" i="21" s="1"/>
  <c r="L57" i="21"/>
  <c r="M57" i="21"/>
  <c r="C62" i="21" s="1"/>
  <c r="N115" i="21"/>
  <c r="A116" i="21"/>
  <c r="A117" i="21" s="1"/>
  <c r="A118" i="21" s="1"/>
  <c r="A119" i="21" s="1"/>
  <c r="A120" i="21" s="1"/>
  <c r="A121" i="21" s="1"/>
  <c r="A122" i="21" s="1"/>
  <c r="K123" i="21"/>
  <c r="L123" i="21"/>
  <c r="M123" i="21"/>
  <c r="N123" i="21"/>
  <c r="C125" i="21"/>
  <c r="E129" i="21"/>
  <c r="D160" i="21" s="1"/>
  <c r="E160" i="21" s="1"/>
  <c r="F150" i="21"/>
  <c r="D161" i="21"/>
  <c r="E24" i="20"/>
  <c r="N49" i="20"/>
  <c r="A50" i="20"/>
  <c r="A51" i="20"/>
  <c r="L53" i="20"/>
  <c r="A99" i="20"/>
  <c r="A100" i="20" s="1"/>
  <c r="A101" i="20" s="1"/>
  <c r="A102" i="20" s="1"/>
  <c r="E108" i="20"/>
  <c r="F124" i="20"/>
  <c r="D134" i="20"/>
  <c r="E134" i="20" s="1"/>
  <c r="D135" i="20"/>
  <c r="F22" i="19"/>
  <c r="C24" i="19"/>
  <c r="E40" i="19"/>
  <c r="J46" i="19"/>
  <c r="K46" i="19"/>
  <c r="A49" i="19"/>
  <c r="A50" i="19" s="1"/>
  <c r="A51" i="19" s="1"/>
  <c r="K52" i="19"/>
  <c r="J89" i="19"/>
  <c r="A100" i="19"/>
  <c r="K101" i="19"/>
  <c r="E107" i="19"/>
  <c r="D138" i="19" s="1"/>
  <c r="F128" i="19"/>
  <c r="D139" i="19" s="1"/>
  <c r="E22" i="18"/>
  <c r="E24" i="18" s="1"/>
  <c r="F22" i="18"/>
  <c r="D41" i="18"/>
  <c r="E40" i="18" s="1"/>
  <c r="A52" i="18"/>
  <c r="K54" i="18"/>
  <c r="C58" i="18" s="1"/>
  <c r="L54" i="18"/>
  <c r="M54" i="18"/>
  <c r="C59" i="18" s="1"/>
  <c r="A108" i="18"/>
  <c r="A109" i="18"/>
  <c r="K110" i="18"/>
  <c r="L110" i="18"/>
  <c r="M110" i="18"/>
  <c r="C112" i="18"/>
  <c r="F132" i="18"/>
  <c r="D142" i="18"/>
  <c r="E142" i="18" s="1"/>
  <c r="D143" i="18"/>
  <c r="E24" i="17"/>
  <c r="N49" i="17"/>
  <c r="A50" i="17"/>
  <c r="A51" i="17"/>
  <c r="L53" i="17"/>
  <c r="A126" i="17"/>
  <c r="A127" i="17" s="1"/>
  <c r="A128" i="17" s="1"/>
  <c r="A129" i="17" s="1"/>
  <c r="C131" i="17"/>
  <c r="E135" i="17"/>
  <c r="F152" i="17"/>
  <c r="D163" i="17" s="1"/>
  <c r="E162" i="17" s="1"/>
  <c r="D162" i="17"/>
  <c r="E22" i="16"/>
  <c r="E24" i="16" s="1"/>
  <c r="F22" i="16"/>
  <c r="C24" i="16"/>
  <c r="E40" i="16"/>
  <c r="K49" i="16"/>
  <c r="K59" i="16" s="1"/>
  <c r="C63" i="16" s="1"/>
  <c r="N49" i="16"/>
  <c r="K50" i="16"/>
  <c r="N50" i="16"/>
  <c r="K51" i="16"/>
  <c r="N51" i="16"/>
  <c r="A55" i="16"/>
  <c r="A56" i="16"/>
  <c r="A57" i="16" s="1"/>
  <c r="A58" i="16" s="1"/>
  <c r="L59" i="16"/>
  <c r="K139" i="16"/>
  <c r="A140" i="16"/>
  <c r="A141" i="16"/>
  <c r="A142" i="16" s="1"/>
  <c r="A143" i="16" s="1"/>
  <c r="A144" i="16" s="1"/>
  <c r="K145" i="16"/>
  <c r="C147" i="16" s="1"/>
  <c r="L145" i="16"/>
  <c r="E151" i="16"/>
  <c r="F170" i="16"/>
  <c r="D181" i="16" s="1"/>
  <c r="E180" i="16" s="1"/>
  <c r="D180" i="16"/>
  <c r="C24" i="15"/>
  <c r="A50" i="15"/>
  <c r="A54" i="15"/>
  <c r="L55" i="15"/>
  <c r="O55" i="15"/>
  <c r="C59" i="15"/>
  <c r="A120" i="15"/>
  <c r="A121" i="15" s="1"/>
  <c r="K131" i="15"/>
  <c r="L131" i="15"/>
  <c r="N131" i="15"/>
  <c r="O131" i="15"/>
  <c r="C133" i="15"/>
  <c r="C24" i="14"/>
  <c r="A50" i="14"/>
  <c r="A54" i="14"/>
  <c r="L55" i="14"/>
  <c r="O55" i="14"/>
  <c r="C59" i="14"/>
  <c r="A105" i="14"/>
  <c r="A106" i="14"/>
  <c r="K116" i="14"/>
  <c r="L116" i="14"/>
  <c r="N116" i="14"/>
  <c r="O116" i="14"/>
  <c r="C118" i="14"/>
  <c r="E138" i="19" l="1"/>
  <c r="E170" i="13"/>
  <c r="F160" i="13"/>
  <c r="E136" i="13"/>
  <c r="N130" i="13"/>
  <c r="M130" i="13"/>
  <c r="L130" i="13"/>
  <c r="K130" i="13"/>
  <c r="A128" i="13"/>
  <c r="O51" i="13"/>
  <c r="N51" i="13"/>
  <c r="L51" i="13"/>
  <c r="K50" i="13"/>
  <c r="K49" i="13"/>
  <c r="K51" i="13" l="1"/>
  <c r="O112" i="4"/>
  <c r="M112" i="4"/>
  <c r="L117" i="9" l="1"/>
  <c r="K118" i="9"/>
  <c r="K51" i="9"/>
  <c r="O49" i="11"/>
  <c r="E168" i="12"/>
  <c r="F158" i="12"/>
  <c r="E135" i="12"/>
  <c r="A123" i="12"/>
  <c r="J112" i="12"/>
  <c r="A50" i="12"/>
  <c r="A51" i="12" s="1"/>
  <c r="A52" i="12" s="1"/>
  <c r="A53" i="12" s="1"/>
  <c r="K46" i="12"/>
  <c r="J46" i="12"/>
  <c r="D41" i="12"/>
  <c r="E40" i="12" s="1"/>
  <c r="F22" i="12"/>
  <c r="C24" i="12" s="1"/>
  <c r="E22" i="12"/>
  <c r="E192" i="11" l="1"/>
  <c r="F182" i="11"/>
  <c r="E159" i="11"/>
  <c r="A51" i="11"/>
  <c r="A52" i="11" s="1"/>
  <c r="A53" i="11" s="1"/>
  <c r="A54" i="11" s="1"/>
  <c r="K46" i="11"/>
  <c r="J46" i="11"/>
  <c r="D41" i="11"/>
  <c r="E40" i="11" s="1"/>
  <c r="F22" i="11"/>
  <c r="C24" i="11" s="1"/>
  <c r="E22" i="11"/>
  <c r="D137" i="10" l="1"/>
  <c r="E109" i="10"/>
  <c r="D136" i="10" s="1"/>
  <c r="E136" i="10" s="1"/>
  <c r="A100" i="10"/>
  <c r="A101" i="10" s="1"/>
  <c r="A102" i="10" s="1"/>
  <c r="A103" i="10" s="1"/>
  <c r="O52" i="10"/>
  <c r="M52" i="10"/>
  <c r="L52" i="10"/>
  <c r="A50" i="10"/>
  <c r="A51" i="10" s="1"/>
  <c r="E24" i="10"/>
  <c r="D161" i="9"/>
  <c r="F151" i="9"/>
  <c r="D162" i="9" s="1"/>
  <c r="C127" i="9"/>
  <c r="A118" i="9"/>
  <c r="A119" i="9" s="1"/>
  <c r="A120" i="9" s="1"/>
  <c r="A121" i="9" s="1"/>
  <c r="A122" i="9" s="1"/>
  <c r="A123" i="9" s="1"/>
  <c r="A124" i="9" s="1"/>
  <c r="O57" i="9"/>
  <c r="A50" i="9"/>
  <c r="A51" i="9" s="1"/>
  <c r="A52" i="9" s="1"/>
  <c r="A53" i="9" s="1"/>
  <c r="A54" i="9" s="1"/>
  <c r="A55" i="9" s="1"/>
  <c r="A56" i="9" s="1"/>
  <c r="E40" i="9"/>
  <c r="F22" i="9"/>
  <c r="E22" i="9"/>
  <c r="E24" i="9" s="1"/>
  <c r="D206" i="8"/>
  <c r="F196" i="8"/>
  <c r="D207" i="8" s="1"/>
  <c r="C161" i="8"/>
  <c r="O159" i="8"/>
  <c r="L159" i="8"/>
  <c r="A148" i="8"/>
  <c r="A142" i="8"/>
  <c r="A143" i="8" s="1"/>
  <c r="L54" i="8"/>
  <c r="K54" i="8"/>
  <c r="A50" i="8"/>
  <c r="A51" i="8" s="1"/>
  <c r="A52" i="8" s="1"/>
  <c r="A53" i="8" s="1"/>
  <c r="E40" i="8"/>
  <c r="E24" i="8"/>
  <c r="C24" i="8"/>
  <c r="E161" i="9" l="1"/>
  <c r="E206" i="8"/>
  <c r="F165" i="7"/>
  <c r="D176" i="7" s="1"/>
  <c r="E142" i="7"/>
  <c r="D175" i="7" s="1"/>
  <c r="E175" i="7" s="1"/>
  <c r="L136" i="7"/>
  <c r="A131" i="7"/>
  <c r="A132" i="7" s="1"/>
  <c r="A133" i="7" s="1"/>
  <c r="A134" i="7" s="1"/>
  <c r="A135" i="7" s="1"/>
  <c r="K129" i="7"/>
  <c r="K136" i="7" s="1"/>
  <c r="C138" i="7" s="1"/>
  <c r="L59" i="7"/>
  <c r="A55" i="7"/>
  <c r="A56" i="7" s="1"/>
  <c r="A57" i="7" s="1"/>
  <c r="A58" i="7" s="1"/>
  <c r="N51" i="7"/>
  <c r="K51" i="7"/>
  <c r="K59" i="7" s="1"/>
  <c r="C63" i="7" s="1"/>
  <c r="N50" i="7"/>
  <c r="N49" i="7"/>
  <c r="E40" i="7"/>
  <c r="F22" i="7"/>
  <c r="C24" i="7" s="1"/>
  <c r="E22" i="7"/>
  <c r="E24" i="7" s="1"/>
  <c r="F158" i="6" l="1"/>
  <c r="D169" i="6" s="1"/>
  <c r="E138" i="6"/>
  <c r="D168" i="6" s="1"/>
  <c r="L132" i="6"/>
  <c r="A127" i="6"/>
  <c r="A128" i="6" s="1"/>
  <c r="A129" i="6" s="1"/>
  <c r="A130" i="6" s="1"/>
  <c r="A131" i="6" s="1"/>
  <c r="K126" i="6"/>
  <c r="K132" i="6" s="1"/>
  <c r="C134" i="6" s="1"/>
  <c r="L58" i="6"/>
  <c r="A54" i="6"/>
  <c r="A55" i="6" s="1"/>
  <c r="A56" i="6" s="1"/>
  <c r="A57" i="6" s="1"/>
  <c r="N52" i="6"/>
  <c r="K52" i="6"/>
  <c r="K58" i="6" s="1"/>
  <c r="C62" i="6" s="1"/>
  <c r="N50" i="6"/>
  <c r="N49" i="6"/>
  <c r="E40" i="6"/>
  <c r="E22" i="6"/>
  <c r="E24" i="6" s="1"/>
  <c r="F15" i="6"/>
  <c r="F22" i="6" s="1"/>
  <c r="C24" i="6" s="1"/>
  <c r="E168" i="6" l="1"/>
  <c r="F130" i="4" l="1"/>
  <c r="E115" i="4"/>
  <c r="A111" i="4"/>
  <c r="C59" i="4"/>
  <c r="N55" i="4"/>
  <c r="M55" i="4"/>
  <c r="L55" i="4"/>
  <c r="A52" i="4"/>
  <c r="A53" i="4" s="1"/>
  <c r="E42" i="4"/>
  <c r="C26" i="4"/>
  <c r="E24" i="4"/>
  <c r="E26" i="4" s="1"/>
  <c r="E140" i="4" l="1"/>
  <c r="F128" i="3" l="1"/>
  <c r="D139" i="3" s="1"/>
  <c r="E138" i="3" s="1"/>
  <c r="E112" i="3"/>
  <c r="L106" i="3"/>
  <c r="K106" i="3"/>
  <c r="C108" i="3" s="1"/>
  <c r="A102" i="3"/>
  <c r="N101" i="3"/>
  <c r="O53" i="3"/>
  <c r="N53" i="3"/>
  <c r="L53" i="3"/>
  <c r="K53" i="3"/>
  <c r="A50" i="3"/>
  <c r="A52" i="3" s="1"/>
  <c r="O138" i="2" l="1"/>
  <c r="N138" i="2"/>
  <c r="L138" i="2"/>
  <c r="K138" i="2"/>
  <c r="C140" i="2" s="1"/>
  <c r="A127" i="2"/>
  <c r="A128" i="2" s="1"/>
  <c r="C59" i="2"/>
  <c r="O55" i="2"/>
  <c r="L55" i="2"/>
  <c r="A54" i="2"/>
  <c r="A50" i="2"/>
  <c r="E24" i="2"/>
  <c r="C24" i="2"/>
  <c r="D156" i="1" l="1"/>
  <c r="F146" i="1"/>
  <c r="D157" i="1" s="1"/>
  <c r="N119" i="1"/>
  <c r="L119" i="1"/>
  <c r="K119" i="1"/>
  <c r="C121" i="1" s="1"/>
  <c r="A117" i="1"/>
  <c r="A118" i="1" s="1"/>
  <c r="N57" i="1"/>
  <c r="M57" i="1"/>
  <c r="C62" i="1" s="1"/>
  <c r="L57" i="1"/>
  <c r="K57" i="1"/>
  <c r="C61" i="1" s="1"/>
  <c r="A50" i="1"/>
  <c r="A51" i="1" s="1"/>
  <c r="A52" i="1" s="1"/>
  <c r="A53" i="1" s="1"/>
  <c r="A54" i="1" s="1"/>
  <c r="A55" i="1" s="1"/>
  <c r="A56" i="1" s="1"/>
  <c r="E40" i="1"/>
  <c r="E24" i="1"/>
  <c r="F22" i="1"/>
  <c r="C24" i="1" s="1"/>
  <c r="E156" i="1" l="1"/>
  <c r="J167" i="23"/>
</calcChain>
</file>

<file path=xl/comments1.xml><?xml version="1.0" encoding="utf-8"?>
<comments xmlns="http://schemas.openxmlformats.org/spreadsheetml/2006/main">
  <authors>
    <author>PRUEBA</author>
  </authors>
  <commentList>
    <comment ref="I81" authorId="0" shapeId="0">
      <text>
        <r>
          <rPr>
            <b/>
            <sz val="9"/>
            <color indexed="81"/>
            <rFont val="Tahoma"/>
            <family val="2"/>
          </rPr>
          <t>PRUEBA:</t>
        </r>
        <r>
          <rPr>
            <sz val="9"/>
            <color indexed="81"/>
            <rFont val="Tahoma"/>
            <family val="2"/>
          </rPr>
          <t xml:space="preserve">
</t>
        </r>
      </text>
    </comment>
    <comment ref="P131" authorId="0" shapeId="0">
      <text>
        <r>
          <rPr>
            <b/>
            <sz val="9"/>
            <color indexed="81"/>
            <rFont val="Tahoma"/>
            <family val="2"/>
          </rPr>
          <t>PRUEBA:</t>
        </r>
        <r>
          <rPr>
            <sz val="9"/>
            <color indexed="81"/>
            <rFont val="Tahoma"/>
            <family val="2"/>
          </rPr>
          <t xml:space="preserve">
</t>
        </r>
      </text>
    </comment>
  </commentList>
</comments>
</file>

<file path=xl/comments10.xml><?xml version="1.0" encoding="utf-8"?>
<comments xmlns="http://schemas.openxmlformats.org/spreadsheetml/2006/main">
  <authors>
    <author>Cesar Tulio Munoz Mier</author>
  </authors>
  <commentList>
    <comment ref="O78" authorId="0" shapeId="0">
      <text>
        <r>
          <rPr>
            <b/>
            <sz val="9"/>
            <color indexed="81"/>
            <rFont val="Tahoma"/>
            <family val="2"/>
          </rPr>
          <t>Cesar Tulio Munoz Mier:</t>
        </r>
        <r>
          <rPr>
            <sz val="9"/>
            <color indexed="81"/>
            <rFont val="Tahoma"/>
            <family val="2"/>
          </rPr>
          <t xml:space="preserve">
I</t>
        </r>
      </text>
    </comment>
  </commentList>
</comments>
</file>

<file path=xl/comments2.xml><?xml version="1.0" encoding="utf-8"?>
<comments xmlns="http://schemas.openxmlformats.org/spreadsheetml/2006/main">
  <authors>
    <author>Marly Torres Alviz</author>
  </authors>
  <commentList>
    <comment ref="P86" authorId="0" shapeId="0">
      <text>
        <r>
          <rPr>
            <b/>
            <sz val="9"/>
            <color indexed="81"/>
            <rFont val="Tahoma"/>
            <charset val="1"/>
          </rPr>
          <t>Marly Torres Alviz:</t>
        </r>
        <r>
          <rPr>
            <sz val="9"/>
            <color indexed="81"/>
            <rFont val="Tahoma"/>
            <charset val="1"/>
          </rPr>
          <t xml:space="preserve">
</t>
        </r>
      </text>
    </comment>
  </commentList>
</comments>
</file>

<file path=xl/comments3.xml><?xml version="1.0" encoding="utf-8"?>
<comments xmlns="http://schemas.openxmlformats.org/spreadsheetml/2006/main">
  <authors>
    <author>PRUEBA</author>
  </authors>
  <commentList>
    <comment ref="I81" authorId="0" shapeId="0">
      <text>
        <r>
          <rPr>
            <b/>
            <sz val="9"/>
            <color indexed="81"/>
            <rFont val="Tahoma"/>
            <family val="2"/>
          </rPr>
          <t>PRUEBA:</t>
        </r>
        <r>
          <rPr>
            <sz val="9"/>
            <color indexed="81"/>
            <rFont val="Tahoma"/>
            <family val="2"/>
          </rPr>
          <t xml:space="preserve">
</t>
        </r>
      </text>
    </comment>
    <comment ref="P133" authorId="0" shapeId="0">
      <text>
        <r>
          <rPr>
            <b/>
            <sz val="9"/>
            <color indexed="81"/>
            <rFont val="Tahoma"/>
            <family val="2"/>
          </rPr>
          <t>PRUEBA:</t>
        </r>
        <r>
          <rPr>
            <sz val="9"/>
            <color indexed="81"/>
            <rFont val="Tahoma"/>
            <family val="2"/>
          </rPr>
          <t xml:space="preserve">
</t>
        </r>
      </text>
    </comment>
  </commentList>
</comments>
</file>

<file path=xl/comments4.xml><?xml version="1.0" encoding="utf-8"?>
<comments xmlns="http://schemas.openxmlformats.org/spreadsheetml/2006/main">
  <authors>
    <author>PRUEBA</author>
  </authors>
  <commentList>
    <comment ref="I81" authorId="0" shapeId="0">
      <text>
        <r>
          <rPr>
            <b/>
            <sz val="9"/>
            <color indexed="81"/>
            <rFont val="Tahoma"/>
            <family val="2"/>
          </rPr>
          <t>PRUEBA:</t>
        </r>
        <r>
          <rPr>
            <sz val="9"/>
            <color indexed="81"/>
            <rFont val="Tahoma"/>
            <family val="2"/>
          </rPr>
          <t xml:space="preserve">
</t>
        </r>
      </text>
    </comment>
    <comment ref="P132" authorId="0" shapeId="0">
      <text>
        <r>
          <rPr>
            <b/>
            <sz val="9"/>
            <color indexed="81"/>
            <rFont val="Tahoma"/>
            <family val="2"/>
          </rPr>
          <t>PRUEBA:</t>
        </r>
        <r>
          <rPr>
            <sz val="9"/>
            <color indexed="81"/>
            <rFont val="Tahoma"/>
            <family val="2"/>
          </rPr>
          <t xml:space="preserve">
</t>
        </r>
      </text>
    </comment>
  </commentList>
</comments>
</file>

<file path=xl/comments5.xml><?xml version="1.0" encoding="utf-8"?>
<comments xmlns="http://schemas.openxmlformats.org/spreadsheetml/2006/main">
  <authors>
    <author>PRUEBA</author>
  </authors>
  <commentList>
    <comment ref="P137" authorId="0" shapeId="0">
      <text>
        <r>
          <rPr>
            <b/>
            <sz val="9"/>
            <color indexed="81"/>
            <rFont val="Tahoma"/>
            <family val="2"/>
          </rPr>
          <t>PRUEBA:</t>
        </r>
        <r>
          <rPr>
            <sz val="9"/>
            <color indexed="81"/>
            <rFont val="Tahoma"/>
            <family val="2"/>
          </rPr>
          <t xml:space="preserve">
</t>
        </r>
      </text>
    </comment>
  </commentList>
</comments>
</file>

<file path=xl/comments6.xml><?xml version="1.0" encoding="utf-8"?>
<comments xmlns="http://schemas.openxmlformats.org/spreadsheetml/2006/main">
  <authors>
    <author>Cesar Tulio Munoz Mier</author>
  </authors>
  <commentList>
    <comment ref="O78" authorId="0" shapeId="0">
      <text>
        <r>
          <rPr>
            <b/>
            <sz val="9"/>
            <color indexed="81"/>
            <rFont val="Tahoma"/>
            <family val="2"/>
          </rPr>
          <t>Cesar Tulio Munoz Mier:</t>
        </r>
        <r>
          <rPr>
            <sz val="9"/>
            <color indexed="81"/>
            <rFont val="Tahoma"/>
            <family val="2"/>
          </rPr>
          <t xml:space="preserve">
I</t>
        </r>
      </text>
    </comment>
  </commentList>
</comments>
</file>

<file path=xl/comments7.xml><?xml version="1.0" encoding="utf-8"?>
<comments xmlns="http://schemas.openxmlformats.org/spreadsheetml/2006/main">
  <authors>
    <author>ICBF</author>
  </authors>
  <commentList>
    <comment ref="G87" authorId="0" shapeId="0">
      <text>
        <r>
          <rPr>
            <b/>
            <sz val="9"/>
            <color indexed="81"/>
            <rFont val="Tahoma"/>
            <family val="2"/>
          </rPr>
          <t>ICBF:</t>
        </r>
        <r>
          <rPr>
            <sz val="9"/>
            <color indexed="81"/>
            <rFont val="Tahoma"/>
            <family val="2"/>
          </rPr>
          <t xml:space="preserve">
E</t>
        </r>
      </text>
    </comment>
  </commentList>
</comments>
</file>

<file path=xl/comments8.xml><?xml version="1.0" encoding="utf-8"?>
<comments xmlns="http://schemas.openxmlformats.org/spreadsheetml/2006/main">
  <authors>
    <author>PRUEBA</author>
  </authors>
  <commentList>
    <comment ref="P135" authorId="0" shapeId="0">
      <text>
        <r>
          <rPr>
            <b/>
            <sz val="9"/>
            <color indexed="81"/>
            <rFont val="Tahoma"/>
            <family val="2"/>
          </rPr>
          <t>PRUEBA:</t>
        </r>
        <r>
          <rPr>
            <sz val="9"/>
            <color indexed="81"/>
            <rFont val="Tahoma"/>
            <family val="2"/>
          </rPr>
          <t xml:space="preserve">
</t>
        </r>
      </text>
    </comment>
  </commentList>
</comments>
</file>

<file path=xl/comments9.xml><?xml version="1.0" encoding="utf-8"?>
<comments xmlns="http://schemas.openxmlformats.org/spreadsheetml/2006/main">
  <authors>
    <author>PRUEBA</author>
  </authors>
  <commentList>
    <comment ref="P150" authorId="0" shapeId="0">
      <text>
        <r>
          <rPr>
            <b/>
            <sz val="9"/>
            <color indexed="81"/>
            <rFont val="Tahoma"/>
            <family val="2"/>
          </rPr>
          <t>PRUEBA:</t>
        </r>
        <r>
          <rPr>
            <sz val="9"/>
            <color indexed="81"/>
            <rFont val="Tahoma"/>
            <family val="2"/>
          </rPr>
          <t xml:space="preserve">
</t>
        </r>
      </text>
    </comment>
  </commentList>
</comments>
</file>

<file path=xl/sharedStrings.xml><?xml version="1.0" encoding="utf-8"?>
<sst xmlns="http://schemas.openxmlformats.org/spreadsheetml/2006/main" count="27201" uniqueCount="6207">
  <si>
    <t>1. CRITERIOS HABILITANTES</t>
  </si>
  <si>
    <t>Experiencia Específica - habilitante</t>
  </si>
  <si>
    <t>Nombre de Proponente:</t>
  </si>
  <si>
    <t>UNION TEMPORAL INFANCIA PARA UN MEJOR PAIS</t>
  </si>
  <si>
    <t>Nombre de Integrante No 1:</t>
  </si>
  <si>
    <t>FUNDACION PARA EL DESARROLLO SOSTENIBLE DE LA FAMILIA</t>
  </si>
  <si>
    <t>Nombre de Integrante No 2:</t>
  </si>
  <si>
    <t>ORGANIZACIÓN JUVENIL JUCAPROY</t>
  </si>
  <si>
    <t>Nombre de Integrante No 3:</t>
  </si>
  <si>
    <t>grupo a la que se presenta</t>
  </si>
  <si>
    <t>Fecha de evaluación:</t>
  </si>
  <si>
    <t>Resumen de Grupos y Presupuesto que esta ofertando (se debe hacer una 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</si>
  <si>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</si>
  <si>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</si>
  <si>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</si>
  <si>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</si>
  <si>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</si>
  <si>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</si>
  <si>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t>
  </si>
  <si>
    <t>CRITERIO</t>
  </si>
  <si>
    <t>SI</t>
  </si>
  <si>
    <t>NO</t>
  </si>
  <si>
    <t>Experiencia Específica habilitante en tiempo</t>
  </si>
  <si>
    <t>X</t>
  </si>
  <si>
    <t>Experiencia Específica habilitante en cupos</t>
  </si>
  <si>
    <t>Infraestructura</t>
  </si>
  <si>
    <t>Talento Humano</t>
  </si>
  <si>
    <t>RESULTADOS FACTORES DE PONDERACION</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</si>
  <si>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</si>
  <si>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</si>
  <si>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</si>
  <si>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</si>
  <si>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</si>
  <si>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Solo de certificaciones validadas (por que se ajustan al objeto solicitado y periodos solicitado y no fueron objeto de multas</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</si>
  <si>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</si>
  <si>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</si>
  <si>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</si>
  <si>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</si>
  <si>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</si>
  <si>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</si>
  <si>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</si>
  <si>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</si>
  <si>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</si>
  <si>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</si>
  <si>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</si>
  <si>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</si>
  <si>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</si>
  <si>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</si>
  <si>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</si>
  <si>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</si>
  <si>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</si>
  <si>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ICBF REGIONAL GUAJIRA</t>
  </si>
  <si>
    <t>FUNDACION JUVENIL GESTORA DEL PROGRESO</t>
  </si>
  <si>
    <t>INSTITUCION EDUCATIVA LUIS RODRIGUEZ VALERA</t>
  </si>
  <si>
    <t>INSTITUCION EDUCATIVA TRUJILLO</t>
  </si>
  <si>
    <t>11 DEL 2010</t>
  </si>
  <si>
    <t>Criterio</t>
  </si>
  <si>
    <t>Valor</t>
  </si>
  <si>
    <t xml:space="preserve">Concepto, cumple </t>
  </si>
  <si>
    <t>si</t>
  </si>
  <si>
    <t>no</t>
  </si>
  <si>
    <t>Total meses de experiencia acreditada valida</t>
  </si>
  <si>
    <t>Total cupos certificados</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</si>
  <si>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</si>
  <si>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</si>
  <si>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</si>
  <si>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</si>
  <si>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</si>
  <si>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</si>
  <si>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</si>
  <si>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</si>
  <si>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</si>
  <si>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</si>
  <si>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</si>
  <si>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</si>
  <si>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</si>
  <si>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</si>
  <si>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OBSERVACIONES</t>
  </si>
  <si>
    <t>CUMPLE 
SI /NO</t>
  </si>
  <si>
    <t>CDI MODALIDAD FAMILIAR OVEJAS</t>
  </si>
  <si>
    <t>CDI MODALIDAD FAMILIAR</t>
  </si>
  <si>
    <t>NA</t>
  </si>
  <si>
    <t>SUBSANAR FORMATO 11 CONDICIONES HABILITATES DE INFRAESTRUTURA FOLIO 221</t>
  </si>
  <si>
    <t>* Dirección, barrio - vereda, Centro Zonal</t>
  </si>
  <si>
    <t>** Cupos de acuerdo con el área exigida en el estándar 40 para las dos Modalidades</t>
  </si>
  <si>
    <t>*** Si es propia, en arriendo,  comodato ó con autorización de uso, con que entidad</t>
  </si>
  <si>
    <t>Talento Humano - Habilitante</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</si>
  <si>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</si>
  <si>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</si>
  <si>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</si>
  <si>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</si>
  <si>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</si>
  <si>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</si>
  <si>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</si>
  <si>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</si>
  <si>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t>
  </si>
  <si>
    <t xml:space="preserve">CARTA DE COMPROMISO DE SUSCRIBIR EL CONTRATO FORMATO 8 </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</si>
  <si>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</si>
  <si>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</si>
  <si>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EMPRESA</t>
  </si>
  <si>
    <t>FECHA DE INICIO Y TERMINACION</t>
  </si>
  <si>
    <t>FUNCIONES</t>
  </si>
  <si>
    <t>COORDINADOR CDI MODALIDAD FAMILIAR</t>
  </si>
  <si>
    <t>1/394</t>
  </si>
  <si>
    <t>GINA PAOLA TORRES HERNANDEZ</t>
  </si>
  <si>
    <t>LICENCIADA EN CIENCIAS NATURALES Y EDUCACION AMBIENTAL</t>
  </si>
  <si>
    <t>UNIVERSIDAD POPULAR DEL CESAR</t>
  </si>
  <si>
    <t>GIMNASIO BRITANICO</t>
  </si>
  <si>
    <t>01/02/2010 A 14/11/2014</t>
  </si>
  <si>
    <t>DIRECTORA DOCENTE</t>
  </si>
  <si>
    <t>APOYO PSICOSOCIAL CDI MODALIDAD FAMILIAR</t>
  </si>
  <si>
    <t>1/150</t>
  </si>
  <si>
    <t>JULIANA MARIA PEREZ GUERRA</t>
  </si>
  <si>
    <t>TRABAJADORA SOCIAL</t>
  </si>
  <si>
    <t>UNIVERSIDAD DE LA GUAJIRA</t>
  </si>
  <si>
    <t>ASOCIACION HORMIGUERAL CAFETAL</t>
  </si>
  <si>
    <t>02/02/2009 A 14/07/2011</t>
  </si>
  <si>
    <t>PRACTICA DE TRABAJO SOCIAL</t>
  </si>
  <si>
    <t>COMISARIA DE FAMILIA E INSPECCION DE POLICIA DE LA GUAJIRA</t>
  </si>
  <si>
    <t>01/06/2007 A 30/06/2007</t>
  </si>
  <si>
    <t>TRABAJO SOCIAL COMUNITARIO EN HCB</t>
  </si>
  <si>
    <t>MARIA LAURA SAURITH OVALLE</t>
  </si>
  <si>
    <t>COMFAGUAJIRA</t>
  </si>
  <si>
    <t>04/01/2012 A 31/12/2013</t>
  </si>
  <si>
    <t>COGESTOR SOCIAL</t>
  </si>
  <si>
    <t>INSTITUCION EDUCATIVA AGROPECUARIA DE URUMITA</t>
  </si>
  <si>
    <t>01/01/2007   A 30/06/2007</t>
  </si>
  <si>
    <t>PRACTICA INSTITUCIONAL</t>
  </si>
  <si>
    <t>INSTITUCION EDUCATIVA ROQUE DE ALBA</t>
  </si>
  <si>
    <t>01/08/2005 A 30/11/2005; 01/03/2006 A 30/06/2006</t>
  </si>
  <si>
    <t>PRACTICA INSTITUCIONAL DE TRABAJO SOCIAL</t>
  </si>
  <si>
    <t>1//94</t>
  </si>
  <si>
    <t xml:space="preserve">ISABEL CRISTINA VILLALBA TUIRAN </t>
  </si>
  <si>
    <t>UNIVERSIDAD PONTIFICIA BOLIVARIANA</t>
  </si>
  <si>
    <t>SEGURO SOCIAL SECCIONAL SUCRE</t>
  </si>
  <si>
    <t>15/12/2005 A 31/08/2006</t>
  </si>
  <si>
    <t xml:space="preserve">TRABAJADORA SOCIAL </t>
  </si>
  <si>
    <t>FUNVEAMYDES</t>
  </si>
  <si>
    <t>01/02/2010 A 30/05/2010</t>
  </si>
  <si>
    <t>COORDINADORA PSICOSOCIAL</t>
  </si>
  <si>
    <t>FUNDACION HOGARES CLARET</t>
  </si>
  <si>
    <t>01/02/2003 A 30/11/2003</t>
  </si>
  <si>
    <t>PRACTICAS UNIVERSITARIAS</t>
  </si>
  <si>
    <t>Propuesta Técnica - Habilitante</t>
  </si>
  <si>
    <r>
      <rPr>
        <b/>
        <sz val="10"/>
        <color theme="1"/>
        <rFont val="Calibri"/>
        <family val="2"/>
        <scheme val="minor"/>
      </rPr>
      <t xml:space="preserve">CUMPLE </t>
    </r>
    <r>
      <rPr>
        <b/>
        <sz val="11"/>
        <color theme="1"/>
        <rFont val="Calibri"/>
        <family val="2"/>
        <scheme val="minor"/>
      </rPr>
      <t xml:space="preserve">
SI /NO</t>
    </r>
  </si>
  <si>
    <t>Presentó propuesta técnica de acuedo con lo solicitado en el pliego de condiciones. Formato 12</t>
  </si>
  <si>
    <t>2. CRITERIOS DE EVALUACIÓN</t>
  </si>
  <si>
    <t>1. Experiencia Específica - Adicional</t>
  </si>
  <si>
    <t>ALCALDIA MUNICIPAL DE HATO NUEVO GUAJIRA</t>
  </si>
  <si>
    <t>014 DEL 2013</t>
  </si>
  <si>
    <t>NO SE VALIDA NO TIENE FECHAS DE INICIO Y TERMINACION DEL CONTRATO EN LA CERTIFICACION</t>
  </si>
  <si>
    <t>Total meses de experiencia adicional acreditada valida</t>
  </si>
  <si>
    <t>VARIABLES</t>
  </si>
  <si>
    <t>PUNTAJE MÁXIMO</t>
  </si>
  <si>
    <t>TOTAL PUNTAJE 
CRITERIO 1</t>
  </si>
  <si>
    <t xml:space="preserve">6 meses adicionales al mínimo requerido </t>
  </si>
  <si>
    <t xml:space="preserve">12 meses adicionales al mínimo requerido </t>
  </si>
  <si>
    <t xml:space="preserve">18 meses adicionales al mínimo requerido </t>
  </si>
  <si>
    <t>Equipo talento humano adicional</t>
  </si>
  <si>
    <t>COORDINADOR GENERAL DEL PROYECTO POR CADA MIL CUPOS OFERTADOS O FRACIÓN INFERIOR</t>
  </si>
  <si>
    <t>ADRIANA SOFIA RAMOS SEVERICHE</t>
  </si>
  <si>
    <t>CORPORACION UNIVERSITARIA DEL CARIBE</t>
  </si>
  <si>
    <t>FUNDACION DESPERTARE</t>
  </si>
  <si>
    <t>01/02/2004 A 01/06/2014</t>
  </si>
  <si>
    <t>GESTORA SOCIAL EN PROGRAMAS DE FAMILIA, INFANCIA</t>
  </si>
  <si>
    <t xml:space="preserve">PROFESIONAL DE APOYO PEDAGÓGICO  POR CADA MIL CUPOS OFERTADOS O FRACIÓN INFERIOR </t>
  </si>
  <si>
    <t>MARIA ISABEL TORRES MUÑOZ</t>
  </si>
  <si>
    <t>FEDERACION NACIONAL DE CAFETEROS DE COLOMBIA</t>
  </si>
  <si>
    <t>03/03/2008 A 02/12/2008</t>
  </si>
  <si>
    <t>EDUCADORA RURAL</t>
  </si>
  <si>
    <t xml:space="preserve">NO CUMPLE CON EL PERFIL, COMO TAMPOCO SE VALIDA LAS EXPERIENCIAS APORTADAS POR NO PRESENTAR FECHAS DE INICIO Y TERMINACION, </t>
  </si>
  <si>
    <t>SIN FECHAS</t>
  </si>
  <si>
    <t>ALCALDIA VILLANUEVA GUAJIRA</t>
  </si>
  <si>
    <t>01/02/2013 A 01/12/2013</t>
  </si>
  <si>
    <t>TRABAJADORA SOCIAL COMISARIA DE FAMILIA</t>
  </si>
  <si>
    <t xml:space="preserve">FINANCIERO  POR CADA CINCO MIL CUPOS OFERTADOS O FRACIÓN INFERIOR </t>
  </si>
  <si>
    <t>GREYS CAROLINA GUERRA SARMIENTO</t>
  </si>
  <si>
    <t>ADMINISTRADORA DE EMPRESAS</t>
  </si>
  <si>
    <t>UNIVERSIDA POPULAR DEL CESAR</t>
  </si>
  <si>
    <t>BAMCOLOMBIA</t>
  </si>
  <si>
    <t>01/03/2010 A 31/10/2010</t>
  </si>
  <si>
    <t>APRENDIZ</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</si>
  <si>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</si>
  <si>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</si>
  <si>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</si>
  <si>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</si>
  <si>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</si>
  <si>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</si>
  <si>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</si>
  <si>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</si>
  <si>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CONSORCIO MIS PRIMEROS PASOS</t>
  </si>
  <si>
    <t>FUNDACION  DESARROLLO SOCIAL FUNDESOCIAL</t>
  </si>
  <si>
    <t>ASOCIACION DE PROMOTORES COMUNITARIOS APROCO</t>
  </si>
  <si>
    <t>MUNICIPIO DE MAGANGUE</t>
  </si>
  <si>
    <t>RESGUARDO INDIGENA ZENU SAN ANDRES DE SOTAVENTO</t>
  </si>
  <si>
    <t>CONVENIO 001-01-2010</t>
  </si>
  <si>
    <t>MUNICIPIO DE SANTA ROSA BOLIVAR</t>
  </si>
  <si>
    <t>CONVENIO 005 DEL 23/03/2011</t>
  </si>
  <si>
    <t>87-88</t>
  </si>
  <si>
    <t>MUNICIPIO DE SAMPUES</t>
  </si>
  <si>
    <t>CONVENIO 016 DEL 2011</t>
  </si>
  <si>
    <t>89-90</t>
  </si>
  <si>
    <t>NO VALIDA POR ENCONTRARSE EN TIEMPO TRASLAPADO</t>
  </si>
  <si>
    <t>MUNICIPIO DE COVEÑAS</t>
  </si>
  <si>
    <t>CONVENIO CIP-MC-OO1-2013</t>
  </si>
  <si>
    <t>91-92</t>
  </si>
  <si>
    <t>CDI MODALIDAD FAMILIAR GUARANDA</t>
  </si>
  <si>
    <t>ZONA RURAL : VEREDA LAS DEMETRIAS, LAS CEJA, LA PITA, CIENEGA DEL MEDIO, PUEBLO NUEVO, EL CANAL, CAMPO SANTO, LAS MOCHILAS, MEDELLIN, PUERTO LOPEZ, LAS PAVAS, TIERRA SANTA Y SAN RAFAEL</t>
  </si>
  <si>
    <t>ZONA URBANA: BARRIO UIRBE, EL SOCORRO, LAS MERCEDES, SAN CAMILO, SAN JOAQUIN, TAMAGUZ</t>
  </si>
  <si>
    <t>CDI MODALIDAD FAMILIAR MAJAGUAL</t>
  </si>
  <si>
    <t>ZONA RURAL: VEREDAS NUEVO INDIO, SAN ROQUE, NO TE PASES, SAN MIGUEL, LOS PATOS, SANTA TERESA</t>
  </si>
  <si>
    <t>ZONA URBANA: ALFONSO LOPEZ, SAN VICENTE Y CALLE LAS DAMAS</t>
  </si>
  <si>
    <t>CUMPLE PERFIL
SI /NO</t>
  </si>
  <si>
    <t>CUMPLE PROPORCION
SI /NO</t>
  </si>
  <si>
    <t>COORDINADORA MODALIDAD FAMILIAR</t>
  </si>
  <si>
    <t>1/300</t>
  </si>
  <si>
    <t>WILLIAM ALBERTO BARRIOS RODRIGUEZ</t>
  </si>
  <si>
    <t>DIRECTOR Y ADMINISTRADOR DE EMPRESAS FINANZAS</t>
  </si>
  <si>
    <t>UNIVERSIDAD DE SUCRE</t>
  </si>
  <si>
    <t>EFICACIA</t>
  </si>
  <si>
    <t>18/11/2009 A 31/12/2010</t>
  </si>
  <si>
    <t>ASESOR DE SERVICIOS</t>
  </si>
  <si>
    <t>30/10/2008 A 31/12/2009</t>
  </si>
  <si>
    <t>AGUAS DE LA SABANA</t>
  </si>
  <si>
    <t>01/07/2005 A 30/12/2005</t>
  </si>
  <si>
    <t>ATENCION AL CLIENTE</t>
  </si>
  <si>
    <t>DALIS PATERNINA URZOLA</t>
  </si>
  <si>
    <t>ADMINISTRADORA PUBLICA</t>
  </si>
  <si>
    <t>ESAP</t>
  </si>
  <si>
    <t>CORPORACION SOCIAL PARA EL DESARROLLO INTEGRAL</t>
  </si>
  <si>
    <t>02/01/2013 A 12/03/2014</t>
  </si>
  <si>
    <t>COORDINADORA DE PROGRAMAS DE ATENCION A LA FAMILIA Y LA PRIMERA INFANCIA</t>
  </si>
  <si>
    <t>FUNDACION DESARROLLO SOCIAL</t>
  </si>
  <si>
    <t>04/06/2004 A 31/12/2011</t>
  </si>
  <si>
    <t>COORDINADORA DE ATENCION INTEGRAL A JOVENES DESVINCULADOS DEL CONFLICTO ARMADO</t>
  </si>
  <si>
    <t xml:space="preserve">SI </t>
  </si>
  <si>
    <t>ERIK FABIAN MESA FLOREZ</t>
  </si>
  <si>
    <t>CONSORCIO COMPLEMENTACION ALIMENTARIA</t>
  </si>
  <si>
    <t>31/12/2013 A 01/04/2014</t>
  </si>
  <si>
    <t xml:space="preserve">COORDINADOR DEL TALENTO HUMANO Y LOGISTICO  EN EL PROYECTO DE ESTUDIANTES </t>
  </si>
  <si>
    <t>FUNDACION EBANO DE COLOMBIA</t>
  </si>
  <si>
    <t>01/06/2012 A 31/12/2012</t>
  </si>
  <si>
    <t>COORDINADOR ERRADICACION DE LA POBREZA EN POBLACION CON VULNERABILIDAD</t>
  </si>
  <si>
    <t>INSTITUCION EDUCATIVA NIÑOZ DE PAZ  NICOLASA FUNEZ</t>
  </si>
  <si>
    <t>01/02/2010 A 01/11/2010</t>
  </si>
  <si>
    <t>DOCENTE</t>
  </si>
  <si>
    <t>VERENA NUÑEZ BLANCO</t>
  </si>
  <si>
    <t>DIRECTOR Y ADMINISTRADOR DE EMPRESAS MERCADEO</t>
  </si>
  <si>
    <t>FUNDACION PARA LA INTEGRACION Y EL DESARROLLO DE LA COSTA CARIBE</t>
  </si>
  <si>
    <t>16/02/2010 A 17/11/2010; 15/02/2011 A 16/11/2011</t>
  </si>
  <si>
    <t>FUNCIONES ADMINISTRATIVAS Y DE GESTION HUMANA</t>
  </si>
  <si>
    <t>ASOPROAGROS</t>
  </si>
  <si>
    <t>04/11/2008 A 13/02/2009</t>
  </si>
  <si>
    <t>FUNDACION PARA EL DESARROLLO COMUNITARIO</t>
  </si>
  <si>
    <t>02/01/2006 A 31/12/2006</t>
  </si>
  <si>
    <t>CAPACITADOR A ESTUDIANTES  DOCENTES Y LIDERES COMUNITARIOS</t>
  </si>
  <si>
    <t>ASOCIACION DE PRODUCTORES LOS PALMITOS</t>
  </si>
  <si>
    <t>11/01/2004 A 11/12/2005</t>
  </si>
  <si>
    <t>COORDINAR EL PROCESO DE EVALUACION DE LOS ALUMNOS Y FOMENTAR ACTIVIDADES DE CONVIVENCIA Y PARTICIPACION E INTEGRACION</t>
  </si>
  <si>
    <t>1/176</t>
  </si>
  <si>
    <t>ALVARO DE JESUS GOMEZ DIAZ</t>
  </si>
  <si>
    <t>ECONOMISTA</t>
  </si>
  <si>
    <t>UNIVERSIDAD NACIONAL DE COLOMBIA</t>
  </si>
  <si>
    <t>COORPORACION AUTONOMA REGIONAL DEL CARIBE</t>
  </si>
  <si>
    <t>26/02/2002 A 19/11/2003</t>
  </si>
  <si>
    <t>SUBDIRECTOR GENERAL AREA DE PLANEACION</t>
  </si>
  <si>
    <t>GOBERNACION DE SUCRE</t>
  </si>
  <si>
    <t>05/01/1998 A 12/07/1998</t>
  </si>
  <si>
    <t>GERENTE DE LA LOTERIA DE LA SABANERA</t>
  </si>
  <si>
    <t>SEGURO SOCIAL</t>
  </si>
  <si>
    <t>25/03/1988 A 31/03/1992</t>
  </si>
  <si>
    <t>DIRECTOR CLASE I GRADO 38</t>
  </si>
  <si>
    <t>APOYO PSICOSOCIAL MODALIDAD FAMILIAR</t>
  </si>
  <si>
    <t>GREISIS YULIETH ALTAMIRANDA SIERRA</t>
  </si>
  <si>
    <t>PSICOLOGA</t>
  </si>
  <si>
    <t>21/02/2013 A 30/11/2013</t>
  </si>
  <si>
    <t>PRACTICAS PROFESIONALES EN EL PROGRAMA DE PSICOLOGIA EN LA GESTION Y COORDINACIÓN PARA LA ATENCION FAMILIAR DE CASOS Y ATENCION A FAMIOLIAS EN PROYECCION COMUNITARIA</t>
  </si>
  <si>
    <t>CARMELO HERNANDEZ</t>
  </si>
  <si>
    <t>PSICOLOGO</t>
  </si>
  <si>
    <t>UNIVERSIDAD SIMON BOLIVAR</t>
  </si>
  <si>
    <t>PUREXPAN</t>
  </si>
  <si>
    <t>08/01/2005 A 09/03/2008</t>
  </si>
  <si>
    <t>GERENTE DE RECURSO HUMANO</t>
  </si>
  <si>
    <t>GRACIELA VIZCAINO PADILLA</t>
  </si>
  <si>
    <t>01/02/2010 A 15/11/2010</t>
  </si>
  <si>
    <t>PRACTICAS ACADEMICAS EN EL PROGRAMA PSICOLOGA SOCIAL PARTICIPANDO EN ACCIONES COMO PROCESOS DE MEJORAMIENTO DE LOS ESTILOS DE CRIANZA, MEJORA DE LAS RELACIONES INTERPERSONALES BAJO LA DIRECCION DEL CENRO DE FAMILIA</t>
  </si>
  <si>
    <t>LEYTER NIEBLES MUÑOZ</t>
  </si>
  <si>
    <t>UNIVERSIDAD DEL SINU</t>
  </si>
  <si>
    <t>FUNDACION INDUFRIAL</t>
  </si>
  <si>
    <t>01/09/2009 A 31/12/2009</t>
  </si>
  <si>
    <t>PSICOLOGO OIM DESMOVILIZADOS</t>
  </si>
  <si>
    <t>MARIA DEL ROSARIO OCHOA CARRASCAL</t>
  </si>
  <si>
    <t>PSICOLOGA SOCIAL Y COMUNITARIA</t>
  </si>
  <si>
    <t>UNIVERSIDAD NACIONAL ABIERTA Y A DISTANCIA</t>
  </si>
  <si>
    <t>01/07/2005 A 30/12/2006</t>
  </si>
  <si>
    <t>CAPACITADOR EN ORGANIZACIÓN COMUNITARIA E INTEGRACION FAMILIAR, DIRIGIDO A COMUNIDAD DESPLAZADA</t>
  </si>
  <si>
    <t>MARIA VIRGINIA VARGAS HERRERA</t>
  </si>
  <si>
    <t>TRABAJADOR SOCIAL</t>
  </si>
  <si>
    <t>UNIVERSIDAD DE CARTAGENA</t>
  </si>
  <si>
    <t>EXTRAS S.A.</t>
  </si>
  <si>
    <t>21/06/2012 A 28/02/2013</t>
  </si>
  <si>
    <t xml:space="preserve">EDUCADOR FAMILIAR FUNDACION PLAN </t>
  </si>
  <si>
    <t>ADRIANA GONZALEZ OLAVE</t>
  </si>
  <si>
    <t>CORPORACION PAZ CARIBE</t>
  </si>
  <si>
    <t>01/02/2005 A 31/12/2006</t>
  </si>
  <si>
    <t>PSICOLOGA DEL PROYECTO SICOEMOCIONAL DE NIÑOS Y NIÑAS DESPLAZADOS DE LOS MONTES DE MARIA</t>
  </si>
  <si>
    <t>CARMEN ALICIA ROMERO ESTRADA</t>
  </si>
  <si>
    <t>CORPORACION UNIVERSITARIA DE LA COSTA</t>
  </si>
  <si>
    <t>APSEFACOM</t>
  </si>
  <si>
    <t>26/05/2014 A 15/11/2014; 30/05/2013 A 31/12/2013</t>
  </si>
  <si>
    <t>AGENTE EDUCATIVO, DESARROLLANDO PROCESOS DE FORMACION A NNA Y FAMILIAS VICTIMAS DEL CONFLICTO ARMADO</t>
  </si>
  <si>
    <t>MARLIS ISABEL PEREZ GONZALEZ</t>
  </si>
  <si>
    <t>UNAD</t>
  </si>
  <si>
    <t>IPS SALUD PARA TODOS EAT</t>
  </si>
  <si>
    <t>01/02/2005 A 30/10/2006</t>
  </si>
  <si>
    <t>PSICOLOGA SOCIAL COMUNITARIA</t>
  </si>
  <si>
    <t>ICFB REGIONAL SUCRE</t>
  </si>
  <si>
    <t>100-101</t>
  </si>
  <si>
    <t>ICBF REGIONAL SUCRE</t>
  </si>
  <si>
    <t>102-103</t>
  </si>
  <si>
    <t xml:space="preserve">COORDINADOR GENERAL DEL PROYECTO POR CADA MIL CUPOS OFERTADOS O FRACIÓN INFERIOR </t>
  </si>
  <si>
    <t>1/1000</t>
  </si>
  <si>
    <t>ALEJANDRO MADERA VERGARA</t>
  </si>
  <si>
    <t>ADMINISTRACION DE EMPRESAS</t>
  </si>
  <si>
    <t>01/02/2001 A 30/02/2013</t>
  </si>
  <si>
    <t>COORDINADOR Y COGESTOR SOCIAL EN LA ESTRATEGIA DE RED UNIDOS PARA LA IMPLEMENTACION DEL ACOMPAÑAMIENTO FAMILIAR Y COMUNITARIOS</t>
  </si>
  <si>
    <t>1/376</t>
  </si>
  <si>
    <t>SARBELLA ROSA MARTINEZ ROMERO</t>
  </si>
  <si>
    <t>SENA</t>
  </si>
  <si>
    <t>15/02/2010 A 15/06/2010</t>
  </si>
  <si>
    <t>PASANTIAS SENA OFICINA DEL SERVICIO PUBLICO DE EMPLEO</t>
  </si>
  <si>
    <t>MARIA EUGENIA SALGADO ARRIETA</t>
  </si>
  <si>
    <t>LICENCIADA EN EDUCACION INFANTIL</t>
  </si>
  <si>
    <t>INSTITUTO CERS</t>
  </si>
  <si>
    <t>30/07/2007 A 20/11/2008</t>
  </si>
  <si>
    <t>INSTRUCTOR EN EL CURSO AUXILIAR PREESCOLAR RECREACION</t>
  </si>
  <si>
    <t>ANGELA MARIA CASAB ANAYA</t>
  </si>
  <si>
    <t>LICENCIADA EN LENGUA CASTELLANA Y COMUNICACIÓN</t>
  </si>
  <si>
    <t>UNIVERSIDAD DE PAMPLONA</t>
  </si>
  <si>
    <t>FUNDACION NACIONAL DE EDUCACION TECNICA LABORAL</t>
  </si>
  <si>
    <t>11/06/2011 A 17/09/2011</t>
  </si>
  <si>
    <t>DOCENCIA DE PROGRAMAS TECNICOS LABORALES POR COMPETENCIA DE ATENCION INTEGRAL A LA PRIMERA INFANCIA</t>
  </si>
  <si>
    <t>INSTITUCION EDUCATIVA GIMNASIO DEL ROSARIO</t>
  </si>
  <si>
    <t>26/09/2007 A 22/10/2010</t>
  </si>
  <si>
    <t>DOCENTE DE PREESCOLAR</t>
  </si>
  <si>
    <t>MIGUEL DE CERVANTES SAVEDRA</t>
  </si>
  <si>
    <t>01/02/2005 A 30/11/2006</t>
  </si>
  <si>
    <t>DOCENTE BASICA PRIMARIA Y PREESCOLAR</t>
  </si>
  <si>
    <t>1/1376</t>
  </si>
  <si>
    <t>GENNY TATIANA SALAZAR ARISTIZABAL</t>
  </si>
  <si>
    <t>CONTADORA PUBLICA</t>
  </si>
  <si>
    <t>SINUCEL</t>
  </si>
  <si>
    <t>09/11/2009 A 27/12/2010</t>
  </si>
  <si>
    <t>JEFE DE CONTABILIDAD</t>
  </si>
  <si>
    <t>FUNDACION BIENESTAR COMUNITARIO "FUNBICO"</t>
  </si>
  <si>
    <t>INSTITUTO PEDAGOGICO SAN NICOLAS</t>
  </si>
  <si>
    <t>CONVENIO FPI 23197</t>
  </si>
  <si>
    <t>9 Y 10</t>
  </si>
  <si>
    <t>MUNICIPIO DE SAN PELAYO SECRETARIA ADMINISTRATIVA</t>
  </si>
  <si>
    <t>CONVENIO DE COOPERACION 001</t>
  </si>
  <si>
    <t>11 Y 12</t>
  </si>
  <si>
    <t>TRASLAPO</t>
  </si>
  <si>
    <t>CONTRATOS</t>
  </si>
  <si>
    <t>13 Y 14</t>
  </si>
  <si>
    <t>2069</t>
  </si>
  <si>
    <t>CENTRO DE DESARROLLO INFANTIL EN MEDIO FAMILIAR</t>
  </si>
  <si>
    <t>FAMILIAR</t>
  </si>
  <si>
    <t>MUNICIPIO DE MAJAGUAL Y MUNICIPIO DE GUARANDA</t>
  </si>
  <si>
    <t>N/A</t>
  </si>
  <si>
    <t>NO SE EVIDENCIA CARTA DE COMPROMISO SEGÚN FORMATO 11</t>
  </si>
  <si>
    <t>COORDINADOR PARA MEDIO FAMILIAR</t>
  </si>
  <si>
    <t>KARIME ROSALIA OVIEDO BAUTE</t>
  </si>
  <si>
    <t>LICENCIADA EN EDUCACION INFORMATICA EDUCATIVA Y MEDIOS AUDIOVISUALES</t>
  </si>
  <si>
    <t>UNIVERSIDAD DE CORDOBA</t>
  </si>
  <si>
    <t>CENTRO EDUCATIVO COMUNAL FRANCISCO DE PAULA SANTANDER                    EFICACIA S.A                   CLINICA MONTERIA       AFFINITY NETWOORK S.A</t>
  </si>
  <si>
    <t>01/02/2008 AL 30/11/2008 01/12/2004 AL 04/12/2006 01/12/2006 AL 31/12/2007  04/06/2009 AL 08/08/2009</t>
  </si>
  <si>
    <t>NO CUMPLE</t>
  </si>
  <si>
    <t>NO CUMPLE CON LA EXPERIENCIA REQUERIDA NO PRESENTA CARTA DE COMPROMISO  NI COPIA DE DOCUMENTO DE IDENTIDAD SI ES POSIBLE APORTAR DOCUMENTOS REQUERIDOS PARA SUBSANAR</t>
  </si>
  <si>
    <t>JOSE LUIS ESQUIVIA RESTREPO</t>
  </si>
  <si>
    <t>CONTADOR PUBLICO</t>
  </si>
  <si>
    <t>UNIVERSIDAD AUTONOMA DEL CARIBE</t>
  </si>
  <si>
    <t xml:space="preserve">BAME Y BARU                 INSTITUTO TECNOLOGICO SAN AGUSTIN                           SISTEM CENTER            DISTRIBUIDORA COSTANORTE LTDA     POLITECNICO CENTRAL                          ORDEN DE TRABAJO DE SENA NUMERO 71615 099 0375 Y 689         CAMARA DE COMERCIO DE MONTERIA         </t>
  </si>
  <si>
    <t>10/02/2009             08/08/2009 AL 15/12/2009 ABRIL 2005 A ABRIL 2006 Y SEPTIEMBRE 2008                 01/01/1999 AL 30/09/2000    SEMESTRE A DEL    2006 AL  SEMESTRE A DEL 2007 Y DEL 01//01!999 AL 30/11/2000</t>
  </si>
  <si>
    <t>LA EXPERIENCIA DEMOSTRADA NO CUMPLE CON LOS REQUISITOS ESTABLECIDOS EN LOS PLIEGOS DE CONDICIONES ESTIPULADOS POR EL ICBF NO APORTA DOCUMENTO DE IDENTIDAD</t>
  </si>
  <si>
    <t>CRISTINA ISABEL OTERO BALLESTERO</t>
  </si>
  <si>
    <t>LICENCIADO EN PEDAGOGIA REEDUCATIVA</t>
  </si>
  <si>
    <t>FUNDACION UNIVERSITARIA LUIS AMIGO</t>
  </si>
  <si>
    <t>NO APORTA</t>
  </si>
  <si>
    <t>NO APORTA CERTIFICACIONES LABORALES Y NO PRESENTA CARTA DE COMPROMISO</t>
  </si>
  <si>
    <t>1/476</t>
  </si>
  <si>
    <t>MARIANA SOFIA MANJARREZ HERNANDEZ</t>
  </si>
  <si>
    <t>LICENCIADA EN EDUCACION BASICA, CON ENFASIS EN HYMANIDADES Y LENGUA CASTELLANA</t>
  </si>
  <si>
    <t>INSTITUTO PEDAGOGICO SAN NICOLAS              CENTRO EDUCATIVO MUNDO DE LOS NIÑOS</t>
  </si>
  <si>
    <t>23/04/2013 AL 28/07/2013 Y DEL 28/06/2012 AL 06/09/2012 Y DEL 24/09/2012 AL 15/12/2012 20/01/2011 AL 24/11/2011  25/01/2010 AL 19/11/2010</t>
  </si>
  <si>
    <t>CUMPLE</t>
  </si>
  <si>
    <t>NO PRESENTA CARTA DE COMPROMISO</t>
  </si>
  <si>
    <t>SANDY PATRICIA HERNANDEZ ARIAS</t>
  </si>
  <si>
    <t>LICENCIADA EN EDUCACION BASICA CON ENFASIS ENTECNOLOGIA INFORMATICA</t>
  </si>
  <si>
    <t>CORPORACION UNIVERSITARIA DEL CARIBE CECAR</t>
  </si>
  <si>
    <t>COLEGIO DIOCESANO JUAN PABLO II                 ASOCIACIACION PARA EL DESARROLLO INTEGRAL DE LA FAMILIA FUDEINFA         GIMNASIO CORDILLERAS                 INSTITUTO PESTALOZZI</t>
  </si>
  <si>
    <t>29/07/2008 A 03/09/2014   01/01/2007 A MAYO DE 2007                                 FEBRERO 2000 A NOVIEMBRE 2003         ENERO 1999 A DICMEBRE DE 1999</t>
  </si>
  <si>
    <t>NO EXISTE CARTA DE COMPROMISO DONDE ESTIPULE LA ASPIRACION DEL PROFESIONAL SE REQUIERE SUBSANAR</t>
  </si>
  <si>
    <t>CAPITOLINO MARTINEZ ROMERO</t>
  </si>
  <si>
    <t>NO SE EVIDENCIAN CERTIFACIONES LABORALES NO EXISTE CARTA DE COMPROMISO NO HAY HOJA DEVIDA DEBIDAMENTE DILIGENCIADA SE REQUIERE SUBSANAR</t>
  </si>
  <si>
    <t>ARLEDIS ISABEL CRUZ MORALES</t>
  </si>
  <si>
    <t>UNIVERSIDAD NACIONAL ABIERTA Y A DISTANCIA UNAD</t>
  </si>
  <si>
    <t xml:space="preserve">CORPORACION PARA EL DESARROLLO SOCIAL COMUNITARIO  </t>
  </si>
  <si>
    <t>28/06/2011 AL 28/11/2011</t>
  </si>
  <si>
    <t>NO CUMPLE CON EL TIEMPO REQUERIDO EN LA EXPERIENCIA LABORAL NO EXISTE CARTA DE COMPROMISO SE REQUIERE SUBSANAR</t>
  </si>
  <si>
    <t>CLAUDIA RAQUEL SALAS MACIA</t>
  </si>
  <si>
    <t>UNIVERSIDAD DE ANTIOQUIA</t>
  </si>
  <si>
    <t>LA PROPUESTA NO CUMPLE CON LOS REQUISITOS SEGÚN LO ESTABLECIDO EN LOS PLIEGOS DE CONDICIONES ESPECIFICAMENTE EN EL FORMATO 12</t>
  </si>
  <si>
    <t>E.S.E CAMU PUEBLO NUEVO</t>
  </si>
  <si>
    <t>171 DE 2010</t>
  </si>
  <si>
    <t>03/08/210</t>
  </si>
  <si>
    <t>20 Y 21</t>
  </si>
  <si>
    <t>NINGUNA</t>
  </si>
  <si>
    <t>E.S.E CAMU DEL PRADO DE CERETE CORDOBA</t>
  </si>
  <si>
    <t>PRESTACION DE SERVICIOS IFA 045 DE 2010</t>
  </si>
  <si>
    <t>22 Y 23</t>
  </si>
  <si>
    <t>SECRETARIA ADMINISTRATIVA DEL MUNICIPIO DE SAN PELAYO</t>
  </si>
  <si>
    <t>CONVENIO DE COOPERACION N 001</t>
  </si>
  <si>
    <t>24 Y 25</t>
  </si>
  <si>
    <t>MUNICIPIO DE TUCHIN SECRETARIA DE EDUCACION</t>
  </si>
  <si>
    <t>CONVENIO DE COOPERACION N 08 DE 2011</t>
  </si>
  <si>
    <t>26 AL 28</t>
  </si>
  <si>
    <t>NO SE TIENE EN CUENTA  LA EXPERIIENCIA POR NO CUMPLIR CON EL OBJETO DE LOS PLIEGOS DE CONDICION</t>
  </si>
  <si>
    <t>AUGUSTO MEDARDOGONZALEZ RODRIGUEZ</t>
  </si>
  <si>
    <t>LICENCIADO EN EDUCACION BASICA CON ENFASIS EN EDUCACION FISICA, RECREACION Y DEPORTE</t>
  </si>
  <si>
    <t>NO SE EVIDENCIA CARTA DE COMPROMISO NO APORTA EXPERIENCIA LABORAL</t>
  </si>
  <si>
    <t>BORIS JAVIER RUIZ ORTIZ</t>
  </si>
  <si>
    <t>LICENCIADO EN EDUCACION BASICA CON ENFASIS EN EDUCACION ARTISTICA Y MUSICA</t>
  </si>
  <si>
    <t>KATIA DE JESUS ALVAREZ DORIA</t>
  </si>
  <si>
    <t>LICENCIADA EN ADMINISTRACION EDUCATIVA
ESPECIALISTA EN RECREACION ECOLOGICA Y SOCIAL</t>
  </si>
  <si>
    <t>UNIVERSIDAD DE SAN BUENAVENTURA
FUNDACION UNIVERSITARIA LOS LIBERTADORES</t>
  </si>
  <si>
    <t>22/12/1989
20/04/2002</t>
  </si>
  <si>
    <t>SECRETARIA DE EDUCACION DEL MUNICIPIO DE PURISIMA</t>
  </si>
  <si>
    <t>26/05/1997 AL 02/08/2007</t>
  </si>
  <si>
    <t xml:space="preserve">NO SE EVIDENCIA CARTA DE COMPROMISO </t>
  </si>
  <si>
    <t>YESMY ROCIO PATERNINA ESCOBAR</t>
  </si>
  <si>
    <t>LICENCIADA EN EDUCACION BASICA CON ENFASIS EN CIENCIAS NATURLES Y EDUCACION AMBIENTAL</t>
  </si>
  <si>
    <t>EDUARDO MANUEL HERRERA BERTEL</t>
  </si>
  <si>
    <t>ICBF</t>
  </si>
  <si>
    <t>69 Y 70</t>
  </si>
  <si>
    <t>FUNDACION COMUNITARIA LA LUZ</t>
  </si>
  <si>
    <t>31/02/2011</t>
  </si>
  <si>
    <t>624</t>
  </si>
  <si>
    <t>UNION TEMPORAL LA LUZ</t>
  </si>
  <si>
    <t>CDI BUENAVISTA</t>
  </si>
  <si>
    <t>DIAGONAL A LA ALCALDIA DE BUENAVISTA</t>
  </si>
  <si>
    <t>FAMILIAR ZONA URBANA Y RURAL</t>
  </si>
  <si>
    <t>COORDINADOR  MODALIDAD FAMILIAR</t>
  </si>
  <si>
    <t>JUAN CARLOS PEREZ OLIVERA</t>
  </si>
  <si>
    <t>CECAR</t>
  </si>
  <si>
    <t xml:space="preserve">DIACONIA DE LA PAZ </t>
  </si>
  <si>
    <t xml:space="preserve">01/12/2013 AL 30/09/2014 </t>
  </si>
  <si>
    <t>APOYO PSICOSOCIAL  MODALIDAD FAMILIAR</t>
  </si>
  <si>
    <t>KELLY SUSANA FLOREZ VERGARA</t>
  </si>
  <si>
    <t>13/072007</t>
  </si>
  <si>
    <t>CONSORICIO CIA Y FUNDACION PROSPERAR</t>
  </si>
  <si>
    <t>10/10/2008 AL 31/12/2009 Y 21/01/2014 AL 30/08/2014</t>
  </si>
  <si>
    <t>EBVORA MARIA SIMANCA AKJURE</t>
  </si>
  <si>
    <t>DIACONIA DE LA PAZ  E IE NIÑOS DE PAZ</t>
  </si>
  <si>
    <t>01/02/2005 AL 15/03/2007 Y 01/04/2007 AL 21/07/2007</t>
  </si>
  <si>
    <t>1/200</t>
  </si>
  <si>
    <t>MARIA ANGELICA PADILLA PEREZ</t>
  </si>
  <si>
    <t>UNICARTAGENA</t>
  </si>
  <si>
    <t>DIOSECIS DE SINCELEJO Y FUNDACION LA LUZ Y COLEGIO NJUESTRA SEÑORA DEL CARMEN</t>
  </si>
  <si>
    <t>01/01/2009 A 01/01/2010 Y 02/02/2013 AL 21/11/2014 Y 01/04/2008 AL 10/06/008</t>
  </si>
  <si>
    <t>APOYO PSICOSOCIAL CDI MODALIDAD INSTITUCIONAL</t>
  </si>
  <si>
    <t>MERCEDES CANDELARIA CRUZ CORREA</t>
  </si>
  <si>
    <t xml:space="preserve">FUNDACION PROSPERAR </t>
  </si>
  <si>
    <t>03/09/2013 AL 15 /11/2014</t>
  </si>
  <si>
    <t>,</t>
  </si>
  <si>
    <t>209 Y 210</t>
  </si>
  <si>
    <t>COORDINADOR GENERAL</t>
  </si>
  <si>
    <t>MALENA ESTER BARRIOS ARRIETA</t>
  </si>
  <si>
    <t>UNION TEMPORAL ARAUCA Y UNISUCRE</t>
  </si>
  <si>
    <t>1/11/2002 AL 30/12/2003 Y 04/05/1992 AL 05/11/1992</t>
  </si>
  <si>
    <t>MARTA VIVIANA ARROYO JIMENEZ</t>
  </si>
  <si>
    <t>FUNDACION LA LUZ Y CORPORACION INFANCIA Y DESARROLLO</t>
  </si>
  <si>
    <t>3/08/2013 AL 20/07/2014 Y 20/05/2009 AL 05/12/2009</t>
  </si>
  <si>
    <t>CONTADOR</t>
  </si>
  <si>
    <t>TRANS AGRO SA</t>
  </si>
  <si>
    <t>01/10/2010 AL 06/08/2014</t>
  </si>
  <si>
    <t>FUNDACION TODO POR COLOMBIA  FUNTOCOL</t>
  </si>
  <si>
    <t>FUNDACION TODO POR COLOMBIA FUNTOCOL</t>
  </si>
  <si>
    <t xml:space="preserve">INSTITUTO COLOMBIANO DE BIENESTAR FAMILIAR </t>
  </si>
  <si>
    <t>CUMPLIMIENTO SERVICIOS PÚBLICOS BÁSICOS SEGÚN FORMATO 11 SI/NO</t>
  </si>
  <si>
    <t xml:space="preserve">CENTRO DE DESARROLLO INFANTIL EN MEDIO FAMILIAR MANO DE DIOS </t>
  </si>
  <si>
    <t>CENTRO DE DESARROLLO INFANTIL EN MEDIO  FAMILIAR</t>
  </si>
  <si>
    <t xml:space="preserve">BARRIO MANO DE DIOS CALLE PRINCIPAL </t>
  </si>
  <si>
    <t xml:space="preserve">REVISADO  LA INFORMACION SUMNISTRADA EN EL FORMATO 11 SE EVIDENCIA INCONSISTENCIA EN DICHA INFORMACION SUBSANAR  </t>
  </si>
  <si>
    <t xml:space="preserve">CENTRO DE DESARROLLO INFANTIL EN FAMILIAR MIS PRIMEROS PASOS </t>
  </si>
  <si>
    <t>VILLA ROSITA  CALLE 1A CRA 2 471</t>
  </si>
  <si>
    <t xml:space="preserve">CENTRO DE DESARROLLO INFANTIL EN MEDIO FAMILIAR CARITAS SONRIENTES </t>
  </si>
  <si>
    <t xml:space="preserve">NINGUNA </t>
  </si>
  <si>
    <t>VILLA ANGELA CENTRO CULTURAL TOMAS MORO MANZANA 17 LOTE 9</t>
  </si>
  <si>
    <t xml:space="preserve">CENTRO DE DESARROLLO INFANTIL EN MEDIOFAMILIAR CARITAS SONRIENTES </t>
  </si>
  <si>
    <t>VILLA KATTY CRA 18 01 09</t>
  </si>
  <si>
    <t xml:space="preserve">CENTRO DE DESARROLLO INFANTIL EN  MEDIO FAMILIAR LLUVIA DE AMOR  </t>
  </si>
  <si>
    <t xml:space="preserve">CHOCHO CALLE 25 25 25 </t>
  </si>
  <si>
    <t xml:space="preserve">CENTRO DE DESARROLLO INFANTIL EN MEDIO FAMILIAR SEMBRANDO VALORES </t>
  </si>
  <si>
    <t xml:space="preserve">CRISTO VIENE CALLE PRINCIPAL Y VILLA  JUANA </t>
  </si>
  <si>
    <t xml:space="preserve">CENTRO DE DESARROLLO INFANTIL EN MEDIO FAMILIAR GOTITAS DE AMOR </t>
  </si>
  <si>
    <t xml:space="preserve">EL CINCO COLEGIO SEDE RAFAEL NUÑEZ CALLE 41 LA GALLERITA </t>
  </si>
  <si>
    <t xml:space="preserve">CENTRO DE DESARROLLO INFANTIL EN MEDIO FAMILIAR UNIDOS HACIA EL FUTURO </t>
  </si>
  <si>
    <t>COORDINADOR</t>
  </si>
  <si>
    <t xml:space="preserve">ILUDIS MARIA PEREZ OLIVERA </t>
  </si>
  <si>
    <t xml:space="preserve">LICENCIADA EN EDUCACION INFANTIL Y ARTISTICA </t>
  </si>
  <si>
    <t xml:space="preserve">CORPORACION UNIVERSITARIA DEL CARIBE CECAR </t>
  </si>
  <si>
    <t xml:space="preserve">EMPRESA: DECROLY COLEGIO MILITAR 
</t>
  </si>
  <si>
    <t xml:space="preserve">FECHA DE INICIO Y TERMINACION DEL CONTRATO:
FEBRERO 2007 HASTA NOVIEMBRE 2008
 </t>
  </si>
  <si>
    <t xml:space="preserve">FUNCIONES: AUXILIAR DE PREESCOLAR 
</t>
  </si>
  <si>
    <t>UNA VEZ REVISADA LA HOJA DE VIDA SE EVIDENCIA QUE NO CUMPLE CON LA EXPERIENCIA COMO DIRECTORA, COORDINADORA O JEFE DE PROGRAMAS Y PROYECTOS  SOCIALES PARA LA INFANCIA O CENTROS EDUCATIVOS ( SUBSANAR)</t>
  </si>
  <si>
    <t xml:space="preserve">EMPRESA: EVELIA PATERNINA EVENTOS </t>
  </si>
  <si>
    <t xml:space="preserve">FECHA DE INICIO Y TERMINACION DEL CONTRATO:
01/12/2008 HASTA LA FECHA </t>
  </si>
  <si>
    <t xml:space="preserve">FUNCIONES: PRODUCTORA ARTISTICA </t>
  </si>
  <si>
    <t>2/600</t>
  </si>
  <si>
    <t xml:space="preserve">OLGA LUCIA BERTEL TEHERAN </t>
  </si>
  <si>
    <t xml:space="preserve">PSICOLOGA </t>
  </si>
  <si>
    <t xml:space="preserve">CORPORACION UNIVERSITARIA DE SUCRE CORPOSUCRE </t>
  </si>
  <si>
    <t>EMPRESA:  FUNDACION VENGAN A MI Y DESCANSEN FUNVEAMYDES</t>
  </si>
  <si>
    <t>FECHA DE INICIO Y TERMINACION DEL CONTRATO: 13/09/2012 HASTA EL 30/12/2013</t>
  </si>
  <si>
    <t xml:space="preserve">FUNCIONES:
 PSICOLOGA EN PROYECTOS SOCIALES DIRIGIDOS A NIÑOS Y A PERSONAS MAYORES EN EL MUNICIPIO DE SINCELEJO
</t>
  </si>
  <si>
    <t xml:space="preserve">EMPRESA: FUNDACION HIJOS DE LA SIERRA FLOR </t>
  </si>
  <si>
    <t>FECHA DE INICIO Y TERMINACION DEL CONTRATO: 02/02/2009
 HASTA EL 31/08/2012</t>
  </si>
  <si>
    <t xml:space="preserve">FUNCIONES: TRABAJO SOCIAL Y COMUNITARIO CON MUJERES CABEZA DE FAMILIA JOVENES CON PROBLEMAS DE DROGADICCION EN EL MUNICIPIO DE SINCELEJO
</t>
  </si>
  <si>
    <t xml:space="preserve">EMPRESA: IPS PARAISO </t>
  </si>
  <si>
    <t>FECHA DE INICIO Y TERMINACION DEL CONTRATO: 01/08/2013 HASTA EL 01/11/2013</t>
  </si>
  <si>
    <t xml:space="preserve">FUNCIONES: PSICOLOGA 
</t>
  </si>
  <si>
    <t>3/900</t>
  </si>
  <si>
    <t>YENNIS PATRICIA PATERNINA SERRANO</t>
  </si>
  <si>
    <t xml:space="preserve">UNIVERSIDAD NACIONAL ABIERTA Y A DISTANCIA </t>
  </si>
  <si>
    <t xml:space="preserve">EMPRESA: </t>
  </si>
  <si>
    <t xml:space="preserve">FECHA DE INICIO Y TERMINACION DEL CONTRATO:
</t>
  </si>
  <si>
    <t xml:space="preserve">FUNCIONES: 
</t>
  </si>
  <si>
    <t xml:space="preserve">SI  </t>
  </si>
  <si>
    <t xml:space="preserve">EMPRESA: FUNDACION SURGIR </t>
  </si>
  <si>
    <t xml:space="preserve">FECHA DE INICIO Y TERMINACION DEL CONTRATO: 07/05/2013 HASTA EL 30/12/2013
</t>
  </si>
  <si>
    <t xml:space="preserve">FUNCIONES:  PSICOLOGA DEL PROGRAMA A TENCION INTEGRAL A LA PRIMERA INFANCIA EN MODALIDAD FAMILIAR 
</t>
  </si>
  <si>
    <t>EMPRESA: FUNDACION COLOMBIANA NUEVO SOGLO FUNDACOL</t>
  </si>
  <si>
    <t xml:space="preserve">FECHA DE INICIO Y TERMINACION DEL CONTRATO:15//04/2011 HASTA EL JUNIO DE 2012
</t>
  </si>
  <si>
    <t xml:space="preserve">FUNCIONES: PSICOLOGA 
</t>
  </si>
  <si>
    <t xml:space="preserve">EMPRESA: EXTRAS PERSONAL TEMPORAL 
</t>
  </si>
  <si>
    <t xml:space="preserve">FECHA DE INICIO Y TERMINACION DEL CONTRATO 27/06/2012 HASTA EL 15/02/2013
</t>
  </si>
  <si>
    <t xml:space="preserve">FUNCIONES: EDUCADOR FAMILIAR 
</t>
  </si>
  <si>
    <t xml:space="preserve">EMPRESA:
</t>
  </si>
  <si>
    <t xml:space="preserve">FECHA DE INICIO Y TERMINACION DEL CONTRATO:
</t>
  </si>
  <si>
    <t xml:space="preserve">FUNCIONES:
</t>
  </si>
  <si>
    <t>C0ORDINADOR</t>
  </si>
  <si>
    <t>4/1150</t>
  </si>
  <si>
    <t xml:space="preserve">MARY LUZ JARAMILLO GOMEZ </t>
  </si>
  <si>
    <t xml:space="preserve">UNIVERSIDAD DE MANIZALEZ </t>
  </si>
  <si>
    <t xml:space="preserve">EMPRESA: INSTITUCION EDUCATIVA LICEO COLOMBIA  
</t>
  </si>
  <si>
    <t xml:space="preserve">FECHA DE INICIO Y TERMINACION DEL CONTRATO: 
20/08/2008 HASTA EL 12/12/2008
19/03/2009 HASTA EL 30/07/2009
02/02/2010 HASTA EL 02/11/2010
</t>
  </si>
  <si>
    <t xml:space="preserve">FUNCIONES:  PSICOLOGA 
</t>
  </si>
  <si>
    <t xml:space="preserve">EMPRESA: INSTITUCION EDUCATIVA NIÑOS DE PAZ NICOLASA FUNEZ 
</t>
  </si>
  <si>
    <t xml:space="preserve">FECHA DE INICIO Y TERMINACION DEL CONTRATO: 
02/02/2005 HASTA EL 3011/2007
</t>
  </si>
  <si>
    <t xml:space="preserve">FUNCIONES:  PSICOLOGA BRINDANDO ATENCION A LOS NIÑOS Y NIÑAS VICTIMAS DEL CONFLICTO ARMADO Y POBLACION VULNERABLE  
</t>
  </si>
  <si>
    <t>PROFESIONAL DE APOYO PSICOSOCIAL</t>
  </si>
  <si>
    <t xml:space="preserve">ADRIANA MARCELA RODRIGUEZ MEDRANO </t>
  </si>
  <si>
    <t xml:space="preserve">EMPRESA: FUNDACION NUEVO SER 
</t>
  </si>
  <si>
    <t xml:space="preserve">FECHA DE INICIO Y TERMINACION DEL CONTRATO: 
04/12/2012 HASTA EL 03/03/2013
04/03/2013 HASTA EL 01/06/2013
02/06/2013 HASTA EL 30/08/2013
31/08/2013 HASTA EL 13/11/2013
</t>
  </si>
  <si>
    <t xml:space="preserve">FUNCIONES:   TRABAJADORA SOCIAL  
</t>
  </si>
  <si>
    <t>UNA VEZ REVISADA LA HOJA DE VIDA SE EVIDENCIA QUE EN ALGUNAS CERTIFICACIONES LABORALES NO ESPECIFICA LAS FUNCIONES DESEMPEÑADAS ( SUBSANAR)</t>
  </si>
  <si>
    <t xml:space="preserve">EMPRESA: POLITECNICO INDES 
</t>
  </si>
  <si>
    <t xml:space="preserve">FECHA DE INICIO Y TERMINACION DEL CONTRATO:
08/08/2011 HASTA EL 17/12/2011
06/02/2012 HASTA LA FECHA 
</t>
  </si>
  <si>
    <t xml:space="preserve">FUNCIONES: TUTORANDO ALGUNAS ASIGNATURA EN EL AREA DE PSICOLOGIA SOCIAL PROMOCION SOCIAL COMUNITARIA I  PROMOCION SOCIAL COMUNITARIA II PREVENCION COMUNITARIA 
JEFE DE BIENESTAR Y PROMOCION 
</t>
  </si>
  <si>
    <t>2/300</t>
  </si>
  <si>
    <t xml:space="preserve">ELVIA ROSA PEREZ RIVERA </t>
  </si>
  <si>
    <t xml:space="preserve">CORPORACION EDUCATIVA MAYOR DEL DESARROLLO SIMON BOLIVAR </t>
  </si>
  <si>
    <t xml:space="preserve">EMPRESA: ICBF 
</t>
  </si>
  <si>
    <t xml:space="preserve">FECHA DE INICIO Y TERMINACION DEL CONTRATO: 
21/05/1997 HASTA EL 26/02/1999
</t>
  </si>
  <si>
    <t xml:space="preserve">FUNCIONES: PROFESIONAL UNIVERSITARIO CODIGO 3020 GRADO 8
</t>
  </si>
  <si>
    <t xml:space="preserve">NO </t>
  </si>
  <si>
    <t>UNA VEZ REVISADA LA HOJA DE VIDA SE EVIDENCIA QUE NO ANEXA LAS CERTIFICACIONES LABORALES QUE EVIDENCIEN EL TIEMPO DE EXPERIENCIA REQUERIDO PARA EL CARGO DE APOYO PSICOSOCIAL  ( SUBSANAR)</t>
  </si>
  <si>
    <t xml:space="preserve">EMPRESA: FUNDACION TALLER DE LETRAS 
</t>
  </si>
  <si>
    <t xml:space="preserve">FECHA DE INICIO Y TERMINACION DEL CONTRATO:
JUNIO DE 2013 HASTA DICIEMBRE DE 2013
</t>
  </si>
  <si>
    <t xml:space="preserve">FUNCIONES: FORMADORA EN PRIMERA INFANCIA Y REALIZACION DE VISITAS DE CARACTERIZACION EN LA ESTRATEGIA 
</t>
  </si>
  <si>
    <t xml:space="preserve">EMPRESA: IMAN LITDA INGENIERIA Y MANTENIMIENTO
</t>
  </si>
  <si>
    <t xml:space="preserve">FECHA DE INICIO Y TERMINACION DEL CONTRATO:
08/10/2001 HASTA EL 28/02/2002
</t>
  </si>
  <si>
    <t xml:space="preserve">FUNCIONES: TRABAJADORA SOCIAL 
</t>
  </si>
  <si>
    <t xml:space="preserve">EMPRESA: DINAR INGENIERIA ARQUITECTURA LTDA
</t>
  </si>
  <si>
    <t xml:space="preserve">FECHA DE INICIO Y TERMINACION DEL CONTRATO: 8 MESES 
</t>
  </si>
  <si>
    <t xml:space="preserve">FUNCIONES: TRABAJADORA SOCIAL 
</t>
  </si>
  <si>
    <t xml:space="preserve">EMPRESA: COOPERATIVA DE TRABAJADORES DE ALUMINIO REYNOLDS SANTO DOMINGO LTDA 
</t>
  </si>
  <si>
    <t xml:space="preserve">FECHA DE INICIO Y TERMINACION DEL CONTRATO:
16/01/1994 HASTA EL 16/01/1995
</t>
  </si>
  <si>
    <t xml:space="preserve">FUNCIONES:  TRABAJADORA SOCIAL 
</t>
  </si>
  <si>
    <t>3/450</t>
  </si>
  <si>
    <t xml:space="preserve">EDUARDO ANTONIO SUAREZ HERNANDEZ </t>
  </si>
  <si>
    <t xml:space="preserve">PSICOLOGO </t>
  </si>
  <si>
    <t xml:space="preserve">EMPRESA:INSTITUCION EDUCATIVA SAN VICENTE DE PAUL 
</t>
  </si>
  <si>
    <t xml:space="preserve">FECHA DE INICIO Y TERMINACION DEL CONTRATO:
</t>
  </si>
  <si>
    <t xml:space="preserve">FUNCIONES: PRACTICAS EN PSICOLOGIA EDUCATIVA 
</t>
  </si>
  <si>
    <t xml:space="preserve">EMPRESA: COMISARIA DE FAMILIA SINCELEJO 
</t>
  </si>
  <si>
    <t xml:space="preserve">FECHA DE INICIO Y TERMINACION DEL CONTRATO:
03/02/2007 HASTA EL 25/11/2007
</t>
  </si>
  <si>
    <t xml:space="preserve">FUNCIONES: PRACTICAS PSICOLOGIA CLINICA 
</t>
  </si>
  <si>
    <t xml:space="preserve">EMPRESA:CLINICA OFTALMOLOGICA DE SUCRE
</t>
  </si>
  <si>
    <t xml:space="preserve">FECHA DE INICIO Y TERMINACION DEL CONTRATO:
AGOSTO 2009 HASTA NOVIEMBRE DE 2011
</t>
  </si>
  <si>
    <t xml:space="preserve">FUNCIONES: SERVICIOS PROFESIONALES DESARROLLANDO ACTIVIDADES CON PERSONAS DE LA TERCERA EDAD VINCULADAS EN EL PROGRAMA VOLVER A VER DEL FONDO PROSPERAR 
</t>
  </si>
  <si>
    <t xml:space="preserve">EMPRESA:INSTITUCION EDUCATIVA DE GALERAS 
</t>
  </si>
  <si>
    <t xml:space="preserve">FECHA DE INICIO Y TERMINACION DEL CONTRATO:
04/10/2010 AL 25/10/2010
02/11/2010 AL 23/11/2010
13/06/2011 AL 05/07/2011
</t>
  </si>
  <si>
    <t xml:space="preserve">FUNCIONES: PROFESIONAL UNIVERSITARIA 
</t>
  </si>
  <si>
    <t xml:space="preserve">EMPRESA:UNION TEMPORAL GENERACIONES JUVENILES 2012
</t>
  </si>
  <si>
    <t xml:space="preserve">FECHA DE INICIO Y TERMINACION DEL CONTRATO:
4 MESES EN EL AÑO 2012
</t>
  </si>
  <si>
    <t xml:space="preserve">FUNCIONES: COORDINADOR METODOLOGICO EN EL PROGRAMA GENERACIONES CON BIENESTAR.
</t>
  </si>
  <si>
    <t xml:space="preserve">EMPRESA:COMISARIA DE FAMILIA DE SINCELEJO
</t>
  </si>
  <si>
    <t xml:space="preserve">FECHA DE INICIO Y TERMINACION DEL CONTRATO:
03/02/2007/ HASTA EL 25/11/2007
</t>
  </si>
  <si>
    <t xml:space="preserve">FUNCIONES: PRACTICAS EN PSICOLOGIA CLINICA 
</t>
  </si>
  <si>
    <t xml:space="preserve">EMPRESA: CLINICA OFTALMOLOGICA DE SUCRE 
</t>
  </si>
  <si>
    <t xml:space="preserve">FECHA DE INICIO Y TERMINACION DEL CONTRATO:AGOSTO DEL 2009 HASTA  NOVIEMBRE DE 2011
</t>
  </si>
  <si>
    <t xml:space="preserve">FUNCIONES: DESARROLLANDO ACTIVIDADES CON PERSONAS DE LA TERCERA EDAD VINCULANDOLAS EN EL PROGRAMA VOLVER A VER DEL FONDO PROSPERAR  
</t>
  </si>
  <si>
    <t xml:space="preserve">FECHA DE INICIO Y TERMINACION DEL CONTRATO:
04/10/2010 HASTA EL 25/10/2010
02/11/2010 HASTA EL 23/11/2010
13/06/2011 HASTA EL 05/07/2011
</t>
  </si>
  <si>
    <t xml:space="preserve">FUNCIONES: PROFESIONAL UNIVERSITARIO 
</t>
  </si>
  <si>
    <t xml:space="preserve">EMPRESA: UNION TEMPORAL GENERACIONES  JUVENILES 2012 
</t>
  </si>
  <si>
    <t xml:space="preserve">FECHA DE INICIO Y TERMINACION DEL CONTRATO: DURANTE 4 MESES 
</t>
  </si>
  <si>
    <t xml:space="preserve">FUNCIONES: COORDINADOR METODOLOGICO EN EL PROGRAMA  GENERACIONES CON BIENESTAR 
</t>
  </si>
  <si>
    <t>4/600</t>
  </si>
  <si>
    <t xml:space="preserve">LUZ ELENA HERNANDEZ DE LA ROSA </t>
  </si>
  <si>
    <t>PSICOLOGA SOCIAL COMUNITARIA / ESPECIALISTA EN PEDAGOGIA DE LA RECREACION ECOLOGICA/ESPECIALISTA EN GESTION AMBIENTAL</t>
  </si>
  <si>
    <t>UNIVERSIDAD NACIONAL  ABIERTA Y A  DISTANCIA UNAD</t>
  </si>
  <si>
    <t xml:space="preserve">EMPRESA: CENTRO EDUCATIVO CORNETA EL ROBLE 
</t>
  </si>
  <si>
    <t xml:space="preserve">FECHA DE INICIO Y TERMINACION DEL CONTRATO:
11/12/20006 HASTA  LA FECHA 
</t>
  </si>
  <si>
    <t xml:space="preserve">FUNCIONES: DOCENTE DE PREESCOLAR 
</t>
  </si>
  <si>
    <t>OBSERVACIONES: UNA VEZ REVISADAS LAS HOJAS DE VIDA SE EVIDENCIA QUE TENIENDO EN CUENTA QUE EL PROPONENTE OFERTO PARA EL GRUPO No 25 1150 CUPOS MODALIDAD FAMILIAR, NO APORTA LAS HOJAS DE VIDA DEL PERSONAL HABILITANTE REQUERIDO PARA ESTE CASO DEBE CONTRATAR 8 PROFESIONALES DE APOYO PSICOSOCIAL  SOLO APORTA 4  SUBSANAR</t>
  </si>
  <si>
    <t>47 AL 54</t>
  </si>
  <si>
    <t>55 AL 57</t>
  </si>
  <si>
    <t>32,92</t>
  </si>
  <si>
    <t>COORDINADOR GENERAL DEL PROYECTO</t>
  </si>
  <si>
    <t xml:space="preserve">ADRIANA PATRICIA RIVADENEIRA BEDOYA </t>
  </si>
  <si>
    <t xml:space="preserve">FONOAUDIOLOGA/ESPECIALISTA EN SALUD OCUPACIONAL </t>
  </si>
  <si>
    <t xml:space="preserve">UNIVERSIDAD DE SUCRE </t>
  </si>
  <si>
    <t xml:space="preserve">EMPRESA:  SENA
</t>
  </si>
  <si>
    <t xml:space="preserve">FECHA DE INICIO Y TERMINACION DEL CONTRATO:13/03/2012 HASTA EL 20/06/2012
20/09/2012 HASTA EL 14/12/2012
01/02/2013 HASTA EL 21/06/2013
16/07/2013 HASTA EL 16/12/2013
</t>
  </si>
  <si>
    <t xml:space="preserve">FUNCIONES: DESARROLLAR ACCIONES DE ORMACION EN EL AREA DE ATENCION INTEGRAL  A LA PRIMERA INFANCIA 
</t>
  </si>
  <si>
    <t xml:space="preserve">EMPRESA: INSTITUCION EDUCATIVA LICEO COLOMBIA 
</t>
  </si>
  <si>
    <t xml:space="preserve">FECHA DE INICIO Y TERMINACION DEL CONTRATO:
02/2010 HASTA 12/2010
02/2011 HASTA 12/2011
02/2009 HASTA 12/2009
</t>
  </si>
  <si>
    <t xml:space="preserve">FUNCIONES: COORDINADORA PEDAGOGICA DEL ENTORNO COMUNITARIO EN PROGRAMA DE ATENCION INTEGRAL A LA PRIMERA INFANCIA 
COORDINADORA ENTORNO INSTITUCIONAL 
DOCENTE PRIMERA INFANCIA CONVENIO MEN -ICBF
</t>
  </si>
  <si>
    <t xml:space="preserve">EMPRESA: GOMEZ Y PEREZ S.A 
</t>
  </si>
  <si>
    <t xml:space="preserve">FECHA DE INICIO Y TERMINACION DEL CONTRATO:
01/01/2010 HASTA EL 31/12/2010
01/01/2011 HASTA EL 15/12/2011
</t>
  </si>
  <si>
    <t xml:space="preserve">FUNCIONES: JEFE DE SALUD OCUPACIONAL 
</t>
  </si>
  <si>
    <t>2/1150</t>
  </si>
  <si>
    <t xml:space="preserve">LINA MARCELA TAPIAS MARTINEZ </t>
  </si>
  <si>
    <t xml:space="preserve">LICENCIADA EN EDUCACION BASICA CON ENFASIS EN CIENCIAS SOCIALES </t>
  </si>
  <si>
    <t xml:space="preserve">UNIVERSIDAD DE PAMPLONA </t>
  </si>
  <si>
    <t xml:space="preserve">FECHA DE INICIO Y TERMINACION DEL CONTRATO:
01/08/2011 HASTA EL 30/11/2011
01/02/2012 HASTA EL 30/11/2012
</t>
  </si>
  <si>
    <t xml:space="preserve">FUNCIONES: COORDINADORA ACADEMICA Y DOCENTE DE HISTORIA GEOGRAFIA Y BASICA PRIMARIA Y SECUNDARIA 
</t>
  </si>
  <si>
    <t xml:space="preserve">EMPRESA: INSTITUCION EDUCATIVA SAN JOSE
</t>
  </si>
  <si>
    <t xml:space="preserve">FECHA DE INICIO Y TERMINACION DEL CONTRATO:
AÑOS 2008 Y 2009 
</t>
  </si>
  <si>
    <t xml:space="preserve">FUNCIONES: AUXILIAR EN EL AREA DE  CIENCIAS SOCIALES 
</t>
  </si>
  <si>
    <t xml:space="preserve">EMPRESA: COLSUBSIDIO 
</t>
  </si>
  <si>
    <t xml:space="preserve">FECHA DE INICIO Y TERMINACION DEL CONTRATO:
21/05/2009 
</t>
  </si>
  <si>
    <t xml:space="preserve">FUNCIONES: AUXILIAR APOYO EDUCATIVO EN EL DEPARTAMENTO DE EDUCACION FORMAL </t>
  </si>
  <si>
    <t xml:space="preserve">EMPRESA: FUNDACION TODO POR COLOMBIA 
</t>
  </si>
  <si>
    <t xml:space="preserve">FECHA DE INICIO Y TERMINACION DEL CONTRATO:
01/02/2013 HASTA EL 30/11/2013
01/02/2014 HASTA EL 30/11/2014
</t>
  </si>
  <si>
    <t xml:space="preserve">FUNCIONES: COORDINADORA PEDAGOGICA DE LAS MADRES COMUNITARIA HCBF Y FAMI </t>
  </si>
  <si>
    <t>PROFESIONAL DE APOYO PEDAGOGICO POR CADA MIL CUPOS OFERTADOS O FRACIÓN INFERIOR</t>
  </si>
  <si>
    <t xml:space="preserve">GLORIA STELLA HOYOS CARDENAS </t>
  </si>
  <si>
    <t xml:space="preserve">LICENCIADA EN EDUCACION INFANTIL CON ENFASIS EN EDUCACION ARTISTICA </t>
  </si>
  <si>
    <t xml:space="preserve">EMPRESA: FUNDACION DESPERTARES 
</t>
  </si>
  <si>
    <t xml:space="preserve">FECHA DE INICIO Y TERMINACION DEL CONTRATO:
05/11/2012 HASTA EL 05/11/2013
</t>
  </si>
  <si>
    <t>FUNCIONES: DOCENTE EN PRESCOLAR Y ATENCION EN PRIMERA INFANCIA EN LOS HOGARES AGRUPADOS MADRES FAMI Y CDI DEL MUNICIPIO DE SINCE</t>
  </si>
  <si>
    <t xml:space="preserve">UNA VEZ REVISADA LA HOJA DE VIDA SE EVIDENCIA  QUE LA EXPERIENCIA RELACIONADA   CON  INFANCIA O FAMILIA  NO CUMPLE CON EL TIEMPO ESTABLECIDO EN LOS PLIEGOS </t>
  </si>
  <si>
    <t xml:space="preserve">EMPRESA: ESCUELA DE ENSEÑANZA AUTOMOVILISTICA  CONDUSUCRE 
</t>
  </si>
  <si>
    <t xml:space="preserve">FECHA DE INICIO Y TERMINACION DEL CONTRATO:
02/02/2010 HASTA EL 02/06/2011
</t>
  </si>
  <si>
    <t xml:space="preserve">FUNCIONES: DOCENTE 
</t>
  </si>
  <si>
    <t xml:space="preserve">FRANCISCA MARIA VIDES CONTRERAS </t>
  </si>
  <si>
    <t xml:space="preserve">LICENCIADA EN LENGUA CASTELLANA Y COMUNICACIÓN </t>
  </si>
  <si>
    <t xml:space="preserve">EMPRESA:  FUNDACION INSTITUTO CIUDAD LORICA
</t>
  </si>
  <si>
    <t xml:space="preserve">FECHA DE INICIO Y TERMINACION DEL CONTRATO:
15/08/2013 HASTA EL 15/12/2013
</t>
  </si>
  <si>
    <t>1/1150</t>
  </si>
  <si>
    <t xml:space="preserve">OSWILL JAVITH PEREZ PADILLA </t>
  </si>
  <si>
    <t xml:space="preserve">FUNDACION UNIVERSITARIA LOS LIBERTADORES </t>
  </si>
  <si>
    <t xml:space="preserve">EMPRESA: ASOCIACION DE MUJERES DEL LITORAL CARIBE UNIDOS POR COLOMBIA ASOMUJERES 
</t>
  </si>
  <si>
    <t xml:space="preserve">FECHA DE INICIO Y TERMINACION DEL CONTRATO: 03/02/2005 HASTA LA FECHA 
</t>
  </si>
  <si>
    <t xml:space="preserve">FUNCIONES: CONTADOR 
</t>
  </si>
  <si>
    <t xml:space="preserve">EMPRESA: FUNDACION PARA EL DESARROLLO AMBIENTA Y COMUNITARIIO COLOMBIANO 
</t>
  </si>
  <si>
    <t xml:space="preserve">FECHA DE INICIO Y TERMINACION DEL CONTRATO:
02/02/2005 HASTA LA FECHA 
</t>
  </si>
  <si>
    <t>FUNDACION PARA EL DESARROLLO SOCIAL Y COMUNITARIO LA LUZ.</t>
  </si>
  <si>
    <t>Resumen de Grupos y Presupuesto que esta ofertando (se debe hacer una evaluación independiente para cada grupo al que se presenta)</t>
  </si>
  <si>
    <t>FUNDACION PARA EL DESARROLLO SOCIAL Y COMUNITARIO LA LUZ</t>
  </si>
  <si>
    <t>ICBF SUCRE</t>
  </si>
  <si>
    <t>SOLICITAR A GRUPO JURIDICO CERTIFICACION DE ESTA ESPERIENCIA</t>
  </si>
  <si>
    <t>CDI INSTITUCIONAL CON ARRIENDO</t>
  </si>
  <si>
    <t>PLAZA DE LA CRUZ GALERAS</t>
  </si>
  <si>
    <t>SI PRESENTA</t>
  </si>
  <si>
    <t>FOLIOS 481 - 483</t>
  </si>
  <si>
    <t>CENTRO DE DESARROLLO INFANTIL MODALIDAD MEDIO FAMILIAR</t>
  </si>
  <si>
    <t>CDI MEDIO FAMILIAR</t>
  </si>
  <si>
    <t>ABRE EL OJO, MATA DE GUASIMO, PALMITAL, BARAYA, PUEBLO NUEVO, PUERTO FRANCO</t>
  </si>
  <si>
    <t>FOLIOS 482</t>
  </si>
  <si>
    <t>C00RDINADOR CDI INSTITUCIONAL CON ARRIENDO</t>
  </si>
  <si>
    <t>DIANA BEATRIZ PADILLA VERGARA</t>
  </si>
  <si>
    <t>LICENCIADO EN EDUCACION INFANTIL</t>
  </si>
  <si>
    <t xml:space="preserve">CENTRO EDUCATIVO LA TRINIDAD </t>
  </si>
  <si>
    <t>DESDE 1998 HASTA 2004</t>
  </si>
  <si>
    <t xml:space="preserve">GOBERNACION DE SUCRE </t>
  </si>
  <si>
    <t>05/05/2003 - 30/06/2003
15/07/2003
14/10/2003
15/10/2003
15/12/2003</t>
  </si>
  <si>
    <t>PROFESIONAL DE APOYO PSICOSOCIAL CDI INSTITUCIONAL CON ARRIENDO</t>
  </si>
  <si>
    <t>ANDREA DANIELA GONZALEZ HERNANDEZ</t>
  </si>
  <si>
    <t>CORPORACION UNIVERSITARIA ANTONIO JOSE DE SUCRE</t>
  </si>
  <si>
    <t>ASOCIACION DE MUJERES CABEZAS DE FAMILIA DESPLAZADAS POR LA VIOLENCIA EN LA COSTA ATLANTICA ASOMUDFAVIC</t>
  </si>
  <si>
    <t>ENERO DE 2014 A JULIO 2014</t>
  </si>
  <si>
    <t>NO ESPECIFICA EL TIEMPO DE EXPERIENCIA FOLIO 151, 152
FOLIOS 249 - 261</t>
  </si>
  <si>
    <t>FUNDIMUR PRACITA PROFESIONAL EN PSICOLOGIOA SOCIAL</t>
  </si>
  <si>
    <t>22/02/2012 - 25/05/2012</t>
  </si>
  <si>
    <t>COLINA CAMPESTRE GARABATO SCHOLL PRACTICA PSICOLOGIA EDUCATIVA</t>
  </si>
  <si>
    <t>16/08/2012 - 22/11/2012</t>
  </si>
  <si>
    <t>CLINICA SALUD MENTAL Y REHABILITACION INTEGRAL MANANTIALES SAS. PRACTICAS</t>
  </si>
  <si>
    <t>25/02/2013 - 20/05/2013</t>
  </si>
  <si>
    <t>COORDINADOR CDI MEDIO FAMILIAR</t>
  </si>
  <si>
    <t>1/264</t>
  </si>
  <si>
    <t>LINA MARCELA PADILLA PEREZ</t>
  </si>
  <si>
    <t>FUNDACION PROSPERAR COLOMBIA</t>
  </si>
  <si>
    <t>FEBRERO 2012 HASTA LA FECHA</t>
  </si>
  <si>
    <t>ACLARAR EL PERIODO DE TIEMPO DE SERVICIO EN EL FOLIO 349
FOLIOS 332 - 358</t>
  </si>
  <si>
    <t>DIOSESIS DE SINCELEJO DIAKONIA DE LA PAZ</t>
  </si>
  <si>
    <t>01/01/2006
22/12/2006</t>
  </si>
  <si>
    <t>FUNDACION DIOSESANA PARA LA MOJANA</t>
  </si>
  <si>
    <t>DESDE EL AÑO /2007 A INICIO DEL /2009</t>
  </si>
  <si>
    <t>PROGRAMA DIOSESANO DE RECONCILIACION</t>
  </si>
  <si>
    <t>DEL 2009 AL 2010</t>
  </si>
  <si>
    <t>FUNDACION CARLOS Y SONIA HAIME</t>
  </si>
  <si>
    <t>DE ENERO A NOVIEMBRE DEL 2012</t>
  </si>
  <si>
    <t>PROFESIONAL DE APOYO PSICOSOCIAL CDI MEDIO FAMILIAR</t>
  </si>
  <si>
    <t>1/100</t>
  </si>
  <si>
    <t>YENIS JUDITH AMIN MADERA</t>
  </si>
  <si>
    <t>CORPORACION EDUCATIVA MAYOR DEL DESARROLLO SIMON BOLIVAR</t>
  </si>
  <si>
    <t>29/05/2013 31/12/2013</t>
  </si>
  <si>
    <t>NO ESTA FIRMADO POR EL CONTRATANTE FOLIO 440 Y 441
FOLIOS 402 - 450</t>
  </si>
  <si>
    <t xml:space="preserve">INCODER </t>
  </si>
  <si>
    <t>AGOSTO A DICIEMBRE DE 2012</t>
  </si>
  <si>
    <t>15/09/2010 - 3 MESES
15/01/2010 - 5 MESES Y 15 DIAS
02/02/2009 - 8 MESES
19/05/2008 - 6 MESES
26/11/2008 - 1 MES</t>
  </si>
  <si>
    <t>ASESORES EN SELECCIÓN Y ADMINISTRACION DE PERSONAL ASAP LTDA</t>
  </si>
  <si>
    <t>05/02/1997
17/02/1999</t>
  </si>
  <si>
    <t>MUNICIPIO DE MOMIL PROGRAMA ALIMENTO ESCOLAR</t>
  </si>
  <si>
    <t>30/09/2002
22/11/2002
03/10/2003
18/11/2003</t>
  </si>
  <si>
    <t>PRACTICAS COMUNITARIAS ALCALDIA MAYOR DE BARRANQUILLA</t>
  </si>
  <si>
    <t>JUNIO A NOVIEMBBRE 1992 - FEBRERO A JUNIO 1993</t>
  </si>
  <si>
    <t>PRACTICAS INSTITUCIONALES ALCALDIA MAYOR DE BARRANQUILLA</t>
  </si>
  <si>
    <t xml:space="preserve">JULIO 1994 A JULIO 1995 - </t>
  </si>
  <si>
    <t>1/164</t>
  </si>
  <si>
    <t xml:space="preserve">LAURA SOFIA MARTINEZ HERNANDEZ </t>
  </si>
  <si>
    <t>COLINA CAMPESTRE  GARABATO SCHOOL</t>
  </si>
  <si>
    <t>FEBRERO A OCTUBRE 2014 Y EN EL MES DE NOVIEMBRE DOS VECES A LA SEMANA</t>
  </si>
  <si>
    <t>FOLIOS 451 - 479</t>
  </si>
  <si>
    <t>CENTRO DE SALUD CARTAGENA DE INDIAS - PRACTICAS INTEGRALES</t>
  </si>
  <si>
    <t>11/02/2013 22/11/2013</t>
  </si>
  <si>
    <t>485 - 486</t>
  </si>
  <si>
    <t>EN EJECUCION</t>
  </si>
  <si>
    <t>1/434</t>
  </si>
  <si>
    <t>CLAUDIA MARIA GONZALEZ HERNANDEZ</t>
  </si>
  <si>
    <t>UNICEF</t>
  </si>
  <si>
    <t>26/10/2010
15/03/2012</t>
  </si>
  <si>
    <t xml:space="preserve">
FOLIOS 489 - 559</t>
  </si>
  <si>
    <t>CAMPAÑA COLOMBIANA CONTRA MINAS</t>
  </si>
  <si>
    <t>04/01/2013
30/08/2013
AGOSTO/2014
HASTA LA FECHA</t>
  </si>
  <si>
    <t>PROFESIONAL DE APOYO PEDAGÓGICO  POR CADA MIL CUPOS OFERTADOS O FRACIÓN INFERIOR</t>
  </si>
  <si>
    <t>1/400</t>
  </si>
  <si>
    <t>SIXTA TULIA MOTIEL AGAMEZ</t>
  </si>
  <si>
    <t>LICENCIADA EN EDUCACION BASICA CON ENFASIS EN TECNOLOGIA E INFORMATICA</t>
  </si>
  <si>
    <t>INSTITUCION EDUCATIVA 20 DE ENERO</t>
  </si>
  <si>
    <t>04/03/2008 HASTA SEPTIEMBRE DE 2008</t>
  </si>
  <si>
    <t>FOLIOS 559 - 600</t>
  </si>
  <si>
    <t>ALCALDIA DE SINCELEJO - INSTITUCION EDUCATIVA NUEVA ESPERANZA</t>
  </si>
  <si>
    <t>18/04 HASTA SEPTIEMBRE 2007</t>
  </si>
  <si>
    <t>JARDIN INFANTIL BILINGÜE GOODKIDS DE LAS AMERICAS</t>
  </si>
  <si>
    <t>AÑO ESCOLAR 2009</t>
  </si>
  <si>
    <t>CENTRO EDUCATIVO TIA ENY</t>
  </si>
  <si>
    <t>10/06/2009
HASTA JUNIO DEL 2010</t>
  </si>
  <si>
    <t>INSTITUTO DE CULTURA FEMENINA</t>
  </si>
  <si>
    <t>21/07/2010
A 11/2010</t>
  </si>
  <si>
    <t>GIMNASIO MODERNO LOS ANGELES</t>
  </si>
  <si>
    <t>SEPT 2011 A NOV 2011</t>
  </si>
  <si>
    <t>53 - 54</t>
  </si>
  <si>
    <t>55 - 56</t>
  </si>
  <si>
    <t>CRA 7E # 26F - 04 BARRIO NUEVO PIONEROS</t>
  </si>
  <si>
    <t>FOLIOS 174 - 176</t>
  </si>
  <si>
    <t>FOLIOS 176</t>
  </si>
  <si>
    <t>ANA MATILDE ORTEGA ALDANA</t>
  </si>
  <si>
    <t>03/09/2013 HASTA LA FECHA</t>
  </si>
  <si>
    <t>FOLIOS 59 - 79</t>
  </si>
  <si>
    <t>FUNDACION PROSPERAR</t>
  </si>
  <si>
    <t>08/03/2011 - 30/08/2013</t>
  </si>
  <si>
    <t>FUNDACION NUEVA SABANA</t>
  </si>
  <si>
    <t>15/02/2008 - 30/04/2010</t>
  </si>
  <si>
    <t>ADRIANA PATRICIA MENDOZA CHAVEZ</t>
  </si>
  <si>
    <t>18/09/2013
30/06/2014</t>
  </si>
  <si>
    <t>FUNDACION PARA EL DESARROLLO INTEGRAL EN GENERO Y FAMILIA - GENFAMI</t>
  </si>
  <si>
    <t>01/02/2014 - 30/08/2014</t>
  </si>
  <si>
    <t>OIM</t>
  </si>
  <si>
    <t>03/10/2012 - 31/12/2012</t>
  </si>
  <si>
    <t>29/05/2013 - 31/12/2013</t>
  </si>
  <si>
    <t xml:space="preserve">CORPORACION OPCION LEGAL </t>
  </si>
  <si>
    <t>22/02/2011 - 22/05/2011</t>
  </si>
  <si>
    <t>22/05/2011 - 22/09/2011
02/12/2011
19/12/2011</t>
  </si>
  <si>
    <t>SAVE THE CHILDREN</t>
  </si>
  <si>
    <t>25/05/2012 - 31/12/2012</t>
  </si>
  <si>
    <t>20/06/2010
30/10/2010</t>
  </si>
  <si>
    <t>INSTITUCION SER</t>
  </si>
  <si>
    <t>INSTITUCION EDUCATIVA MIGUEL DE CERVANTES SAAVEDRA</t>
  </si>
  <si>
    <t>05/09/2012
30/05/2013</t>
  </si>
  <si>
    <t>LICEO MODERNO DEL LITORAL</t>
  </si>
  <si>
    <t>COMISARIA DE FAMILIA DE SAMPUES SUCRE</t>
  </si>
  <si>
    <t>FUNDACION PLAN</t>
  </si>
  <si>
    <t>12/08/2008
18/03/2009</t>
  </si>
  <si>
    <t>FONDO MUNICIPAL DE VIVIENDA DE INTERES SOCIAL Y REFORMA URBANA DE SINCELEJO</t>
  </si>
  <si>
    <t>14/04/2009
14/10/2009</t>
  </si>
  <si>
    <t>ELEHONORA CASTELLAR NOBLE</t>
  </si>
  <si>
    <t>PROFESIONAL EN DESARROLLO FAMILIAR
PSICOLOGA</t>
  </si>
  <si>
    <t>06/12/2003
20/01/2012</t>
  </si>
  <si>
    <t>ASOPROAGROS - COORDINADORA LOCAL.</t>
  </si>
  <si>
    <t>01/07/2013
31/12/2013
02/01/3013
30/06/2013
10/02/2012
30/12/2012
28/06/2011
31/12/2011
08/08/2010
31/10/2011</t>
  </si>
  <si>
    <t>FOLIOS 80 - 116</t>
  </si>
  <si>
    <t>02/2008
08/2010</t>
  </si>
  <si>
    <t>CLIMACO ROMERO GOMEZ- TECNOLOGO EN CONSTRUCCION</t>
  </si>
  <si>
    <t>11/2006
12/2007</t>
  </si>
  <si>
    <t>FUNDACION DE APOYO A JOVENES EN EXTREMA POBREZA</t>
  </si>
  <si>
    <t>01/08/2005
31/03/2006
01/03/2005
30/07/2005</t>
  </si>
  <si>
    <t>FUNDACION SALUD MENTAL PARA TODOS</t>
  </si>
  <si>
    <t>DURANTE EL AÑO/2002 - 2003</t>
  </si>
  <si>
    <t>KELLY JOHANNA ORTEGA CASTIBLANCO</t>
  </si>
  <si>
    <t>UNIVERSIDAD DE PAMPLONA PRACTICA UNIVERSITARIA</t>
  </si>
  <si>
    <t>SEGUNDO PERIODO ACADEMICO DEL 2012</t>
  </si>
  <si>
    <t>FOLIOS 155 - 173</t>
  </si>
  <si>
    <t>03/09/2013 - HASTA LA FECHA</t>
  </si>
  <si>
    <t>FOLIOS 181 - 249</t>
  </si>
  <si>
    <t>FOLIOS 250 - 268</t>
  </si>
  <si>
    <t>FINANCIERO  POR CADA CINCO MIL CUPOS OFERTADOS O FRACIÓN INFERIOR</t>
  </si>
  <si>
    <t>EDWIN JESUS CONTRERAS GARAY</t>
  </si>
  <si>
    <t>FUNDACION UNIVERSITARIA LOS LIBERTADORES</t>
  </si>
  <si>
    <t>DROGAS SUCRE</t>
  </si>
  <si>
    <t>01/03/1999
28/02/2000</t>
  </si>
  <si>
    <t>FOLIOS 445 - 482</t>
  </si>
  <si>
    <t>HOTEL HORIZONTE</t>
  </si>
  <si>
    <t>01/01/2001
30/06/2008</t>
  </si>
  <si>
    <t>COLTEMPORA SA</t>
  </si>
  <si>
    <t>08/09/2009
14/09/2009
27/10/2009
15/11/2009</t>
  </si>
  <si>
    <t>FUNDACION DESARROLLO SOCIAL FUNDESOCIAL</t>
  </si>
  <si>
    <t>09 DE DICIEMBRE DE 2014</t>
  </si>
  <si>
    <t>ALCALDIA MUNICIPAL DE COROZAL</t>
  </si>
  <si>
    <t>03 DE JULIO DE  2009</t>
  </si>
  <si>
    <t>03 DE JUNIO DE 2010</t>
  </si>
  <si>
    <t>0.0</t>
  </si>
  <si>
    <t>27 DE ENERO DE 2010</t>
  </si>
  <si>
    <t>31 DE DICIEMBRE DE  2010</t>
  </si>
  <si>
    <t>12 DE DICIEMBRE DE 2012</t>
  </si>
  <si>
    <t xml:space="preserve"> 15 DE DICIEMBRE DE  2014</t>
  </si>
  <si>
    <t>SOLO SE TENDRA EN CUENTA EL TIEMPO DE EXPERINCIA HASTA EL 30 DE SEPTIEMBRE DE 2014</t>
  </si>
  <si>
    <t>31 DE ENERO DE 2013</t>
  </si>
  <si>
    <t>30 DE DICIEMBRE DE 2013</t>
  </si>
  <si>
    <t>EL NUMERO DE CONTRATO  N° 701820120126 REPORTADO EN FOLIO N° 71 NO COINCIDE CON LA COPIA DE ACTA DE LIQUDACION. TODA VEZ QUE ESTE NUMERO DE CONTRATO CORRESPONDE A UNA VIGENCIA DEL AÑO 2012 Y LA INFORMACION REPORTADA EN LA CERTIFICACION  CORRESPONDE AL AÑO 2013 FAVOR ACLARAR</t>
  </si>
  <si>
    <t>21 DE ENERO DE 2014</t>
  </si>
  <si>
    <t>30 DE NOVIEMBRE DE 2014</t>
  </si>
  <si>
    <t>SOLO SE TENDRA EN CUENTA EL TIEMPO DE EXPERINCIA HASTA EL 30 DE SEPTIEMBRE DE 2014 Y TRASLAPO</t>
  </si>
  <si>
    <t>43,7</t>
  </si>
  <si>
    <t>NO ANEXO EL FORMATO 11(CONDICIONES HABILITANTES DE INFRAESTRUCTURA) DEBE SUBSANAR  CON TODOS SUS SOPORTES</t>
  </si>
  <si>
    <t>COORDINADOR CDI FAMILIAR</t>
  </si>
  <si>
    <t>CLAUDIA PATRICIA BLANCO VITOLA</t>
  </si>
  <si>
    <t>ADMINISTRADOR PUBLICO MUNICIPAL Y REGIONAL</t>
  </si>
  <si>
    <t>ESCUELA SUPERIOR DE ADMINISTRACION PIBLICA</t>
  </si>
  <si>
    <t>FOLIO 109</t>
  </si>
  <si>
    <t>01 DE ENERO  DE 2013 AL 14 DE NOVIEMBRE DEL 2014</t>
  </si>
  <si>
    <t>CORDINADORA</t>
  </si>
  <si>
    <t xml:space="preserve"> SUBSANAR  FECHA DE GRADO  DE  ESTUDIOS UNIVERSITARIOS , LA CUAL NO SE EVIEDENCIA     FOLIO 116</t>
  </si>
  <si>
    <t>ABRIL  DE 2011 A DICIEMBRE DE 2012</t>
  </si>
  <si>
    <t>SUBSANAR  FECHA DE INICIO Y FINALIZACION DEL CONTRATO  CON LA FUNDACION DESARROLLO SOCIAL FOLIO 117</t>
  </si>
  <si>
    <t xml:space="preserve"> ENERO DE 2009 A MARZO DE 2011</t>
  </si>
  <si>
    <t>REPRESENTANTE LEGAL</t>
  </si>
  <si>
    <t>SUBSANAR  FECHA DE INICIO Y FINALIZACION DEL CONTRATO  CON LA FUNDACION DESARROLLO SOCIAL FOLIO 118</t>
  </si>
  <si>
    <t>ENERO DE 2008 A ENERO 2009</t>
  </si>
  <si>
    <t>SUBSANAR  FECHA DE INICIO Y FINALIZACION DEL CONTRATO  CON LA FUNDACION DESARROLLO SOCIAL FOLIO 119</t>
  </si>
  <si>
    <t>NOVIEMBRE  DE 2008 A ENERO 2009</t>
  </si>
  <si>
    <t>SUBSANAR  FECHA DE INICIO Y FINALIZACION DEL CONTRATO  CON LA FUNDACION DESARROLLO SOCIAL FOLIO 120</t>
  </si>
  <si>
    <t>FEBRERO  DE 2004 A DICIEMBRE 2007</t>
  </si>
  <si>
    <t>SUBSANAR  FECHA DE INICIO Y FINALIZACION DEL CONTRATO  CON LA FUNDACION DESARROLLO SOCIAL FOLIO 121</t>
  </si>
  <si>
    <t>CENTRO DE DESARROLLO COMUNITARIO</t>
  </si>
  <si>
    <t>FEBREERO  DE 2002 A FEBRERO DE 2004</t>
  </si>
  <si>
    <t>ADMINISTRADORA</t>
  </si>
  <si>
    <t>SUBSANAR  FECHA DE INICIO Y FINALIZACION DEL CONTRATO  CON LA FUNDACION DESARROLLO SOCIAL FOLIO 122</t>
  </si>
  <si>
    <t>CORDINADOR  CDI FAMILIAR</t>
  </si>
  <si>
    <t>DANIEL ANTONIO TATIS VITOLA</t>
  </si>
  <si>
    <t>ADMINISTRADOR DE EMPRESAS</t>
  </si>
  <si>
    <t>UNIVERSIDAD ABIERTA Y A DISTANCIA UNAD</t>
  </si>
  <si>
    <t>15 DE DICIEMBRE DE 2012</t>
  </si>
  <si>
    <t>MAYO 07 DE 2009 A  ABRIL  07 DE 2010</t>
  </si>
  <si>
    <t>CORDINADOR EN PRIMERA INFANCIA PAIPI</t>
  </si>
  <si>
    <t>SE VALIDA ESTA EXPERIENCIA COMO CORDINADOR EN PRIMERA INFANCIA</t>
  </si>
  <si>
    <t>JUNIO 29 DE 2011 A DICIEMBRE 20 DEL 2011</t>
  </si>
  <si>
    <t>JORGE LUIS GONZALES ESCOBAR</t>
  </si>
  <si>
    <t>UNIVERSIIDAD AUTONOMA DEL CARIBE</t>
  </si>
  <si>
    <t>01 DE DICIEMBRE DE 2000</t>
  </si>
  <si>
    <t>04 DE AGOSTO DE 2009 HASTA EL 04 DE NOVIEMBRE DEL 2010</t>
  </si>
  <si>
    <t>CORDINADOR   EN PRIMERA INFANCIA</t>
  </si>
  <si>
    <t>SE VALIDA Y CUMPLE CON EL TIEMPO Y LA EXPERENCIA</t>
  </si>
  <si>
    <t>1/250</t>
  </si>
  <si>
    <t>EIDA PATRICIA GUEVARA LA MADRID</t>
  </si>
  <si>
    <t>ADMINISTRADORA DE EMRESA</t>
  </si>
  <si>
    <t>CORPRACION UNICOSTA</t>
  </si>
  <si>
    <t>01 DE FEBRERO E 1994</t>
  </si>
  <si>
    <t>MAYO 13 DE 2003 A MAYO 14 DE 2005</t>
  </si>
  <si>
    <t xml:space="preserve">CORDINADORA </t>
  </si>
  <si>
    <t xml:space="preserve">PROFESIONAL DE APOYO PSICOSOCIAL </t>
  </si>
  <si>
    <t>SHIRLEY CONSUELO PEREZ PEREZ</t>
  </si>
  <si>
    <t>15 DE DICIEMBRE DE 2006</t>
  </si>
  <si>
    <t>ENERO 01 DE 2013 HASTA EL 14 DE NOVIEMBRE DE 2014</t>
  </si>
  <si>
    <t xml:space="preserve">PSICOLOGA EN ATENCION INTEGRAL A LA PRIMERA PAIPI </t>
  </si>
  <si>
    <t>11 DE OCTUBRE DE 2011 HASTA 15 DE DICIEMBRE DE 2012</t>
  </si>
  <si>
    <t xml:space="preserve">DOCENTE EN ATENCION INTEGRAL A LA PRIMERA PAIPI </t>
  </si>
  <si>
    <t>10 DE OCTUBRE DE 2011 HASTA 04 DE OCTUBRE DE 2012</t>
  </si>
  <si>
    <t>07 DE SEPTIEMBRE  DE 2010 HASTA EL 30 DE NOVIEMBRE DE 2010</t>
  </si>
  <si>
    <t>DOCENTE EN EL AREA DE PSICOLOGIA BASICA</t>
  </si>
  <si>
    <t>INSTITUCION EDUCATIVA JUAN XXIII</t>
  </si>
  <si>
    <t>FEBREO 28 DE 2008 HASTA 30 DE NOVIEMBRE DE 2008</t>
  </si>
  <si>
    <t>AGOSTO 01 DE 2009 HASTA 30 DE NOVIEMBRE DE 2009</t>
  </si>
  <si>
    <t>VIRGINIA ROSA CARRILLO BENJUMEA</t>
  </si>
  <si>
    <t>27 DE JUNIO DE 2009</t>
  </si>
  <si>
    <t>01 DE ENERO DE 2013 HASTA 14 DE NOVIEMBRE DE 2014</t>
  </si>
  <si>
    <t>11 DE OCTUBRE DE 2011 HASTA EL 15 DE DICIEMBRE DE 2012</t>
  </si>
  <si>
    <t>IE TECNICO AGROPECUARIO CERRITO DE LA PALMA</t>
  </si>
  <si>
    <t>20 DE MAYO DE 2009 HASTA 01 DE SEPTIRMBRE DE 2009</t>
  </si>
  <si>
    <t>PRACTICANTE DE PSICOLOGIA</t>
  </si>
  <si>
    <t>JAIRO ANTONIO PATERNINA BETTIN</t>
  </si>
  <si>
    <t>31 DE MARZO DE 2006</t>
  </si>
  <si>
    <t>FUNDACION PARA EL DESARROLLO SOCIAL Y HUMANO</t>
  </si>
  <si>
    <t>01 DE SEPTIEMBRE DE 2009 HASTA EL 23 DE JULIO DE 2010</t>
  </si>
  <si>
    <t>FACILITADOR EN LA CONSTRUCCION DE PROYECTOS PARA LA RESTITUCION DE DERECHOS</t>
  </si>
  <si>
    <t>ACLARAR LAS OBLIGACIONES ESPECIFICAS DE SU CONTRATO LABORAL Y LOS RANGOS DE EDAD DE LA POBLACION ESPECIFICA FOLIO 426</t>
  </si>
  <si>
    <t>13 DE ENERO DE 2009 HASTA EL 30 DE MAYO DE 2009</t>
  </si>
  <si>
    <t>FACILITADOR EN EL PROYECTO GENERANDO CAPACITACION PARA LA COVIVENCIA</t>
  </si>
  <si>
    <t>ACLARAR LAS OBLIGACIONES ESPECIFICAS DE SU CONTRATO LABORAL Y LOS RANGOS DE EDAD DE LA POBLACION ESPECIFICA. ADEMAS  NO TIENE CONEXIÓN DIRECTA  CON EL  OBJETO DE LA CONVOCATOTIA FOLIO 427</t>
  </si>
  <si>
    <t>CERIVI I.P.S</t>
  </si>
  <si>
    <t>09 DE SETIEMBRE DE 2013 HASTA 19 DE NOVIEMBRE DE 2014</t>
  </si>
  <si>
    <t>PSICOLOGA CON NN CON DISCAPACIDAD</t>
  </si>
  <si>
    <t>ACLARAR LAS OBLIGACIONES ESPECIFICAS DE SU CONTRATO LABORAL Y LOS RANGOS DE EDAD DE LA POBLACION ESPECIFICA FOLIO 428</t>
  </si>
  <si>
    <t>HARLYS  MARIA CHICA FLOREZ</t>
  </si>
  <si>
    <t>21 DE JUNIO DE 2008</t>
  </si>
  <si>
    <t>ASOCIACION PROMOTORA PARA EL DESARROLLO SOCIAL, ECONOMICO Y AMBIENTAL  DE LA COSTA CARIBE  ASOPROAGROS</t>
  </si>
  <si>
    <t>02 DE ENERO DE 2014 HASTA 31 DE OCTUBRE DE 2014</t>
  </si>
  <si>
    <t>COORDINADOR LOCAL MICROREGION</t>
  </si>
  <si>
    <t>SUBSANAR LAS FUNCIONES DESEMPEÑADAS  COMO CORDINADOR EN LA ESTRATEGIA DE RED UNIDOS AMPLIAR FUNCIONES  Y  LOS RANGOS DE EDAD DE LA POBLACION ESPECIFICA FOLIO 445</t>
  </si>
  <si>
    <t>02 DE ENERO DE 2013 AL 31 DE DICIEMBRE DE 2013</t>
  </si>
  <si>
    <t xml:space="preserve">COORDINADOR LOCAL MICROREGION  </t>
  </si>
  <si>
    <t>SUBSANAR LAS FUNCIONES DESEMPEÑADAS  COMO CORDINADOR EN LA ESTRATEGIA DE RED UNIDOS AMPLIAR FUNCIONES  Y LOS RANGOS DE EDAD DE LA POBLACION ESPECIFICA  FOLIO 446</t>
  </si>
  <si>
    <t>09 DE FEBRERO DE 2012 AL 31 DE DICIEMBRE DEL 2012</t>
  </si>
  <si>
    <t xml:space="preserve">COORDINADOR LOCAL </t>
  </si>
  <si>
    <t xml:space="preserve"> SUBSANAR LAS FUNCIONES DESEMPEÑADAS  COMO CORDINADOR EN LA ESTRATEGIA DE RED UNIDOS AMPLIAR FUNCIONES ACORDE CON EL PERFIL1 PAG 79 FOLIO 447</t>
  </si>
  <si>
    <t>JUNIO 8 DE 2010 HASTA EL 31 DE OCTUBRE DE 2011</t>
  </si>
  <si>
    <t>SUBSANAR LAS FUNCIONES DESEMPEÑADAS  COMO CORDINADOR EN LA ESTRATEGIA DE RED UNIDOS AMPLIAR FUNCIONES  Y LOS RANGOS DE EDAD DE LA POBLACION ESPECIFICA  FOLIO 448</t>
  </si>
  <si>
    <t>15 DE NOVIEMBRE DE 2008 HASTA EL 31 DE MAYO DE 2010</t>
  </si>
  <si>
    <t>CORDINADOR COGESTORA SOCIAL</t>
  </si>
  <si>
    <t>SUBSANAR LAS FUNCIONES DESEMPEÑADAS  COMO CORDINADOR EN LA ESTRATEGIA DE RED UNIDOS AMPLIAR FUNCIONES Y LOS RANGOS DE EDAD DE LA POBLACION ESPECIFICA  FOLIO 449</t>
  </si>
  <si>
    <t>01 DE AGOSTO DE 2006 HASTA EL 01 DE AGOSTO DE 2007</t>
  </si>
  <si>
    <t>ATENCION A LA POBLACION DESPLAZADA, MEJORAMIENTO DE LA DINAMICA FAMILIAR</t>
  </si>
  <si>
    <t xml:space="preserve"> A LA FECHA NO SE HABIA GRADUADO COMO PSICOLOGA, ADEMAS NO SE ENCONTRABA REALIZANDO LAS PRACTICAS PROFESIONALES . FOLIO 450</t>
  </si>
  <si>
    <t>01 DE AGOSTO 2007 HASTA 24  DE DICIEMBRE DE 2007</t>
  </si>
  <si>
    <t>PRACTICAS EN PSICOLOGIA CLINICA EN EL PROYECTO DE RESTABLECIMIENTO DE DERECHOS</t>
  </si>
  <si>
    <t>NO CUMPLE CON  EL TIEMPO DE PARACTICAS UNIVERITARIAS EN EL ICBF  PERFIL 1 PAG 79 FOLIO 451</t>
  </si>
  <si>
    <t>ANA RAMONA VITAL CRUZ</t>
  </si>
  <si>
    <t>27 DEJUNIO DE 2009</t>
  </si>
  <si>
    <t>SALA CUNA DE SANTA LUCIA</t>
  </si>
  <si>
    <t>07 DE FEBRERO DE 1995 AL 28 DE MARZO DE 1995</t>
  </si>
  <si>
    <t>PRACTICA EN EDUCACION ESPECIAL</t>
  </si>
  <si>
    <t>NO CUMPLE CON EL PERFIL 1  Y 2PAG 79 ADEMAS EJERCE FUNCIONES ANTES DE GRADUARSE FOLIO 468</t>
  </si>
  <si>
    <t>CENTRO DE REHABILITACION Y ATENCION INTEGRAL MANITOS CREATIVAS</t>
  </si>
  <si>
    <t>2003 AL 2006</t>
  </si>
  <si>
    <t xml:space="preserve">MAESTRA DE NINOS NIÑAS Y ADOLESCENTES DE 3 AÑOS A 13 AÑOS </t>
  </si>
  <si>
    <t>NO CUMPLE CON EL PERFIL 1  Y 2PAG 79 ADEMAS EJERCE FUNCIONES ANTES DE GRADUARSE FOLIO 469</t>
  </si>
  <si>
    <t>CENTRO DE FISIOTERAPIA REHABILITAR</t>
  </si>
  <si>
    <t xml:space="preserve">MAESTRA DE NINOS NIÑAS DESDE LOS 5AÑOS HASTA LOS 16 AÑOS </t>
  </si>
  <si>
    <t>SUBSANAR FECHA DE INICIO Y ESPECIFICAR FUNCIONES FOLIO 470 NO CUMPLE CON EL PERFIL 1 Y 2 DE LA PAG 79</t>
  </si>
  <si>
    <t xml:space="preserve">CENTRO EDUCATIVO JUGAR Y PENSAR </t>
  </si>
  <si>
    <t>PSICOLOGA DE ESTUDIANTES EN PREJARDIN Y QUINTO DE PRIMARIA</t>
  </si>
  <si>
    <t>SUBSANAR FECHA DE INICIO Y DE FINALIZACION DEL CONTRATO FOLIO 471</t>
  </si>
  <si>
    <t>2006- 2008</t>
  </si>
  <si>
    <t>EDUCADORA ESPECIAL</t>
  </si>
  <si>
    <t>NO CUMPLE CON EL PERFIL EXIDO EN LOS PLIEGOS  ADEMAS EJERCE FUNCIONES ANTES DE GRADUARSE FOLIO 472</t>
  </si>
  <si>
    <t>FUNDACION  CENTRO DE REHABILITACION VIDA DIFERENTE CEREVIDI</t>
  </si>
  <si>
    <t>2008-2009</t>
  </si>
  <si>
    <t>MAESTRA  DE NIÑOS Y NIÑAS DESDE LOS 3 HASTA LOS 8 AÑOS</t>
  </si>
  <si>
    <t>NO CUMPLE CON EL PERFIL 1  Y 2PAG 79 FOLIO 473</t>
  </si>
  <si>
    <t>NELSON MANUEL PEREZ MERCADO</t>
  </si>
  <si>
    <t>25 DE JUNIO DE 2011</t>
  </si>
  <si>
    <t>FUNDACION PARA EL DESARROLLO DE LAS POBLACIONES CON NECESIDADES EDUCATIVAS ESPECIALES DEL DEPARTAMENTO DE SUCRE TALENTO</t>
  </si>
  <si>
    <t>03 DE MARZO DE 2008 HASTA 31 DE DICEIMBRE DE 2011</t>
  </si>
  <si>
    <t>EDUCADOR FAMILIAR</t>
  </si>
  <si>
    <t xml:space="preserve">NO CUMPLE CON EL PERFIL 1  Y 2PAG 79 FOLIO 519 ADEMAS NO SE HABIA GRADUADO Y NO SE ENCONTRABA EN PRACTICAS FOLIO 519 </t>
  </si>
  <si>
    <t>6 DE FEBREO DE 2012 HASTA 10 DE MAYO DEL 2013</t>
  </si>
  <si>
    <t>NO CUMPLE CON EL PERFIL 1  Y 2PAG 79 FOLIO 520.                                                        SUBSANAR CON OTRA HOJA DE VIDA</t>
  </si>
  <si>
    <t>OSCAR LEONARDO SOTO CASTRO</t>
  </si>
  <si>
    <t>UNIVERSAIDAD SUR COLOMBIANA</t>
  </si>
  <si>
    <t>30 DE JULIO DE 2010</t>
  </si>
  <si>
    <t>UNIVERSIDAD SURCOLOMBIANA</t>
  </si>
  <si>
    <t>SEGUNDO SEMESTRE DEL 2009</t>
  </si>
  <si>
    <t>PRACTICA PROFESIONALES</t>
  </si>
  <si>
    <t>SUBSANAR LA FECHA DE INICIO Y FINALIZACION DE LAS PRACTICAS FOLIO 534</t>
  </si>
  <si>
    <t>EMPRESA SOCIALD EL ESTADO  CARMEN EMILIA OSPINA</t>
  </si>
  <si>
    <t>21 DE JULIO DE 2009 HASTA  EL 11 DE DICIEMBRE DE 2009</t>
  </si>
  <si>
    <t>PRACTICAS PROFESIONALES</t>
  </si>
  <si>
    <t>COLEGIO GIMNACIO MODERNO DE FLORENCIA</t>
  </si>
  <si>
    <t>8 DE OCTUBRE DE 2010 HASTA EL 15 DE DICIEMBRE DE 2010</t>
  </si>
  <si>
    <t>PSICOLOGO EN ATENCION INTEGRAL A LA PRIMERA INFANCIA</t>
  </si>
  <si>
    <t>ELIECER RAFAEL BELTRAN RUIZ</t>
  </si>
  <si>
    <t>28 DE MARZO DE 2014</t>
  </si>
  <si>
    <t>03 DE MARZO DE 2014 HASTA 7 DE NOVIEMBRE DE 2014</t>
  </si>
  <si>
    <t>ACLARAR LAS OBLIGACIONES ESPECIFICAS DE SU CONTRATO LABORAL Y LOS RANGOS DE EDAD DE LA POBLACION ESPECIFICA FOLIO 553</t>
  </si>
  <si>
    <t>RED UNIDOS</t>
  </si>
  <si>
    <t>PRACTICAS FORMATIVAS EN PSICOLOGIA</t>
  </si>
  <si>
    <t>ACLARAR LAS OBLIGACIONES ESPECIFICAS DE SU CONTRATO LABORAL Y LOS RANGOS DE EDAD DE LA POBLACION ESPECIFICA , ADEMAS ESPECIFICAR FECHAS DE INICIO Y DE FINALIZACION DEL CONTRATO FOLIO 554</t>
  </si>
  <si>
    <t>RESGUARDO INDIGENA ZENU DE SAN ANDRES  DE SOTAVENTO</t>
  </si>
  <si>
    <t>001-01-2010</t>
  </si>
  <si>
    <t>07 DE ENERO DE 201O</t>
  </si>
  <si>
    <t>30 DE DICIEMBRE  DE 2010</t>
  </si>
  <si>
    <t>67-68</t>
  </si>
  <si>
    <t>10.93</t>
  </si>
  <si>
    <t>11.03</t>
  </si>
  <si>
    <t>33.72</t>
  </si>
  <si>
    <t>COORDINADORCOORDINADOR GENERAL DEL PROYECTO POR CADA MIL CUPOS OFERTADOS O FRACIÓN INFERIOR</t>
  </si>
  <si>
    <t>ARMANDO RAMON DIAZ BOHORQUEZ</t>
  </si>
  <si>
    <t>ADMINISTRDOR  PUBLICO MUNICIPAL Y REGIONAL</t>
  </si>
  <si>
    <t xml:space="preserve">ESCUELA  SUPERIOR DE ADMINISTRACION PUBLICA </t>
  </si>
  <si>
    <t>NO SE EVIDENCIA LA FECHA DE GRADUACION  EN EL EN DIPLOMA UNIVERSITARIO   Y NO ANEXA  EL ACTA DE GRADO</t>
  </si>
  <si>
    <t>NOVIEMBRE 20 DE 2008 HASTA  MARZO 30 DE 2009</t>
  </si>
  <si>
    <t>CORDINADOR GENERAL</t>
  </si>
  <si>
    <t>MAYO 07 DE 2009 HASTA ABRIL 07 DE  2010</t>
  </si>
  <si>
    <t>JULIO 13 DE 2009 HASTA 05 DE AGOSTO 2010</t>
  </si>
  <si>
    <t>03 DE JULIO DE  2009 HASTA 03 E JUNIO DE 2010</t>
  </si>
  <si>
    <t>MARZO 25 DE 2011 HASTA  29 DE DICIEMBRE DE 2011</t>
  </si>
  <si>
    <t>16 DE OCTUBRE DE 2006 HASTA 15 DE MARZO DE 2007</t>
  </si>
  <si>
    <t>CORDINADOR  GENERAL DEL PROYECTO</t>
  </si>
  <si>
    <t>PEDRO LUIS MUÑOZ SIERRA</t>
  </si>
  <si>
    <t>29 DE SEPTIEMBRE DE 2006</t>
  </si>
  <si>
    <t>18 DE ABRIL DE 2007 AL 17 DE JULIO DE2009</t>
  </si>
  <si>
    <t>CAFAM</t>
  </si>
  <si>
    <t>CAPACITADOR EN PROGRAMA CAFAM</t>
  </si>
  <si>
    <t xml:space="preserve">PROFESIONAL DE APOYO PEDAGÓGICO </t>
  </si>
  <si>
    <t>YEISSINIS DEL SOCORRO NUÑEZ PATERNINA</t>
  </si>
  <si>
    <t>21 DE MARZO DE 2011</t>
  </si>
  <si>
    <t xml:space="preserve">CENTRO EDUCATIVO SAN LUIS </t>
  </si>
  <si>
    <t>ABRIL DE 2011 A JUNIO DE 2O14</t>
  </si>
  <si>
    <t>CORDINADOR DE PREESCOLAR</t>
  </si>
  <si>
    <t>NO SE EVIDENCIA DIA DE INICIO Y DIA DE FINALIZACION DEL CONTRATO. FOLIO 187 NO ES SUBSANABLE</t>
  </si>
  <si>
    <t>ENERO 2008 HASTA NOVIEMBRE DE 2010</t>
  </si>
  <si>
    <t>DOCENTE DE PRIMARIA</t>
  </si>
  <si>
    <t>NO SE EVIDENCIA DIA DE INICIO Y DIA DE FINALIZACION DEL CONTRATO. FOLIO 188 NO ES SUBSANABLE,  ADEMAS NOS E HABIA GRADUADO COMO LICENCIADA</t>
  </si>
  <si>
    <t>ENERO DE 2009 HASTA  ABRIL DE 2013</t>
  </si>
  <si>
    <t>CORDINADORA ACADEMICA</t>
  </si>
  <si>
    <t>NO SE EVIDENCIA DIA DE INICIO Y DIA DE FINALIZACION DEL CONTRATO. FOLIO 189 NO ES SUBSANABLE,  ADEMAS NOS E HABIA GRADUADO COMO LICENCIADA</t>
  </si>
  <si>
    <t>ENERO DE 2004 A NOVIEMBRE  DE 2007</t>
  </si>
  <si>
    <t>DOCENTE PREEESCOLAR</t>
  </si>
  <si>
    <t>NO SE EVIDENCIA DIA DE INICIO Y DIA DE FINALIZACION DEL CONTRATO. FOLIO 190 NO ES SUBSANABLE,  ADEMAS NOS E HABIA GRADUADO COMO LICENCIADA</t>
  </si>
  <si>
    <t>IE SAN JOSE CIP</t>
  </si>
  <si>
    <t xml:space="preserve">11 DE ABRIL HASTA 18 DE NOVIEMBRE </t>
  </si>
  <si>
    <t>NO SE EVIDENCIA EL AÑO DE INICIO  Y DE TERMINACION DEL CONTRATO, ADEMAS ES ESPEDIDA LA CERTIFICACION  EL 25 DE NOVIEMBRE DEL 2005  A ESA FECHA NO HABIA RECIBIDO EL GRAGO COMO LICENCIADA.</t>
  </si>
  <si>
    <t>CLAUDIA MARCELA ARRUBLA HOYOS</t>
  </si>
  <si>
    <t>LICENCIADA EN EDUCACION BASICA CON ENFASIS EN HUMANIDADES, LENGUA CASTELLANA E INGLES</t>
  </si>
  <si>
    <t>14 DE DICIEMBRE DE 2011</t>
  </si>
  <si>
    <t>GIMNASIO MODELO DEL SABER</t>
  </si>
  <si>
    <t>FEBRERO 01 DE 2011 HASTA NOVIEMBRE 30 DE 2011</t>
  </si>
  <si>
    <t>DOCENTE EN PRIMARIA</t>
  </si>
  <si>
    <t>SUS SERVICIOS  COMO DOCENTE EN PRIMARIA NO APLICA PARA EL PERFIL ESTABLECIDO EN EL OBJETO DE LA CONVOCATRIA PARA EL CUAL ASPIRA. FOLIO 212</t>
  </si>
  <si>
    <t xml:space="preserve">IE  ALTOS DEL ROSARIO </t>
  </si>
  <si>
    <t>14 DE SEPTIEMBRE DE 2009 HASTA 31 DE OCTUBRE DE 2010</t>
  </si>
  <si>
    <t xml:space="preserve">DOCENTE </t>
  </si>
  <si>
    <t xml:space="preserve">NO CUMPLE YA DESEMPEÑO LAS FUNCIONES COMO DOCENTE  ANTES DE OBTENER EL TITULO PROFESIONAL FOLIO 214  </t>
  </si>
  <si>
    <t>PROFESIONAL DE APOYO FINANCIERO</t>
  </si>
  <si>
    <t>JORGE LUIS FLOREZ MARTINEZ</t>
  </si>
  <si>
    <t>10 DE JUNIO DE 2004</t>
  </si>
  <si>
    <t>CRUZ ROJA COLOMBIANA</t>
  </si>
  <si>
    <t>16 DE OCTUBRE DE 2009 HASTA 15 DE SEPTIEMBRE DE 2009</t>
  </si>
  <si>
    <t>3 DE ENERO DE 2011 HASTA 30 DE MAYO DE 2011</t>
  </si>
  <si>
    <t>ALBA LUCIA VEGA MEZA</t>
  </si>
  <si>
    <t>CORPORACION UNIVERSITARIA REGIONAL  DEL CARIBE IAFIC</t>
  </si>
  <si>
    <t>FEBRERO 25 DE 2012</t>
  </si>
  <si>
    <t>CONSORCIO COLECTOR 2013</t>
  </si>
  <si>
    <t>23 DE SEPTIEMBRE DE 2013 HASTA DE 30 DE ENERO DE 2014</t>
  </si>
  <si>
    <t>AUXILIAR CONTABLE</t>
  </si>
  <si>
    <t>CONSORCIO INTERCANALES DE 2011</t>
  </si>
  <si>
    <t>12 DE OCTUBRE DE 2011 HASTA 30 DE AGOSTO DE 2012</t>
  </si>
  <si>
    <t>MAIRA ALEJANDRA  MARTINEZ PERNAGORDA</t>
  </si>
  <si>
    <t>AUXILIAR  CONTABLE Y FINANCIERO</t>
  </si>
  <si>
    <t>INSTITUTO COMPUTADORES DE LA COSTA</t>
  </si>
  <si>
    <t>04 DE ENERO DE 2013</t>
  </si>
  <si>
    <t xml:space="preserve">GRANERO EL SALVADOR </t>
  </si>
  <si>
    <t xml:space="preserve">01 DE ENERO DE 2013 </t>
  </si>
  <si>
    <t xml:space="preserve">AUXILIAR DE VENTAS </t>
  </si>
  <si>
    <t>NO CUMPLE CON EL PERFIL DADO QUE SE SOLICITA PROFESIONAL O TECNOLOGO  Y SU PROFESION ES AUXILIAR CONTABLE FOLIO 283</t>
  </si>
  <si>
    <t xml:space="preserve">NUT3 SALUD </t>
  </si>
  <si>
    <t>01 DE JUNIO DE 2013 HASTA EL 30 DE NOVIEMBRE DE 2013</t>
  </si>
  <si>
    <t xml:space="preserve">AUXILIAR DE CARTERA </t>
  </si>
  <si>
    <t>|</t>
  </si>
  <si>
    <r>
      <t>1.</t>
    </r>
    <r>
      <rPr>
        <sz val="7"/>
        <color theme="1"/>
        <rFont val="Arial"/>
        <family val="2"/>
      </rPr>
      <t xml:space="preserve">   </t>
    </r>
    <r>
      <rPr>
        <sz val="11"/>
        <color theme="1"/>
        <rFont val="Arial"/>
        <family val="2"/>
      </rPr>
      <t>Experiencia adicional a la mínima requerida en la ejecución de programas de atención a primera infancia y o familia</t>
    </r>
  </si>
  <si>
    <r>
      <t>2.</t>
    </r>
    <r>
      <rPr>
        <sz val="7"/>
        <color theme="1"/>
        <rFont val="Arial"/>
        <family val="2"/>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</si>
  <si>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 xml:space="preserve">FUNDACION PROSPERAR COLOMBIA </t>
  </si>
  <si>
    <t>Grupo 15 TOLUVIEJO</t>
  </si>
  <si>
    <t>27 ENERO DEL 2010</t>
  </si>
  <si>
    <t>31 DE DICIEMBRE DEL 2010</t>
  </si>
  <si>
    <t>11,10.</t>
  </si>
  <si>
    <t>246-247</t>
  </si>
  <si>
    <t xml:space="preserve">EN EL FORMATO No 6 RELACIONAN AL CONTRATO No. 701820100157 CON 840 CUPOS QUE HACE TRASLAPO CON ESTE CONTRATO EN TODO EL TIEMPO DE EJECUCION, PERO NO  APORTAN LA CERTIFICACION DEL CONTRATO POR LO QUE NO SE TIENE EN CUENTA. </t>
  </si>
  <si>
    <t>ENERO 30 DE 2013.</t>
  </si>
  <si>
    <t>31 DE DICIEMBRE DEL 2013</t>
  </si>
  <si>
    <t>11.</t>
  </si>
  <si>
    <t>248-249</t>
  </si>
  <si>
    <t>AGOSTO 22 DE 2012</t>
  </si>
  <si>
    <t>31 DE DICIEMBRE DE 2014.</t>
  </si>
  <si>
    <t>250-251</t>
  </si>
  <si>
    <t>36,41</t>
  </si>
  <si>
    <t>0</t>
  </si>
  <si>
    <t>SE ENCUENTRA DENTRO DE UN KM DE DISTANCIA DE LA UBICACIÓN ACTUAL DE LOS BENEFICIARIOS SI/NO</t>
  </si>
  <si>
    <t>CDI CON ARRIENDO LUIS JOSE GUERRA - CGTO MACAJAN.</t>
  </si>
  <si>
    <t>INSTITUCIONAL SIN ARRIENDO</t>
  </si>
  <si>
    <t>MUNICIPIO DE TOLUVIEJO CORREGIMIENTO DE MACAJAN CENTRO ZONAL NORTE</t>
  </si>
  <si>
    <t xml:space="preserve"> </t>
  </si>
  <si>
    <t>COORDINADOR CDI CON  ARRIENDO</t>
  </si>
  <si>
    <t>1/160</t>
  </si>
  <si>
    <t>LILIANA PATRICIA QUIROZ DIAZ</t>
  </si>
  <si>
    <t>CORPORACION UNIVERSITARIA DEL CARIBE - CECAR</t>
  </si>
  <si>
    <t>DICIEMBRE 01 DE 2004</t>
  </si>
  <si>
    <r>
      <t xml:space="preserve">EMPRESA. </t>
    </r>
    <r>
      <rPr>
        <sz val="9"/>
        <color theme="1"/>
        <rFont val="Calibri"/>
        <family val="2"/>
        <scheme val="minor"/>
      </rPr>
      <t xml:space="preserve">FUNDACION PROSPERAR COLOMBIA. </t>
    </r>
    <r>
      <rPr>
        <b/>
        <sz val="9"/>
        <color theme="1"/>
        <rFont val="Calibri"/>
        <family val="2"/>
        <scheme val="minor"/>
      </rPr>
      <t xml:space="preserve">     </t>
    </r>
  </si>
  <si>
    <r>
      <t xml:space="preserve">FECHA DE INICIO Y TERMINACIÓN. </t>
    </r>
    <r>
      <rPr>
        <sz val="9"/>
        <color theme="1"/>
        <rFont val="Calibri"/>
        <family val="2"/>
        <scheme val="minor"/>
      </rPr>
      <t>DESDE SEPTIEMBRE DE 02 DE 2013 HASTA EL 30 DE JULIO  DE 2014.</t>
    </r>
  </si>
  <si>
    <t>NO CUMPLE PORQUE NO TIENE EL TIEMPO MINIMO DE 24 MESES DE EXPÉRIENCIA EXIGIDA FOLIO 275 - SUBSANAR HOJA DE VIDA</t>
  </si>
  <si>
    <r>
      <t xml:space="preserve">EMPRESA. </t>
    </r>
    <r>
      <rPr>
        <sz val="9"/>
        <color theme="1"/>
        <rFont val="Calibri"/>
        <family val="2"/>
        <scheme val="minor"/>
      </rPr>
      <t>FUNDACION PROSPERAR COLOMBIA</t>
    </r>
    <r>
      <rPr>
        <b/>
        <sz val="9"/>
        <color theme="1"/>
        <rFont val="Calibri"/>
        <family val="2"/>
        <scheme val="minor"/>
      </rPr>
      <t xml:space="preserve">.      </t>
    </r>
  </si>
  <si>
    <r>
      <t xml:space="preserve">FECHA DE INICIO Y TERMINACIÓN. </t>
    </r>
    <r>
      <rPr>
        <sz val="9"/>
        <color theme="1"/>
        <rFont val="Calibri"/>
        <family val="2"/>
        <scheme val="minor"/>
      </rPr>
      <t>DESDE FEBRERO 06  HASTA EL 30 DE DICIEMBRE DEL 2012.</t>
    </r>
  </si>
  <si>
    <t xml:space="preserve"> CUMPLE</t>
  </si>
  <si>
    <r>
      <t xml:space="preserve">EMPRESA. </t>
    </r>
    <r>
      <rPr>
        <sz val="9"/>
        <color theme="1"/>
        <rFont val="Calibri"/>
        <family val="2"/>
        <scheme val="minor"/>
      </rPr>
      <t>ASVIDAS PALESTINA</t>
    </r>
  </si>
  <si>
    <r>
      <t xml:space="preserve">FECHA DE INICIO Y TERMINACIÓN. </t>
    </r>
    <r>
      <rPr>
        <sz val="9"/>
        <color theme="1"/>
        <rFont val="Calibri"/>
        <family val="2"/>
        <scheme val="minor"/>
      </rPr>
      <t>DESDE SEPTIMEBRE  06 DE 2006 HASTA EL 15 DE FEBRERO  DE 2008.</t>
    </r>
  </si>
  <si>
    <t>NO INDICA LA EXPERIENCIA CON PRIMERA INFANCIA O FAMILIA, TAMPOCO LA FECHA DE INICIACION FOLIO 278</t>
  </si>
  <si>
    <t>COORDINADOR MODALIDAD FAMILIAR</t>
  </si>
  <si>
    <t>1/227</t>
  </si>
  <si>
    <t>YOMAIRA MILENA GOMEZ BARBOSA</t>
  </si>
  <si>
    <t>LICENCIADA EN EDUCACION INFANTIL CON ENFASIS EN TECNOLOGIA  INFORMATICA</t>
  </si>
  <si>
    <r>
      <t xml:space="preserve">FECHA DE INICIO Y TERMINACIÓN. </t>
    </r>
    <r>
      <rPr>
        <sz val="9"/>
        <color theme="1"/>
        <rFont val="Calibri"/>
        <family val="2"/>
        <scheme val="minor"/>
      </rPr>
      <t>DESDE AGOSTO 03 DE 2013 HASTA EL 20 DE AGOSTO  DE 2014.</t>
    </r>
  </si>
  <si>
    <t>NO CUMPLE PORQUE NO TIENE EL TIEMPO MINIMO DE 24 MESES DE EXPÉRIENCIA EXIGIDA FOLIOS 286-290 SUBSANAR EXPERIENCIA</t>
  </si>
  <si>
    <r>
      <t xml:space="preserve">EMPRESA. </t>
    </r>
    <r>
      <rPr>
        <sz val="9"/>
        <color theme="1"/>
        <rFont val="Calibri"/>
        <family val="2"/>
        <scheme val="minor"/>
      </rPr>
      <t>INSTITUTO EDUCATIVO RENACER</t>
    </r>
  </si>
  <si>
    <r>
      <t xml:space="preserve">FECHA DE INICIO Y TERMINACIÓN. </t>
    </r>
    <r>
      <rPr>
        <sz val="9"/>
        <color theme="1"/>
        <rFont val="Calibri"/>
        <family val="2"/>
        <scheme val="minor"/>
      </rPr>
      <t>DESDE AÑO 1999 AL AÑO 2002.</t>
    </r>
  </si>
  <si>
    <t>INSTITUCION EDUCATIVA LICEO VICENTE CAVIEDES</t>
  </si>
  <si>
    <t>DESDE EL 02 DE FEBRERO HASTA EL 30 DE NOVIEMBRE DE 2005.</t>
  </si>
  <si>
    <t>CENTRO EDUCATIVO CARITAS FELICES LOS PALMITOS</t>
  </si>
  <si>
    <t>DESDE FEBRERO DE2005 HASTA EL DICIEMBRE 10  DE 2007.</t>
  </si>
  <si>
    <t xml:space="preserve">  NO CUMPLE  PORQUE NO INDICA LA EXPERIENCIA DE DOCENCIA EN PRIMERA INFANCIA - SUBSANAR FOLIO 290</t>
  </si>
  <si>
    <t>PROFESIONAL DE APOYO PSICOSOCIAL CDI CON ARRIENDO</t>
  </si>
  <si>
    <t>MARIA ELENA PEREZ RODRIGUEZ</t>
  </si>
  <si>
    <t>JUNIO 26 DE 2010</t>
  </si>
  <si>
    <r>
      <t xml:space="preserve">EMPRESA. </t>
    </r>
    <r>
      <rPr>
        <sz val="9"/>
        <color theme="1"/>
        <rFont val="Calibri"/>
        <family val="2"/>
        <scheme val="minor"/>
      </rPr>
      <t>LICEO PANAMERICANITO</t>
    </r>
  </si>
  <si>
    <r>
      <t xml:space="preserve">FECHA DE INICIO Y TERMINACIÓN. </t>
    </r>
    <r>
      <rPr>
        <sz val="9"/>
        <color theme="1"/>
        <rFont val="Calibri"/>
        <family val="2"/>
        <scheme val="minor"/>
      </rPr>
      <t>DESDE EL 01 DE ENERO DE 2006 HASTA EL 30 DE NOVIEMBRE DE 2013.</t>
    </r>
  </si>
  <si>
    <t>NO CUMPLE  PORQUE NO TIENE EXPERIENCIA EN PRIMERA INFANCIA NI EN FAMILIA FOLIO 0323 - SUBSANAR.</t>
  </si>
  <si>
    <t>CORPORACION NUEVA ESPERANZA</t>
  </si>
  <si>
    <t>DESDE EL 02 DE FEBRERO HASTA EL 28 DE FEBRERO DE 2013</t>
  </si>
  <si>
    <t xml:space="preserve">NO CUMPLE </t>
  </si>
  <si>
    <t>NO CUMPLE  PORQUE NO TIENE EXPERIENCIA EN PRIMERA INFANCIA NI EN FAMILIA FOLIO 0324 - SUBSANAR.</t>
  </si>
  <si>
    <t>UNDESUC</t>
  </si>
  <si>
    <t>DESDE EL 02 DE FEBRERO HASTA EL 28 DE DICIEMBRE DE 2012</t>
  </si>
  <si>
    <t>NO CUMPLE  PORQUE NO TIENE EXPERIENCIA EN PRIMERA INFANCIA NI EN FAMILIA FOLIO 0325 - SUBSANAR.</t>
  </si>
  <si>
    <t>FUNDACION INSTITUTO  DE SALUD DE LA COSTA</t>
  </si>
  <si>
    <t>DESDE EL 17 DE ENERO HASTA EL 17 DE JUNIO DE 2011</t>
  </si>
  <si>
    <t>NO CUMPLE  PORQUE NO TIENE EXPERIENCIA EN PRIMERA INFANCIA NI EN FAMILIA FOLIO 0326 - 328- SUBSANAR.</t>
  </si>
  <si>
    <t>PROFESIONAL DE APOYO PSICOSOCIAL MODALIDAD FAMILIAR</t>
  </si>
  <si>
    <t>MARY LUZ JARAMILLO GOMEZ</t>
  </si>
  <si>
    <t>UNIVERSIDAD DE MANIZALEZ</t>
  </si>
  <si>
    <t>OCTUBRE 31 DE 2003</t>
  </si>
  <si>
    <r>
      <t xml:space="preserve">EMPRESA. </t>
    </r>
    <r>
      <rPr>
        <sz val="9"/>
        <color theme="1"/>
        <rFont val="Calibri"/>
        <family val="2"/>
        <scheme val="minor"/>
      </rPr>
      <t xml:space="preserve">INSTITUCION EDUCATIVA NIÑOS DE PAZ NICOLASA FUNEZ. </t>
    </r>
    <r>
      <rPr>
        <b/>
        <sz val="9"/>
        <color theme="1"/>
        <rFont val="Calibri"/>
        <family val="2"/>
        <scheme val="minor"/>
      </rPr>
      <t xml:space="preserve">     </t>
    </r>
  </si>
  <si>
    <r>
      <t xml:space="preserve">FECHA DE INICIO Y TERMINACIÓN. </t>
    </r>
    <r>
      <rPr>
        <sz val="9"/>
        <color theme="1"/>
        <rFont val="Calibri"/>
        <family val="2"/>
        <scheme val="minor"/>
      </rPr>
      <t>DESDE FEBRERO 02 DE 2005 HASTA EL 30 DE NOVIEMBRE DE 2007.</t>
    </r>
  </si>
  <si>
    <t xml:space="preserve"> NO CUMPLE</t>
  </si>
  <si>
    <t>NO CUMPLE  PORQUE NO ESPECIFICA LA EDAD DE LA POBLACION ATENDIDA   FOLIO 0339 - SUBSANAR EXPERIENCIA DE 24 MESES.</t>
  </si>
  <si>
    <r>
      <t xml:space="preserve">EMPRESA. </t>
    </r>
    <r>
      <rPr>
        <sz val="9"/>
        <color theme="1"/>
        <rFont val="Calibri"/>
        <family val="2"/>
        <scheme val="minor"/>
      </rPr>
      <t xml:space="preserve">APSEFACOM. </t>
    </r>
    <r>
      <rPr>
        <b/>
        <sz val="9"/>
        <color theme="1"/>
        <rFont val="Calibri"/>
        <family val="2"/>
        <scheme val="minor"/>
      </rPr>
      <t xml:space="preserve">     </t>
    </r>
  </si>
  <si>
    <r>
      <t xml:space="preserve">FECHA DE INICIO Y TERMINACIÓN. </t>
    </r>
    <r>
      <rPr>
        <sz val="9"/>
        <color theme="1"/>
        <rFont val="Calibri"/>
        <family val="2"/>
        <scheme val="minor"/>
      </rPr>
      <t>DESDE MAYO 29  DE 2013 HASTA AL 31 DE DICIEMBRE DE 2013.</t>
    </r>
  </si>
  <si>
    <t>ALEJANDRA MARGARITA ARRIETA RUSSO</t>
  </si>
  <si>
    <t>DICIEMBRE 18 DE 2009</t>
  </si>
  <si>
    <r>
      <t xml:space="preserve">EMPRESA. </t>
    </r>
    <r>
      <rPr>
        <sz val="9"/>
        <color theme="1"/>
        <rFont val="Calibri"/>
        <family val="2"/>
        <scheme val="minor"/>
      </rPr>
      <t xml:space="preserve">INSTITUCION EDUCATIVA TECNICA SANTA ROSA DE LIMA . </t>
    </r>
    <r>
      <rPr>
        <b/>
        <sz val="9"/>
        <color theme="1"/>
        <rFont val="Calibri"/>
        <family val="2"/>
        <scheme val="minor"/>
      </rPr>
      <t xml:space="preserve">     </t>
    </r>
  </si>
  <si>
    <r>
      <t xml:space="preserve">FECHA DE INICIO Y TERMINACIÓN. </t>
    </r>
    <r>
      <rPr>
        <sz val="9"/>
        <color theme="1"/>
        <rFont val="Calibri"/>
        <family val="2"/>
        <scheme val="minor"/>
      </rPr>
      <t>AÑOS 2010,2011 Y 2012.</t>
    </r>
  </si>
  <si>
    <t xml:space="preserve">  NO CUMPLE</t>
  </si>
  <si>
    <t xml:space="preserve">NO INDICA LAS FECHAS DE INICIO Y  TERMINACION DEL PERIODO LABORAL - SUBSANAR CERTIFICACION </t>
  </si>
  <si>
    <t>23 DE ENERO DE 2008</t>
  </si>
  <si>
    <t>31 DICIEMBRE DE 2008</t>
  </si>
  <si>
    <t>367-368</t>
  </si>
  <si>
    <t>NO CUMPLE PORQUE LA FECHA DEL CONTRATO ES MAYOR A 5 AÑOS</t>
  </si>
  <si>
    <t>701820090143.</t>
  </si>
  <si>
    <t>26 DE ENERO DE 2009</t>
  </si>
  <si>
    <t>31 DE DICIEMBRE DE 2009</t>
  </si>
  <si>
    <t>369-370</t>
  </si>
  <si>
    <t>756</t>
  </si>
  <si>
    <t>ETILDE VILLERA OVIEDO</t>
  </si>
  <si>
    <r>
      <t xml:space="preserve">EMPRESA. </t>
    </r>
    <r>
      <rPr>
        <sz val="9"/>
        <color theme="1"/>
        <rFont val="Calibri"/>
        <family val="2"/>
        <scheme val="minor"/>
      </rPr>
      <t xml:space="preserve">DIOCESIS DE SINCELEJO </t>
    </r>
    <r>
      <rPr>
        <b/>
        <sz val="9"/>
        <color theme="1"/>
        <rFont val="Calibri"/>
        <family val="2"/>
        <scheme val="minor"/>
      </rPr>
      <t xml:space="preserve">     </t>
    </r>
  </si>
  <si>
    <r>
      <t xml:space="preserve">FECHA DE INICIO Y TERMINACIÓN. </t>
    </r>
    <r>
      <rPr>
        <sz val="9"/>
        <color theme="1"/>
        <rFont val="Calibri"/>
        <family val="2"/>
        <scheme val="minor"/>
      </rPr>
      <t>DESDE ENERO 01 DE 2006 A DICIEMBRE 31 DEL 2008.</t>
    </r>
  </si>
  <si>
    <t>NO CUMPLE PORQUE NO PRESENTA DOCUMENTO DE IDENTIDAD, LAS CERTIFICACIONES DEL DIPLOMA DE GRADO Y DE ESTUDIOS NI  CERTIFICACIONES DE EXPERIENCIAS DESCRITAS EN LA HOJA  DE VIDA FOLIOS 373-386</t>
  </si>
  <si>
    <t>NURY BERMUDES RINCON</t>
  </si>
  <si>
    <t>LICENCIADA EN PEDAGOGIA INFANTIL</t>
  </si>
  <si>
    <t>UNIVERSIDAD EL BOSQUE - BOGOTA D.C.</t>
  </si>
  <si>
    <t>AGOSTO 19 DE 2010</t>
  </si>
  <si>
    <r>
      <t xml:space="preserve">EMPRESA. </t>
    </r>
    <r>
      <rPr>
        <sz val="9"/>
        <color theme="1"/>
        <rFont val="Calibri"/>
        <family val="2"/>
        <scheme val="minor"/>
      </rPr>
      <t xml:space="preserve">HOGAR INFANTIL MI DULCE HOGAR </t>
    </r>
    <r>
      <rPr>
        <b/>
        <sz val="9"/>
        <color theme="1"/>
        <rFont val="Calibri"/>
        <family val="2"/>
        <scheme val="minor"/>
      </rPr>
      <t xml:space="preserve">     </t>
    </r>
  </si>
  <si>
    <r>
      <t xml:space="preserve">FECHA DE INICIO Y TERMINACIÓN. </t>
    </r>
    <r>
      <rPr>
        <sz val="9"/>
        <color theme="1"/>
        <rFont val="Calibri"/>
        <family val="2"/>
        <scheme val="minor"/>
      </rPr>
      <t>DESDE ENERO 14 DE 2012 A AGOSTO 23  DEL 2013.</t>
    </r>
  </si>
  <si>
    <t xml:space="preserve">  CUMPLE</t>
  </si>
  <si>
    <t>NO PRESENTA EL DOCUMENTO DE IDENTIFICACION.</t>
  </si>
  <si>
    <t>UNION TEMPORAL PROSPERAR PARA EL AMAZONAS</t>
  </si>
  <si>
    <t>DESDE EL 15 DE OCTUBRE DE 2013 HASTA EL 30 DE OCTUBRE DE 2014.</t>
  </si>
  <si>
    <t>NAYDITH CANCHILA DE LA OSSA</t>
  </si>
  <si>
    <t>CORPORACIN UNIVERSITARIA DEL CARIBE - CECAR</t>
  </si>
  <si>
    <t>DICIEMBRE 21 DE 2006</t>
  </si>
  <si>
    <r>
      <t>EMPRESA.</t>
    </r>
    <r>
      <rPr>
        <sz val="9"/>
        <color theme="1"/>
        <rFont val="Calibri"/>
        <family val="2"/>
        <scheme val="minor"/>
      </rPr>
      <t xml:space="preserve">COOHORIZONTE </t>
    </r>
    <r>
      <rPr>
        <b/>
        <sz val="9"/>
        <color theme="1"/>
        <rFont val="Calibri"/>
        <family val="2"/>
        <scheme val="minor"/>
      </rPr>
      <t xml:space="preserve">     </t>
    </r>
  </si>
  <si>
    <r>
      <t xml:space="preserve">FECHA DE INICIO Y TERMINACIÓN. </t>
    </r>
    <r>
      <rPr>
        <sz val="9"/>
        <color theme="1"/>
        <rFont val="Calibri"/>
        <family val="2"/>
        <scheme val="minor"/>
      </rPr>
      <t>DESDE MAYO 25  DE 2006  A FEBRERO 17 DE 2007.</t>
    </r>
  </si>
  <si>
    <t>NO FIRMA LA CARTA DE COMPROMISO  FOLIO 401</t>
  </si>
  <si>
    <t>RESTAURANTE LA BECERRA</t>
  </si>
  <si>
    <t>DESDE ABRIL 07 DE 2007 HASTA EL 31 DE DICIEMBRE DE 2010.</t>
  </si>
  <si>
    <t xml:space="preserve">CLINICA OFTALMLOGICA DE SINCELEJO </t>
  </si>
  <si>
    <t>DESDE MAYO 10 DEL 2010 AL 31 DE MAYO DE 2013.</t>
  </si>
  <si>
    <t>COOPERATIVA MULTIACTIVA DE PROFESIONALES DEL CARIBE - COOPROCAR.</t>
  </si>
  <si>
    <t>DESDE MARZO  01 DE 2007 A .</t>
  </si>
  <si>
    <t>NO PRESENTA FECHA DE TERMINACION Y ESTA ES DE FECHA DE 6 AÑOS ATRÁS. Folio 426</t>
  </si>
  <si>
    <t xml:space="preserve">UNIVERSIDAD DE PAMPLONA SUCRE - CORDOBA </t>
  </si>
  <si>
    <t>NO PRESENTA FECHAS DE LIMITACION DE LA EXPERIENCIA LABORAL COMO DOCENTE. FOLIO 427</t>
  </si>
  <si>
    <t>CONSORCIO CRECER CON ARMONIA</t>
  </si>
  <si>
    <t>ALCALDIA DE COVEÑAS</t>
  </si>
  <si>
    <t>CONVENIO NUMERO 002-2012</t>
  </si>
  <si>
    <t>7.06</t>
  </si>
  <si>
    <t>88-89-90-91</t>
  </si>
  <si>
    <t>CONSORCIO TOLU SIN HAMBRE</t>
  </si>
  <si>
    <t>FUNECO</t>
  </si>
  <si>
    <t>ALCALDIA DE SANTIAGO DE TOLU</t>
  </si>
  <si>
    <t>CONVENIO NUMERO 001-2013</t>
  </si>
  <si>
    <t>19.1</t>
  </si>
  <si>
    <t>88-92-93-94</t>
  </si>
  <si>
    <t>FUNDESOCIAL</t>
  </si>
  <si>
    <t>26.16</t>
  </si>
  <si>
    <t>2700</t>
  </si>
  <si>
    <t xml:space="preserve">APORTAR EL FORMATO 11 </t>
  </si>
  <si>
    <t>ROY EDUARDO VANEGAS VILLACOR</t>
  </si>
  <si>
    <t xml:space="preserve">NO SE VALIDA LA INFORMACION EN EL FORMATO 7 RELACIONAN  UNOS PROFESIONALES   Y  APORTAN HOJAS DE OTROS PROFESIONALES.  FOLIOS 100 Y DEL FOLIO 122 AL 158  </t>
  </si>
  <si>
    <t>SAMUEL BENITO AVILA AMELL</t>
  </si>
  <si>
    <t>APOYO PSICOSOCIAL CDI FAMILIAR</t>
  </si>
  <si>
    <t>YULIETH VANESA OVIEDO MERCADO</t>
  </si>
  <si>
    <t>SUBSANAR NO APORTARON HOJAS DE VIDA</t>
  </si>
  <si>
    <t>YOJAIRA MARIA VARGAS HERNANDEZ</t>
  </si>
  <si>
    <t>MARIA VICTORIA MALDONADO</t>
  </si>
  <si>
    <t>IRINA SOFIA MARTINEZ TORRES</t>
  </si>
  <si>
    <t>ALCALDIA MUNICIPAL DEL ROBLE</t>
  </si>
  <si>
    <t>CONVENIO 006 JULIO 13/2009</t>
  </si>
  <si>
    <t>11.83</t>
  </si>
  <si>
    <t>96-97</t>
  </si>
  <si>
    <t>RESGUARDO INDIGENA  ZENU  DE SAN ANDRES DE SOTAVENTO CORDOBA-SUCRE CABILDO POLICARPA</t>
  </si>
  <si>
    <t>CONVENIO 001 ENERO 2011</t>
  </si>
  <si>
    <t>98-99</t>
  </si>
  <si>
    <t>22.42</t>
  </si>
  <si>
    <t>1/600</t>
  </si>
  <si>
    <t>ERICK DANIEL JULIO GONZALES</t>
  </si>
  <si>
    <t>ADMINISTRADOR D EMPRESAS</t>
  </si>
  <si>
    <t>20/04/2009 A 28/11/2011</t>
  </si>
  <si>
    <t xml:space="preserve">COORDINADOR </t>
  </si>
  <si>
    <t>NO SE VALIDA POR CUANTO LA CERTIFICACION SE EXPIDE  EN EL 2008 Y CERTIFICAN QUE ESTAN LABORANDO HASTA  EL AÑO 20011</t>
  </si>
  <si>
    <t>ALCALDIA MUNICIPAL DE SAN BENITO</t>
  </si>
  <si>
    <t>06/10/2008 A 14/02/2009</t>
  </si>
  <si>
    <t>IMPLEMENTACION DEL MECI</t>
  </si>
  <si>
    <t>15/02/2006 A 10/06/2006</t>
  </si>
  <si>
    <t>MONITOR DE BIBLIOTECA</t>
  </si>
  <si>
    <t>HECTOR URZOLA BERRIO</t>
  </si>
  <si>
    <t>LICENCIADO EN CIENCAS DE LA EDUCACION</t>
  </si>
  <si>
    <t>UNIVERSIDAD DEL ATLANTICO</t>
  </si>
  <si>
    <t>INSTITUCION EDUCATIVA CRISTOBAL COLON</t>
  </si>
  <si>
    <t>25/02/1990 - 18/03/2013</t>
  </si>
  <si>
    <t>CORPORACION UNIFICADA NACIONAL DE EDUCACION SUPERIOR</t>
  </si>
  <si>
    <t>17/07/2006 A 12/06/2012</t>
  </si>
  <si>
    <t>DIRECTOR REGIONAL</t>
  </si>
  <si>
    <t>JORGE LUIS FLORES MARTINEZ</t>
  </si>
  <si>
    <t>NO APORTARON HOJA DE VIDA</t>
  </si>
  <si>
    <t xml:space="preserve">Nombre de Proponente: </t>
  </si>
  <si>
    <t>FUNDACION  PARA EL DESARROLLO INTEGRAL DE LA MUJER Y LA NIÑEZ</t>
  </si>
  <si>
    <t>FUNDACION TELEFONICA DE COLOMBIA</t>
  </si>
  <si>
    <t>C-0145-11</t>
  </si>
  <si>
    <t>SUBSANAR  EXPERIENCIA HABILITANTE TENIENDO EN CUENTA QUE LOS CONTRATOS APORTADOS NO CUMPLE CON EL OBJETO  ESTABLECIDO EN PLIEGO DE CONDICIONES</t>
  </si>
  <si>
    <t>MODALIDAD FAMILIAR</t>
  </si>
  <si>
    <t>CALLE PRINCIPAL LOS ROSALES</t>
  </si>
  <si>
    <t xml:space="preserve">CRA 16N 4C-24 </t>
  </si>
  <si>
    <t>INSTITUCION EDUCATIVA SAN MIGUEL</t>
  </si>
  <si>
    <t>INSTITUCION EDUCATIVA JOSE IGNACIO LOPEZ</t>
  </si>
  <si>
    <t>CRA 17 N 11-93 BARRIO FATIMA</t>
  </si>
  <si>
    <t>CALLE 43GCRA 16G COMEDOR LA GRAN CLOMBIA</t>
  </si>
  <si>
    <t>INCORA PUERTA ROJA PRINCIPAL</t>
  </si>
  <si>
    <t>BARRIO 8 DE SEPTIEMBRE,6 DE FEBRERO Y CAMILO TORRES</t>
  </si>
  <si>
    <t>BARRIO BELLAVISTA Y EL POBLADO</t>
  </si>
  <si>
    <t>BARRIO EL POBLADO Y VILLA JUANA Y PUERTA ROJA</t>
  </si>
  <si>
    <t>IGLESIA TIERRA SANTA</t>
  </si>
  <si>
    <t>IGLESIA HUERTO DE AMOR</t>
  </si>
  <si>
    <t>PARROQUIA SAN ANTONIO VILLA PAUDA Y LA ESPERANZA</t>
  </si>
  <si>
    <t>CRA19 N43A-58</t>
  </si>
  <si>
    <t>MANZANA 65 LOTE 2</t>
  </si>
  <si>
    <t>CORREGIMIENTO LA GALLERA Y POLICARPA</t>
  </si>
  <si>
    <t>CALLE PRINCIPAL MANO DE DIOS</t>
  </si>
  <si>
    <t>VILLA ROSITA</t>
  </si>
  <si>
    <t>CENTRO CULTURAL TOMAS MORO</t>
  </si>
  <si>
    <t>VILLA KATY</t>
  </si>
  <si>
    <t>CHOCHO</t>
  </si>
  <si>
    <t>CRISTO VIENE Y VILLA JUANA</t>
  </si>
  <si>
    <t>EL CINCO COLEGIO</t>
  </si>
  <si>
    <t>RUTH EVELIN RODRIGUEZ PEREZ</t>
  </si>
  <si>
    <t>01/04/1982HASTA O6/11989</t>
  </si>
  <si>
    <t>TRABAJADOR SOCIAL CON LA NIÑEZ Y LA COMUNIDAD</t>
  </si>
  <si>
    <t>01/04/1999 HASTA 31/01/2000 Y DEL 01/02/2000 HASTA 31/12/2000</t>
  </si>
  <si>
    <t>ATENCION TERAPEUTICA A LA FAMILIA</t>
  </si>
  <si>
    <t>2/04 AL 31/12/2001</t>
  </si>
  <si>
    <t>15/02/2002 HASTA 15/12/2002</t>
  </si>
  <si>
    <t>ATENCION INTEGRAL ESPECIALIZADA A LOS NIÑOS JOVENES Y FAMILIAS VICTIMAS DEL CONFLICTO ARMADO Y ATENCION APOBLACION INFANTIL VICTIMAS DEL DESPLAZAMIENTO FORZADO</t>
  </si>
  <si>
    <t>FUNDACION  INTEGRAL DE LA MUJER Y LA NIÑEZFUNDACION PARA EL DESARROLLO</t>
  </si>
  <si>
    <t>14/10/2004 HASTA 13/01/2006</t>
  </si>
  <si>
    <t xml:space="preserve">DESARROLLO DE ACCIONES DE FORMACION CON FAMILIAS </t>
  </si>
  <si>
    <t>1/10/2008 HASTA 30/06/2009</t>
  </si>
  <si>
    <t>COORDINADORA DEL PROGRAMA PRONIÑO  EJECUTANDO ACCIONES DE FORMACION DE NIÑOS ,NIÑAS Y FAMILIA</t>
  </si>
  <si>
    <t>YADITH REGINA VILORIA MENDOZA</t>
  </si>
  <si>
    <t>ENFERMERA</t>
  </si>
  <si>
    <t>SUBSANAR HOJA DE VIDA CON LOS PERFILES DESCRITO EN LOS PLIEGOS DE CONDICIONES</t>
  </si>
  <si>
    <t>1/245</t>
  </si>
  <si>
    <t>MIGUEL SEGUNDO  VILORIA CASTRO</t>
  </si>
  <si>
    <t>SICOLOGO</t>
  </si>
  <si>
    <t>APORTAR CERTIFICACIONES DE EXPERIENCIA</t>
  </si>
  <si>
    <t>MARTA CECILIA ROBLES BARRETO</t>
  </si>
  <si>
    <t xml:space="preserve">     </t>
  </si>
  <si>
    <t>LEYLA MARGARITA TOBIAS BUELVAS</t>
  </si>
  <si>
    <t>UNIVERSIDAD METROPOLITANA</t>
  </si>
  <si>
    <t>FUNDACION UNIVERSITARIA SAN MARTIN</t>
  </si>
  <si>
    <t>1/01/2012 HASTA 30/09/2013</t>
  </si>
  <si>
    <t>COORDINADORA DE BIENESTAR SOCIAL</t>
  </si>
  <si>
    <t>ACCION SOCIAL USAID</t>
  </si>
  <si>
    <t>1/06 AL 31/12/2008</t>
  </si>
  <si>
    <t xml:space="preserve">ATENCION INTEGRAL EN GENERACION DE INGRESOS A POBLACION VICTIMA DE DESPLAZAMIENTOASESORA SICOSOCIAL EN </t>
  </si>
  <si>
    <t>FUNDACION COLOMBIANITOS</t>
  </si>
  <si>
    <t>1/02  HASTA 28/03/2011</t>
  </si>
  <si>
    <t>CAPACITAR A LOS JOVENES  DEL PROGRAMA A GANAR DE EMPRENDIMIENTO EMPRESARIAL</t>
  </si>
  <si>
    <t>ENA ISABEL MONTERO BALDOVINO</t>
  </si>
  <si>
    <t>ASOCIACION COMUNITARIA DE LA POBLACION DESPLAZADA POR LA VIOLENCIA EN LA COSTA ATLANTICA Y COLOMBIA</t>
  </si>
  <si>
    <t>09/01/2006 HASTA 25/03/2008</t>
  </si>
  <si>
    <t>ASESORA SICOSOCIAL</t>
  </si>
  <si>
    <t>JUZGADO PROMISCUO DE FAMILIA DE SAN MARCOS</t>
  </si>
  <si>
    <t>2/06/2009 HASTA 30/04/2010</t>
  </si>
  <si>
    <t>ASISTENTE SOCIAL</t>
  </si>
  <si>
    <t>ROSY MARIA TRESPALACIOS MARTINEZ</t>
  </si>
  <si>
    <t>FUNDACION CENTRO INTERNACIONAL DE EDUCACION Y DESARROLLO HUMANO</t>
  </si>
  <si>
    <t>1/02/2010 HASTA 17/12/2010</t>
  </si>
  <si>
    <t>TUTORA DE PROYECTO DE FORMACION EN DESARROLLO INFANTIL Y EDUCACION INICIAL A PADRES DE FAMILIA DEL PROGRAMA FAMILIAS EN ACCION</t>
  </si>
  <si>
    <t>INSTITUCION EDUCATIVA COLEGIO LATINOAMERICANO</t>
  </si>
  <si>
    <t>1/01/2009 HASTA  31/12/2009</t>
  </si>
  <si>
    <t>PROGRAMA DE ATENCION SICOSOCIAL Y EDUCATIVA</t>
  </si>
  <si>
    <t>21/08/2002 AL 8/4/2003</t>
  </si>
  <si>
    <t>PRACTICAS EN ORIENTACION Y ASESORIA A LA FAMILIA</t>
  </si>
  <si>
    <t>FUNDACION PARA EL DESARROLLO INTEGRAL DE LA MUJER Y LA NIÑEZ</t>
  </si>
  <si>
    <t>1/07/2008 HASTA 2/12/2014</t>
  </si>
  <si>
    <t>ASESOSRA DEL PROGRAMA PRONIÑO</t>
  </si>
  <si>
    <t>FARIDES LISBETH AREVALO CAJAMARCA</t>
  </si>
  <si>
    <t>UNION TEMPORAL RENACER</t>
  </si>
  <si>
    <t>15/05/2008 HASTA 31/12/2008</t>
  </si>
  <si>
    <t>ASESORA SICOSOCIAL(VISITAS DOMICILIARIAS,ACOMPAÑANIENTO SICOSOCIAL A FAMILIAS)</t>
  </si>
  <si>
    <t>FUNDACION EBANO DE  COLOMBIA</t>
  </si>
  <si>
    <t>02/2001 HASTA 03/2002</t>
  </si>
  <si>
    <t>COORDINADORA DE LOS PROCESOS SOCIALES Y DE LA COMUNIDAD</t>
  </si>
  <si>
    <t>MARIA JOSE TAPIAS RICARDO</t>
  </si>
  <si>
    <t>CENTRO SOCIAL MARIE POSSEPIN</t>
  </si>
  <si>
    <t>29/07 AL 15/11/2013</t>
  </si>
  <si>
    <t>PRACTICAS  EN LA CONFORMACION DE ESCUELAS PARA PADRES Y ASESORIA SICOLOGICA EN LA COMUNIDAD</t>
  </si>
  <si>
    <t>LA EXPERIENCIA DEL PROFESIONAL NO CUMPLE CON EL TIEMPO MINIMO ESTIPULADO EN LOS PLIEGOS DE CONDICIONES .ALLEGAR HOJAS DE VIDA DE PROFESIONAL CON EL PERFIL QUE HABILITE LA EXPERIENCIA REQUERIDA</t>
  </si>
  <si>
    <t>CORPORACION UNICOSTA</t>
  </si>
  <si>
    <t>FUNDACION INTEGRAL PARA EL DESARROLLO DE LA MUJER Y LA NIÑEZ</t>
  </si>
  <si>
    <t xml:space="preserve">1/11/2003 HASTA 1/11/2004 28/10/2004 HASTA 25/02/2005  24/09/2002 HASTA24/01/2003 </t>
  </si>
  <si>
    <t>COORDINADORA DE PROYECTOS</t>
  </si>
  <si>
    <t>TANIA ROSA BLANCO TABOADA</t>
  </si>
  <si>
    <t>UNIVERSIDAD SAN BUENAVENTURA</t>
  </si>
  <si>
    <t>ASESORA SICOSOCIAL DEL PROGRAMA PRONIÑO</t>
  </si>
  <si>
    <t>ALLEGAR CERTIFICACIONES DE EXPERIENCIA LABORAL LEGIBLES Y FECHA DE TERMINACION DE CERTIFICACION LABORAL FOLIO 587</t>
  </si>
  <si>
    <t>LEIDYS ANAYA LAZO</t>
  </si>
  <si>
    <t>PROFESIONAL EN SICOLOGIA SOCIAL COMUNITARIA</t>
  </si>
  <si>
    <t>ALLEGAR CERTIFICACIONES DE EXPERIENCIA LABORAL ACORDE A LO ESTABLECIDO EN LOS PLIEGOS DE CONDICIONES(TRABAJO CON NIÑOS,NIÑAS  DE PRIMERA INFANCIA Y FAMILIAS)FOLIOS 652 HASTA 671</t>
  </si>
  <si>
    <t>MIREYA DEL SOCORRO MARTINEZ JULIO</t>
  </si>
  <si>
    <t>CORPORACION EDUCATIVA DE DESARROLLO MAYOR  SIMON BOLIVAR</t>
  </si>
  <si>
    <t>BIENVENIDA LUZ VERBEL VERBEL</t>
  </si>
  <si>
    <t>SICOLOGA</t>
  </si>
  <si>
    <t>FUNDACION PROCIENCIA</t>
  </si>
  <si>
    <t>NO REGISTRA</t>
  </si>
  <si>
    <t>TRABAJADORA SOCIAL EN EL PROYECTO BAUL DE LOS SUEÑOS DIRIGIDO A ASOC DE PADRES DE FAMILIA DE LOS HCB EN EL MARCO DE LA ATENCION INTEGRAL A LA PRIMERA INFANCIA</t>
  </si>
  <si>
    <t>EQUIPO SICOSOCIAL MODALIDAD FAMILIAR GRUPO 25</t>
  </si>
  <si>
    <t>MEYVI CRISTINA GONZALEZ</t>
  </si>
  <si>
    <t>NO APORTA EXPERIENCIA</t>
  </si>
  <si>
    <t>ALLEGAR CERTIFICACIONES DE EXPERIENCIA LABORAL ACORDE A LO ESTABLECIDO EN LOS PLIEGOS DE CONDICIONES(TRABAJO CON NIÑOS,NIÑAS  DE PRIMERA INFANCIA Y FAMILIAS)</t>
  </si>
  <si>
    <t>ADRIANA CRISTINA GONZALEZ OLAVE</t>
  </si>
  <si>
    <t>02/2005 HASTA 12/2006</t>
  </si>
  <si>
    <t>ALLEGAR  CERTIFICACION LABORAL LA APORTADA PRESENTA ENMENDADURA FOLIO 804</t>
  </si>
  <si>
    <t>27/03/2006 HASTA26/07/2007</t>
  </si>
  <si>
    <t>NO  REGISTRA LAS FUNCIONES ASIGNADAS</t>
  </si>
  <si>
    <t>SUBSANAR CERTIFICACION LABORAL DONDE SE ESPECIFIQUE EL CARGO Y LAS FUNCIONES ASIGNADAS  FOLIO 805</t>
  </si>
  <si>
    <t>LICETH ARROYO CAMARGO</t>
  </si>
  <si>
    <t>COMISARIA PRIMERA DE FAMILIA DE SINCELEJO</t>
  </si>
  <si>
    <t>2/02/2007 HASTA27/12/2007</t>
  </si>
  <si>
    <t>SUBSANAR CERTIFICACION DE EXPERIENCIA LABORAL ACORDE A LO ESTABLECIDO EN LOS PLIEGOS DE CONDICIONES.FOLIO 820,821</t>
  </si>
  <si>
    <t>YINA PAOLA VERGARA BUELVAS</t>
  </si>
  <si>
    <t>UNIVERSIDAD TECNOLOGICA DE BOLIVAR</t>
  </si>
  <si>
    <t>SUBSANAR  EXPERIENCIA LABORAL ACORDE A LO ESTABLECIDO EN LOS PLIEGOS DE CONDICIONES</t>
  </si>
  <si>
    <t>YOLANDA ESTER CORINA ALVAREZ</t>
  </si>
  <si>
    <t>LA EXPERIENCIA APORTADA NO ES LEGIBLE FOLIOS 858 859 860</t>
  </si>
  <si>
    <t>INSTITUCION EDUCATIVA ESCUELA LA TRINIDAD</t>
  </si>
  <si>
    <t>NO  REGISTRA LAS FUNCIONES ASIGNADAS FOLIO 862</t>
  </si>
  <si>
    <t>SUBSANAR CERTIFICACION LABORAL DONDE SE ESPECIFIQUE EL CARGO Y LAS FUNCIONES ASIGNADAS  FOLIO 820</t>
  </si>
  <si>
    <t>ISAURA MARIA VELAZCO MUÑOZ</t>
  </si>
  <si>
    <t>FUNDACION NACIONAL PARA EL DESARROLLO INTEGRAL SOCIAL</t>
  </si>
  <si>
    <t>02 HASTA 12/2005</t>
  </si>
  <si>
    <t>NO  REGISTRA LAS FUNCIONES ASIGNADAS FOLIO 879</t>
  </si>
  <si>
    <t>SUBSANAR CERTIFICACION LABORAL DONDE SE ESPECIFIQUE EL CARGO Y LAS FUNCIONES ASIGNADAS  FOLIO 879</t>
  </si>
  <si>
    <t>FUNDACION NIÑOS DE COLOMBIA</t>
  </si>
  <si>
    <t>15/06/2005 HASTA 06/2006</t>
  </si>
  <si>
    <t>INSTITUCION DUCATIVA MIGUEL DE CERVANTES SAAVEDRA</t>
  </si>
  <si>
    <t>SUBSANAR FECHA DE CERTIFICACION LABORAL FOLIO 881</t>
  </si>
  <si>
    <t>ICBF GUAVIARE</t>
  </si>
  <si>
    <t>NO LEGIBLE</t>
  </si>
  <si>
    <t>PSICOLOGA PARALA ATENCION POYO SICOLOGICO A NIÑOS NIÑAS Y FAMILIAS  EN CRISIS</t>
  </si>
  <si>
    <t>SUBSANAR FECHA DE CERTIFICACION LABORAL FOLIOS 902 903 Y 904</t>
  </si>
  <si>
    <t>RUTH DANEY RODRIGUEZ GARCES</t>
  </si>
  <si>
    <t>SUBSANAR  HOJA DE VIDA CON PROFESIONAL DE EXPERIENCIA LABORAL ACORDE A LO ESTABLECIDO EN EL PLIEGO DE CONDICIONES</t>
  </si>
  <si>
    <t>FUNDACION PARA LA ATENCION INTEGRAL DE LA MUJER Y LA NIÑEZ</t>
  </si>
  <si>
    <t>PLAN INTERNACIONAL</t>
  </si>
  <si>
    <t>ILEGIBLE</t>
  </si>
  <si>
    <t>AÑO 2013</t>
  </si>
  <si>
    <t>MINISTERIO DE LA PROTECCION SOCIAL</t>
  </si>
  <si>
    <t>932 Y  933</t>
  </si>
  <si>
    <t>30177 DE 2004</t>
  </si>
  <si>
    <t>FUNDACION TELEFONICA</t>
  </si>
  <si>
    <t>C1343-08</t>
  </si>
  <si>
    <t>16,43</t>
  </si>
  <si>
    <t>AUXILIAR ADMINISTRATIVO</t>
  </si>
  <si>
    <t>1/1995</t>
  </si>
  <si>
    <t>EIDER OMAR NAISSIR OLAVE</t>
  </si>
  <si>
    <t>CORPORACION HOGARES CREA DE COLOMBIA</t>
  </si>
  <si>
    <t>08/2008 HASTA 01/2009</t>
  </si>
  <si>
    <t>DIRECTOR DEL HOGAR</t>
  </si>
  <si>
    <t>PROFESIONAL DE APOYO SICOSOCIAL</t>
  </si>
  <si>
    <t>EDERLUZ GARCIA CHAVEZ</t>
  </si>
  <si>
    <t>CORPORACION UNIVERSITARIA LOS LIBERTADORES</t>
  </si>
  <si>
    <t xml:space="preserve">FUNDACION PARA EL DESARROLLO INTEGRAL DE LA MUJER Y LA NIÑEZ </t>
  </si>
  <si>
    <t xml:space="preserve">FUNDACION  PARA EL DESARROLLO INTEGRAL DE LA MUJER Y LA NIÑEZ </t>
  </si>
  <si>
    <t xml:space="preserve">C-0201-12 </t>
  </si>
  <si>
    <t>C 0425 - 2010</t>
  </si>
  <si>
    <t xml:space="preserve">COORDINADORA </t>
  </si>
  <si>
    <t xml:space="preserve">CDI MODALIDAD FAMILIAR </t>
  </si>
  <si>
    <t xml:space="preserve">COORDINADORA MODALIDA FAMILIAR </t>
  </si>
  <si>
    <t xml:space="preserve">EQUIPO SICOSOCIAL </t>
  </si>
  <si>
    <t>DIOSESIS DE SINCELEJO, DIAKONIA DE LA PAZ</t>
  </si>
  <si>
    <t>01/06/2007
30/06/2008</t>
  </si>
  <si>
    <t>FOLIO 336</t>
  </si>
  <si>
    <t>01/06/2007
30/06/2008
15/02/2007
01/05/2007
13/08/2008
13/12/2008
01/09/2009
27/08/2010</t>
  </si>
  <si>
    <t>FOLIO  308 - 343</t>
  </si>
  <si>
    <t xml:space="preserve">EQUIPO SICOSOCIAL MODALIDA FAMILIAR </t>
  </si>
  <si>
    <t>1/845</t>
  </si>
  <si>
    <t xml:space="preserve">EQUIPO SICOSOCIAL MODALIDAD FAMILIAR </t>
  </si>
  <si>
    <t xml:space="preserve">COORDINADOR MODALIDA FAMILIAR </t>
  </si>
  <si>
    <t>COORDINADOR MODALIDA FAMILIAR</t>
  </si>
  <si>
    <t>EQUIPO SICOSOCIAL MODALIDAD FAMILIAR</t>
  </si>
  <si>
    <t>MARY LUZ PEREZ SANTOS</t>
  </si>
  <si>
    <t>NO APLICA POR NO TENER LOS REQUISITOS MINIMOS REQUERIDOS.</t>
  </si>
  <si>
    <t>921</t>
  </si>
  <si>
    <t>40</t>
  </si>
  <si>
    <t>354</t>
  </si>
  <si>
    <t>11,13</t>
  </si>
  <si>
    <t>NO ES LEGIBLE LA  FECHA DE GRADO FOLIO 283 Y  NO CUMPLE PORQUE LE FALTA LAS FECHAS DE INICIO Y TERMINACION DEL PERIODO LABORAL FOLIO 0287 - SUBSANAR ALLEGANDO ESTOS DOCUMENTOS</t>
  </si>
  <si>
    <t xml:space="preserve">UNA VEZ REVISADA LA EXPERIENCIA HABILITANTE SE EVIDENCIA QUE NO CUMPLE CON EL TIEMPO MINIMO DE EXPERIENCIA DE ACUERDO A LO RQUERIDO EN LOS PLIEGOS  (SUBSANAR ALLEGANDO CERTIFICACION DE EXPERIENCIA HABILIATANTE) </t>
  </si>
  <si>
    <t>18,11</t>
  </si>
  <si>
    <t>440</t>
  </si>
  <si>
    <t>SUBSANAR LA INFORMACION DE LA MODALIDAD FAMILIAR  NO  ESTAN LOS DATOS  EN EL FORMATO No 11  FOLIO 202</t>
  </si>
  <si>
    <t>FUNDACION AMIGUITOS</t>
  </si>
  <si>
    <t>02/01/2009 A 12/08/2011</t>
  </si>
  <si>
    <t>COORDINADOR PROYECTOS PSICOSOCIALES</t>
  </si>
  <si>
    <t>COORDINADOR CDI MODALIDAD INSTITUCIONAL</t>
  </si>
  <si>
    <t>ICBF- REGIONAL SUCRE</t>
  </si>
  <si>
    <t>REGIONAL SUCRE</t>
  </si>
  <si>
    <t>APOYO PEDAGOGICO</t>
  </si>
  <si>
    <t>FINANCIERO</t>
  </si>
  <si>
    <t>1/482</t>
  </si>
  <si>
    <t>MARCOS GREGORIO  QUIROZ PEREZ</t>
  </si>
  <si>
    <t>11.01</t>
  </si>
  <si>
    <t>8.2</t>
  </si>
  <si>
    <t>19.03</t>
  </si>
  <si>
    <t>ACLARAR NUMERO DE CONTRATO O CONVENIO FOLIO 85</t>
  </si>
  <si>
    <t>SUBSANAR FORMATO 11, Y CARTAS DE INTENCION DE DISPONER DE ESPACIO</t>
  </si>
  <si>
    <t>SUBSANAR LA EXPERIENCIA APORTADA NO GUARDA RELACION CON EL PERFIL FOLIOS  127-131</t>
  </si>
  <si>
    <t>SUBSANAR LA EXPERIENCIA APORTADA NO GUARDA RELACION CON EL PERFIL FOLIOS  157-166</t>
  </si>
  <si>
    <t>SUBSANAR LA EXPERIENCIA APORTADA NO GUARDA RELACION CON EL PERFIL FOLIOS  194-199</t>
  </si>
  <si>
    <t>SUBSANAR LA EXPERIENCIA APORTADA NO GUARDA RELACION CON EL PERFIL FOLIOS  222-228</t>
  </si>
  <si>
    <t>SUBSANAR LA EXPERIENCIA APORTADA NO GUARDA RELACION CON EL PERFIL FOLIOS 1174</t>
  </si>
  <si>
    <t>SUBSANAR LA EXPERIENCIA APORTADA NO GUARDA RELACION CON EL PERFIL 1211</t>
  </si>
  <si>
    <t>FUNDETEC</t>
  </si>
  <si>
    <t>NO  ESPECIFICAN FECHA</t>
  </si>
  <si>
    <t>NO APLICA EL PERFIL</t>
  </si>
  <si>
    <t>UNA VEZ REVISADA LA HOJA DE VIDA SE EVIDENCIA QUE NO CUMPLE CON LA EXPERIENCIA COMO DIRECTORA, COORDINADORA O JEFE DE PROGRAMAS Y PROYECTOS  SOCIALES PARA LA INFANCIA O CENTROS EDUCATIVOS (SUBSANAR)</t>
  </si>
  <si>
    <t>NO SEHABILITA EN SUCRE EL PROFESIONAL YA QUE FUE POSTULADO EN LA REGIONAL CORDOBA EN LA ASOCIACION RED COLOMBIA SOLIDARIA PARA EL GRUPO 3 CON HORA Y FECHA DE RADICACION INFERIOR A LA RADICADA EN LA REGIONAL SUCRE EN EL GRUPO 25</t>
  </si>
  <si>
    <t xml:space="preserve">FOLIOS 314 - 331 NO SEHABILITA EN SUCRE EL PROFESIONAL YA QUE FUE POSTULADO EN LA REGIONAL BOLIVAR EN LA UNION TEMPORAL FAMILIAS DE HOY Y DEL MAÑANA PARA EL GRUPO 12 Y 13 CON HORA Y FECHA DE RADICACION INFERIOR A LA RADICADA EN LA REGIONAL SUCRE EN EL GRUPO 2 </t>
  </si>
  <si>
    <t>NO SEHABILITA EN SUCRE EL PRFESIONAL YA QUE FUE POSTULADO EN LA REGIONAL BOLIVAR EN EL CONSORCIO MIS PRIMEROS PASOS PARA EL GRUPO 22 CON HORA Y FECHA DE RADICACION INFERIOR A LA RADICADA EN LA REGIONAL SUCRE EN EL GRUPO 11</t>
  </si>
  <si>
    <t>SUBSANAR HOJA DE VIDA NO SEHABILITA EN SUCRE EL PRFESIONAL YA QUE FUE POSTULADO EN LA REGIONAL BOLIVAR EN EL CONSORCIO MIS PRIMEROS PASOS PARA EL GRUPO 22 CON HORA Y FECHA DE RADICACION INFERIOR A LA RADICADA EN LA REGIONAL SUCRE EN EL GRUPO 11</t>
  </si>
  <si>
    <t xml:space="preserve">ESTA EXPERIENCIA FUE PRESENTADA TAMBIEN EN LA REGIONAL GUAJIRA PARA EL GRUPO 39  RADICADA EL DIA 03/12/2014 A LAS 14:31PM POR TAL RAZON ESTA SERA TENIDA ENCUENTA PARA LA REGIONAL GUAJIRA </t>
  </si>
  <si>
    <t>ESTA EXPERIENCIA FUE PRESENTADA EN LA REGIONAL AMAZONAS EL 28/11/2014 A LAS 14:21 PM POR TAL RAZON LA EXPERIENCIA SERA TENIDA ENCUENTA EN ESA REGIONAL</t>
  </si>
  <si>
    <t>03/02/2012 A 30/01/2012</t>
  </si>
  <si>
    <t>FUNDACION SUEÑOS Y VIVENCIAS</t>
  </si>
  <si>
    <t>01/02/2011 A 30/01/2012</t>
  </si>
  <si>
    <t>GRAN COLOMBIA PROGRAMA DE PRIMERA INFANCIA MODALIDAD FAMILIAR MEN</t>
  </si>
  <si>
    <t>01/02/2012 A 01/02/2013</t>
  </si>
  <si>
    <t>CORPORACION COMUNITARIA INSTITUTO WINDY</t>
  </si>
  <si>
    <t>CORPORACION UNIVERSITARIA REMINGTON</t>
  </si>
  <si>
    <t>ALFREDO DE JESUS ARNEDO AMOR</t>
  </si>
  <si>
    <t>COORDINADORA DEL PROYECTO ATENCION A MENORES POBLADORES DE CALLE</t>
  </si>
  <si>
    <t>01/06/2007 A 31/12/2007</t>
  </si>
  <si>
    <t>FUNDACION PARA EL MEJORAMIENTO FAMILIAR DE CARTAGENA</t>
  </si>
  <si>
    <t>DOCENTE DE BASICA PRIMARIA</t>
  </si>
  <si>
    <t>03/08/1999 A 31/12/1999</t>
  </si>
  <si>
    <t>INSTITUCION EDUCATIVA MERCEDES ABREGO</t>
  </si>
  <si>
    <t>01/01/1996 A 31/12/1996</t>
  </si>
  <si>
    <t xml:space="preserve">CORPORACION EDUCATIVA COLEGIO JOSE ANTONIO GALAN </t>
  </si>
  <si>
    <t>AREA DE EDUACION COMO PROFESIONAL DE APOYO AL PROYECTO DE DESARROLLO INTEGRAL</t>
  </si>
  <si>
    <t>15/03/2004 A 15/12/2004</t>
  </si>
  <si>
    <t xml:space="preserve">FUNDACION MAMONAL </t>
  </si>
  <si>
    <t>LICENCIADA EN PEDAGOGIA REEDUCATIVA</t>
  </si>
  <si>
    <t>CARMEN SALGADO CAÑATE</t>
  </si>
  <si>
    <t>COORDINADORA ADMINISTRATIVA DEL PROGRAMA ATENCION INTEGRAL A LA PRIMERA INFANCIA</t>
  </si>
  <si>
    <t>20/04/2010 A 20/12/2011</t>
  </si>
  <si>
    <t xml:space="preserve">ASOCIACION SAN LUCAS DE CARTAGENA </t>
  </si>
  <si>
    <t>COORDINADORA OPERATIVA Y SUPERVISORA PROGRAMA DE CDI</t>
  </si>
  <si>
    <t>20/01/2012 A 31/12/2013</t>
  </si>
  <si>
    <t>COORDINADORA CDI CIUDAD DE CARTAGENA SEDE EDUCADOR BOLIVAR</t>
  </si>
  <si>
    <t>07/01/2014 A 31/08/2014</t>
  </si>
  <si>
    <t>COORDINADORA GENERAL DE PROGRAMAS DE ATENCION INTEGRAL A LA PRIMERA INFANCIA</t>
  </si>
  <si>
    <t>01/09/2014 A 30/11/2014</t>
  </si>
  <si>
    <t>UNIVERSIDAD DE SAN BUENAVENTURA</t>
  </si>
  <si>
    <t>HANNE MARGARITA JASSIR GOMEZ</t>
  </si>
  <si>
    <t>NO SE VALIDA ESTA EXPERIENCIA PORQUE  NO EXISTE CERTIFICACION NINGUNA DEL CONTRATO, COMO TAMPOCO COPIA DEL CONTRATO, NO HAY INFORMACION DE LA ENTIDAD CONTRATANTE FOLIOS 94, 95 Y 96.</t>
  </si>
  <si>
    <t>ICBF BOLIVAR</t>
  </si>
  <si>
    <t>NO SE VALIDA, PUESTO QUE EL CONTRATO DE PRESTACION NO. CSN- 129-2009 CELEBRADO ENTRE LA CORPORACION SOL NACIENTE Y LA FUNDACION PARA EL DESARROLLO Y LA CONSTRUCCION EN COLOMBIA FUNDECON NO SE VALIDA PORQUE NO INTEGRA LA UNION TEMPORAL CRECIENDO JUNTOS 2015.</t>
  </si>
  <si>
    <t>CSN-129-2009</t>
  </si>
  <si>
    <t>FUNDECON</t>
  </si>
  <si>
    <t>CORPORACION SOL NACIENTE</t>
  </si>
  <si>
    <t>CRUZANDO LA BASE DE DATOS ENTRE REGIONALES SE DETECTA QUE  ESTA PROFESIONAL QUEDA HABILITADA EN LA REGIONAL BOLIVAR CON LA UT FAMILIAS DE HOY Y DEL MAÑANA POR SER RADICADA LA PROPUESTA EL 01/12/2014 A LAS 14:29 PM. QUEDANDO DESABILITADA EN LA REGIONAL SUCREY BOLIVAR PARA LAS PROPUESTAS UT CRECIENDO JUNTOS Y POR UNA NINEZ FELIZ. 
ALLEGAR HOJA DE VIDA.</t>
  </si>
  <si>
    <t>APOYO PSICOSOCIAL</t>
  </si>
  <si>
    <t>20/01/2014 A  31/10/2014</t>
  </si>
  <si>
    <t>CORPORACION INSTITUTO PAULO FREIRE</t>
  </si>
  <si>
    <t>MARIA ALEJANDRA  MARTINEZ  FLORES</t>
  </si>
  <si>
    <t>1/244</t>
  </si>
  <si>
    <t>ACOMPAÑAMIENTO TECNICO PARA LA IMPLEMENTACION DEL CODIGO INFANCIA, ADOLESCENCIA Y POLITICA DE JUVENTUD</t>
  </si>
  <si>
    <t>21/09/2009 A 15/12/2009</t>
  </si>
  <si>
    <t>ESCUELA SUPERIOR DE ADMINISTRACION PUBLICA</t>
  </si>
  <si>
    <t>ASISTENCIA SOCIAL EN PROYECTOS DEL PROGRAMA EN ATENCION INTEGRAL A LA PRIMERA INFANCIA</t>
  </si>
  <si>
    <t>01/02/2010 A 31/02/2011</t>
  </si>
  <si>
    <t>COLEGIO SURAMERICANA</t>
  </si>
  <si>
    <t>PROFESIONAL DE APOYO</t>
  </si>
  <si>
    <t>19/03/2010 A 31/12/2010</t>
  </si>
  <si>
    <t>INTERVENTOR DE CAMPO DEL PROGRAMA ATENCION INTEGRAL A LA PRIMERA INFANCIA</t>
  </si>
  <si>
    <t>06/05/2011 A 31/12/ 2011, 23/01/2102 A 30/06/2012,  01/07/2012 A 31 /12/2012</t>
  </si>
  <si>
    <t xml:space="preserve">CONSORCIO C&amp;R </t>
  </si>
  <si>
    <t xml:space="preserve">CRUZANDO LA BASE DE DATOS ENTRE REGIONALES SE DETECTA QUE  ESTA PROFESIONAL QUEDA HABILITADA EN LA REGIONAL BOLIVAR POR SER RADICADA LA PROPUESTA EL 01/12/2014 A LAS 02:21 PM. QUEDANDO DESABILITADA EN LA REGIONAL SUCRE Y BOLIVAR PARA LAS PROPUESTAS UT CRECIENDO JUNTOS Y UT DESARROLLO SOCIAL POR BOLIVAR RESPECTIVAMENTE.
ALLEGAR HOJA DE VIDA.  </t>
  </si>
  <si>
    <t>SANDRA PATRICIA SARMIENTO CUESTA</t>
  </si>
  <si>
    <t>SUBSANAR CERTIFICACION, POR INDICAR TIEMPO EXACTO DE SERVICIOS FOLIO 134, IGUALMENTE SUBSANAR HOJA DE VIDA POR NO CUMPLIR LOS REQUISITOS -</t>
  </si>
  <si>
    <t>ASOCIACION DE PADRES DE FAMILIAS DE NIÑOS Y NIÑAS USUARIOS DEL HOGAR INFANTIL BELLAVISTA</t>
  </si>
  <si>
    <t>UNIVERSIDAD DEL TOLIMA</t>
  </si>
  <si>
    <t>LINCENCIADA EN PEDAGOGIA INFANTIL</t>
  </si>
  <si>
    <t>ANA CAROLINA PAJARO POLO</t>
  </si>
  <si>
    <t>LOMA DEL BANCO - SAN FRANCISCO - DAMASCO- VILLA COLOMBIA - EL PALMAR - ALMAGRA- LA PEÑA 1 - LA PEÑA 2- SAN RAFAEL - OVEJAS</t>
  </si>
  <si>
    <t>CDI MODALIDAD FAMILIAR FUSBA</t>
  </si>
  <si>
    <t>FLOR DEL MONTE SAN RAFAEL</t>
  </si>
  <si>
    <t>SUBSANAR FORMATO 8 EXPERIENCIA MININA HABILITANTE LA APORTADA FUE PARA EL GRUPO 22</t>
  </si>
  <si>
    <t>FUNDACION DE HABILITACION ARTISTICA POMPEYA</t>
  </si>
  <si>
    <t>FUNDACION PARA EL DESARROLLO Y LA SOLIDARIDAD FUNDESOL</t>
  </si>
  <si>
    <t>UNION TEMPORAL CRECIENDO JUNTOS 2015</t>
  </si>
  <si>
    <t>03/02/2012 A 30/11/2014</t>
  </si>
  <si>
    <t>16/05/2011 A 16/12/2011</t>
  </si>
  <si>
    <t>COORDINADORA GENERAL DEL CONVENIO DE COOPERACION ENTRE EL FONDO DE LAS NACIONES UNIDAS PARA LA INFANCIA UNICEF</t>
  </si>
  <si>
    <t>SUBSANAR EL FORMATO NUMERO 8 FOLIO 275
CRUZANDO LA BASE DE DATOS ENTRE REGIONALES SE DETECTA QUE  ESTA PROFESIONAL  QUEDA DESABILITADA EN LA REGIONAL SUCRE PARA LAS PROPUESTAS UT CRECIENDO JUNTOS. TENIENDO EN CUENTA QUE SE POSTULO EN LA REGIONAL BOLIVAR POR SER RADICADA LA PROPUESTA EL 01/12/2014 A LAS 14:21 PM.</t>
  </si>
  <si>
    <t>20/01/2013 A 31/10/2014</t>
  </si>
  <si>
    <t>LUZ VANESSA ARELLANO ROMERO</t>
  </si>
  <si>
    <t>1/292</t>
  </si>
  <si>
    <t>APOYO PSICOSOCIAL CDI INSTITUCIONAL</t>
  </si>
  <si>
    <t>PRACTICAS DE PSICOLOGIA EDUCATIVA</t>
  </si>
  <si>
    <t>22/02/2012 A 07/06/2012</t>
  </si>
  <si>
    <t>EDUCACION EDUCATIVA NORMAL SUPERIOR DE SINCELEJO</t>
  </si>
  <si>
    <t>PRACTICAS PROFESIONALES EN PROYECTOS NNA EN CONDICIONES DE DESPLAZAMIENTO</t>
  </si>
  <si>
    <t>01/0872011 A 18/11/2011</t>
  </si>
  <si>
    <t>SUBSANAR EL FORMATO NUMERO 8 FOLIO 308</t>
  </si>
  <si>
    <t>APOYO PSICOSOCIAL CDI</t>
  </si>
  <si>
    <t>20/01/2014 A 30/11/2014</t>
  </si>
  <si>
    <t>UNION TEMPORAL PRIMERA INFANCIA BOLIVAR</t>
  </si>
  <si>
    <t>YICELA PATRICIA RODRIGUEZ RIOS</t>
  </si>
  <si>
    <t>14/02/2013 A 31/07/2013</t>
  </si>
  <si>
    <t>COMISARIA DE FAMILIA MUNICIPIO DE TURBACO</t>
  </si>
  <si>
    <t>APOYO A GESTION ACTIVIDADES PROPIAS DE LA SECRETARIA DE SALUD</t>
  </si>
  <si>
    <t>01/07/2013 A 30/10/2013</t>
  </si>
  <si>
    <t>ALCALDIA MUNICIPAL DE TURBACO</t>
  </si>
  <si>
    <t>01/11/2013 A 30/12/2013</t>
  </si>
  <si>
    <t>SUBSANAR EL FORMATO NUMERO 8 FOLIO 276</t>
  </si>
  <si>
    <t>SANDY PAOLA CASTILLO</t>
  </si>
  <si>
    <t>COORDINADORA CDI ICBF</t>
  </si>
  <si>
    <t>20/01/2011 A 30/11/2014</t>
  </si>
  <si>
    <t>14/09/2006 A 31/09/2008</t>
  </si>
  <si>
    <t>INSTITUCION EDUCATIVA GUATACA SUR</t>
  </si>
  <si>
    <t>SUBSANAR EL FORMATO NUMERO 7, ORGANIZANDO EL RECURSO HUMANO DE ACUERDO A LOS CUPOS  A OFERTAR Y  A LOS PERFILES ESTIPULADOS PARA CDI INSTITUCIONAL FOLIO 110</t>
  </si>
  <si>
    <t>04/02/2004 A 18/05/2005</t>
  </si>
  <si>
    <t>INSTITUCION EDUCATIVA LICEO JOAQUIN F VELEZ</t>
  </si>
  <si>
    <t xml:space="preserve">LICENCIADA EN EDUCACION INFANTIL CON ENFASIS EN EDUCACION ARTISITICA </t>
  </si>
  <si>
    <t>PAOLA PATRICIA ALVAREZ QUESADA</t>
  </si>
  <si>
    <t>CORDINADOR CDI INSTITUCIONAL</t>
  </si>
  <si>
    <t xml:space="preserve">COORDINADORA CDI </t>
  </si>
  <si>
    <t>SUBSANAR EL FORMATO NUMERO 7, ORGANIZANDO EL RECURSO HUMANO DE ACUERDO A LOS CUPOS  A OFERTAR Y  A LOS PERFILES ESTIPULADOS PARA CDI INSTITUCIONAL FOLIO 110.
CRUZANDO LA BASE DE DATOS ENTRE REGIONALES SE DETECTA QUE  ESTA PROFESIONAL SE CRUZA CON LA REGIONAL BOLIVAR POR PARTICIPAR EN LA PROPUESTA RADICADA  EL 01/12/2014 A LAS 14:21 PM. QUEDANDO DESABILITADA EN LA REGIONAL SUCRE PARA LA PROPUESTA UT CRECIENDO JUNTOS.
SUBSANAR ALLEGANDO HOJA DE VIDA.</t>
  </si>
  <si>
    <t xml:space="preserve">COORDINADORA ACADEMICA </t>
  </si>
  <si>
    <t>21/01/2013 A 20/12/2013</t>
  </si>
  <si>
    <t>CENTRO DE ESTIMULACION SUEÑOS Y VIVENCIAS</t>
  </si>
  <si>
    <t>INSTITUTO DE ADMINISTRACION Y FINANZAS DE CARTAGENA</t>
  </si>
  <si>
    <t>LICENCIADO EN EDUCACION PREESCOLAR Y BASICA PRIMARIA</t>
  </si>
  <si>
    <t>CRISTINA ISABEL CANABAL FARACO</t>
  </si>
  <si>
    <t>DOCENTE PREESCOLAR</t>
  </si>
  <si>
    <t>01/02/2012 A 30/11/2013</t>
  </si>
  <si>
    <t>GIMNASIO MODERNO VILLA DEL NORTE</t>
  </si>
  <si>
    <t>01/02/2011 A 30/12/2011</t>
  </si>
  <si>
    <t>GIMNASIO LUDICO PEDAGOGICO HORIZONTE</t>
  </si>
  <si>
    <t>COORDINADORA MODALIDAD FAMILIAR CDI ICBF</t>
  </si>
  <si>
    <t>21/01/2013 A 31/10/2014</t>
  </si>
  <si>
    <t>JANNY LUZ ARELLANO ACOSTA</t>
  </si>
  <si>
    <t>COORDINADOR CDI INSTITUCIONAL</t>
  </si>
  <si>
    <t>BARRIO SANTA CECILIA SEDE INSTITUCION EDUCATVA SAN JOSE</t>
  </si>
  <si>
    <t>CDI INSTITUCIONAL SIN ARRIENDO</t>
  </si>
  <si>
    <t>CDI INSTITUCIONAL SAN JOSE</t>
  </si>
  <si>
    <t xml:space="preserve"> SUBSANAR CARTA DE COMPROMISO DE GESTIONAR EL USO CUENDO ES PÚBLICA CDI</t>
  </si>
  <si>
    <t>BARRIO VILLA ANGELA SEDE IE POLICARPA</t>
  </si>
  <si>
    <t>CDI INSTITUCIONAL POLICARPA</t>
  </si>
  <si>
    <t xml:space="preserve">SUBSANAR FORMATO CARTA DE COMPROMISO DE INTENCION DE ARRIENDO DEL ESPACIO </t>
  </si>
  <si>
    <t>AVENIDA SAN CARLOOS CALLE 15 NO 14 -16</t>
  </si>
  <si>
    <t>CDI INSTITUCIONAL PADRE VICTOR GUEVARA</t>
  </si>
  <si>
    <t>3457</t>
  </si>
  <si>
    <t>SUBSANAR LA CERTIFICACION POR NO TENER  DIA Y MES, FECHA EXACTA DE INICIO Y TERMINACION, TAMPOCO SE EVIDENCIA QUE TIPO DE ACTO ADMINISTRATIVO ES FOLIO 101</t>
  </si>
  <si>
    <t>CORPORACION PARA LA RECONQUISTA DE LOS VALORES</t>
  </si>
  <si>
    <t>CONTRATO MC-DS-004-2014</t>
  </si>
  <si>
    <t>GOBERNACION DE BOLIVAR</t>
  </si>
  <si>
    <t>EL TIEMPO DEL CONVENIO NO SE VALIDA POR ENCONTRARSE TRASLAPADO, CON LOS FOLIOS 97 Y 98</t>
  </si>
  <si>
    <t>4.17</t>
  </si>
  <si>
    <t>ALCALDIA MAYOR DE CARTAGENA</t>
  </si>
  <si>
    <t>2.6</t>
  </si>
  <si>
    <t>CONVENIO 389</t>
  </si>
  <si>
    <t>EL TIEMPO DEL CONVENIO NO SE VALIDA POR ENCONTRARSE TRASLAPADO, CON LOS FOLIO 97</t>
  </si>
  <si>
    <t>3.43</t>
  </si>
  <si>
    <t>1.66</t>
  </si>
  <si>
    <t>CONVENIO 245</t>
  </si>
  <si>
    <t>6.03</t>
  </si>
  <si>
    <t>CONVENIO 42</t>
  </si>
  <si>
    <t>01/10/2013
30/04/2014</t>
  </si>
  <si>
    <t>CORPORACION PARA EL DESARROLLO SOCIAL COMUNITARIO</t>
  </si>
  <si>
    <t>08/08/2012
29/08/2012</t>
  </si>
  <si>
    <t>INSTITUCION EDUCATIVA MANUEL ANGEL ANACHURY</t>
  </si>
  <si>
    <t>14/01/2012
24/11/2012</t>
  </si>
  <si>
    <t>FUNDESCOLOMBIA</t>
  </si>
  <si>
    <t>DICIEMBRE 2009 - ENERO Y FEBRERO 2010</t>
  </si>
  <si>
    <t>05/01/2010
05/07/2010</t>
  </si>
  <si>
    <t xml:space="preserve">ASOCIACION PARA LA PRODUCCION AUTOGESTIONARIA Y SOSTENIBLE DE SUCRE </t>
  </si>
  <si>
    <t>ADMINISTRADOR DE EMPRESA</t>
  </si>
  <si>
    <t>CLARENA DEL CARMEN BANQUEZ BUELVAS</t>
  </si>
  <si>
    <t>1/850</t>
  </si>
  <si>
    <t>FOLIOS 381 - 411</t>
  </si>
  <si>
    <t>FEBRRRO A NOVIEMBRE DE 2009 - 2010 - 2011</t>
  </si>
  <si>
    <t xml:space="preserve">COLINA CAMPESTRE GARABATOS SCHOOL </t>
  </si>
  <si>
    <t>LICENCIADA EN LENGUAS CASTELLANAS Y COMUNICACIÓN</t>
  </si>
  <si>
    <t>CARMEN LIA CONTRERAS ROMERO</t>
  </si>
  <si>
    <t>LA EXPERIENCIA ACREDITADA NO CUMPLE CON EL PERFEL REQUERIDO</t>
  </si>
  <si>
    <t>06/02/2012
30/12/2012</t>
  </si>
  <si>
    <t>ALCALDIA SAN BENITO ABAD SUCRE</t>
  </si>
  <si>
    <t>ANAY DEL CARMEN MENDEZ TOLOZA</t>
  </si>
  <si>
    <t>409 - 424</t>
  </si>
  <si>
    <t>FUNDACION PORVENIR</t>
  </si>
  <si>
    <t>386 - 408</t>
  </si>
  <si>
    <t>FUNDACION NIÑOS DE PAZ</t>
  </si>
  <si>
    <t>22/05/2014 - HASTA LA FECHA</t>
  </si>
  <si>
    <t>01/03/2012 - 31/10/2012</t>
  </si>
  <si>
    <t xml:space="preserve">CENTRO DE PROMOCION DE DESARROLLO - CEPROD </t>
  </si>
  <si>
    <t>ACLARAR EL PERIODO DE TIEMPO LABORADO EN LA CERTIFICACION FOLIO 368.
FOLIOS 355 - 370</t>
  </si>
  <si>
    <t xml:space="preserve">CENTRO DE REHABILITACION INTEGRAL DE SUCRE </t>
  </si>
  <si>
    <t>DIANA MARCELA BENITO REVOLLO HOYOS</t>
  </si>
  <si>
    <t>1/50</t>
  </si>
  <si>
    <t>01/07/2013 - 30/11/2013</t>
  </si>
  <si>
    <t>UNION TEMPORAL GENERACIONES 2013</t>
  </si>
  <si>
    <t>05/07/2009 - 05/07/2011</t>
  </si>
  <si>
    <t>ALCALDIA DE COROZAL COMISARIA DE FAMILIA</t>
  </si>
  <si>
    <t>12/01/2010 21/07/2010 18/11/2010 25/01/2012 - 16/06/2012</t>
  </si>
  <si>
    <t xml:space="preserve">CAJA DE COMPENSACION FAMILIAR DE SUCRE </t>
  </si>
  <si>
    <t>01/08/2011 - 30/04/2012</t>
  </si>
  <si>
    <t>INSTITUCION EDUCATIVA GIMNASIO EL ROSARIO</t>
  </si>
  <si>
    <t>FOLIOS 324 - 353</t>
  </si>
  <si>
    <t>01/08/2012 20/07/2013</t>
  </si>
  <si>
    <t>KATERIN DEL CARMEN VERGARA FLOREZ</t>
  </si>
  <si>
    <t>02/02/2012 - 02/10/2012</t>
  </si>
  <si>
    <t>FUNDACION INTEGRAL NUEVO AMANECER</t>
  </si>
  <si>
    <t>27/05/2013 - 31/12/2013</t>
  </si>
  <si>
    <t>FOLIOS 304 - 322</t>
  </si>
  <si>
    <t>11/09/2012 30/11/2014</t>
  </si>
  <si>
    <t>CORPORACION ESCUELA GALAN PARA EL DESARROLLO DE LA DEMOCRACIA</t>
  </si>
  <si>
    <t>ANA LEIDY GARZON ACOSTA</t>
  </si>
  <si>
    <t>01/03/2000 - 04/02/2003</t>
  </si>
  <si>
    <t>ALCALDIA MUNICIPAL DE CHALAN</t>
  </si>
  <si>
    <t>LA EXPERIENCIA NO CUMPLE EL PERFIL REQUERIDO
FOLIOS 263 - 302</t>
  </si>
  <si>
    <t>01/05/2009 - 01/10/2010</t>
  </si>
  <si>
    <t>MARIA TULIA VELEZ PLA</t>
  </si>
  <si>
    <t>26/01/2013 - 23/02/2013</t>
  </si>
  <si>
    <t>UNIVERSIDAD DEL MAGDALENA</t>
  </si>
  <si>
    <t>FOLIOS 249 - 261</t>
  </si>
  <si>
    <t>DURANTE EL AÑO 2012</t>
  </si>
  <si>
    <t>INSTITUCION EDUCATIVA TECNICO INDUSTRIAL ANTONIO PRIETO</t>
  </si>
  <si>
    <t>TAHIRI ALEJANDRA NARVAEZ MARTINEZ</t>
  </si>
  <si>
    <t>13/03/2002 31/07/2002</t>
  </si>
  <si>
    <t>NOTARIA SAN BENITO</t>
  </si>
  <si>
    <t xml:space="preserve">24/06/2008 - 12/2008 </t>
  </si>
  <si>
    <t>21/04/2009 - 21/08/2009</t>
  </si>
  <si>
    <t>FOLIOS 229 - 247</t>
  </si>
  <si>
    <t>02/02/2010 18/02/2011</t>
  </si>
  <si>
    <t>LICENCIADA EN EDUCACION INFANTIL ENFASIS EN TECNOLOGIA E INFORMATICA</t>
  </si>
  <si>
    <t>SOFIA DEL SOCORRO MARTINEZ COCHERO</t>
  </si>
  <si>
    <t>C00RDINADOR CDI MEDIO FAMILIAR</t>
  </si>
  <si>
    <t>25/05/2005 - 28/04/2006</t>
  </si>
  <si>
    <t>INSTITUCION EDUCATIVA EL CAUCHAL</t>
  </si>
  <si>
    <t xml:space="preserve">27/04/2004 - 04/05/2005 </t>
  </si>
  <si>
    <t>INSTITUCION EDUCATIVA TECNICO AGRPECUARIO OPCION PEZCA</t>
  </si>
  <si>
    <t xml:space="preserve">30/10/2007 - 16/06/2008 </t>
  </si>
  <si>
    <t>ENLACE MUNICIPAL JUNTOS</t>
  </si>
  <si>
    <t xml:space="preserve">18/03/2010 - 20/04/2011 </t>
  </si>
  <si>
    <t>DIOSESIS DE SINCELEJO</t>
  </si>
  <si>
    <t>ESTA EXPERIENCIA CERTIFICADA NO ES ESPECIFICA PARA EL CARGO FOLIO 219
SE ACLARA QUE PARA LA PROPORCION CORDINADOR/CUPO NO ES NECESARIO TRES COORDINADORES, POR CONSIGUIENTE ESTA HOJA DE VIDA NO SE TIENE EN CUENTA.
FOLIOS 179 - 227</t>
  </si>
  <si>
    <t>20/02/2002 16/12/2002
01/08/2003
15/12/2003</t>
  </si>
  <si>
    <t>SECRETARIO DE EDUCACION Y DESARROLLO SOCIAL COMUNITARIO DE SAN BENITO ABAD</t>
  </si>
  <si>
    <t>LICENCIADA EN EDUCACION INFANTIL CON ENFASIS EN EDUCACION FISICA, RECREACION Y DEPORTE</t>
  </si>
  <si>
    <t>CARMEN YIRA RODRIGUEZ RODRIGUEZ</t>
  </si>
  <si>
    <t xml:space="preserve">01/03/2013 - 31/05/2013 </t>
  </si>
  <si>
    <t xml:space="preserve">CENTRO NEURO-REAHABILITACION INTEGRAL SAN RAFAEL </t>
  </si>
  <si>
    <t xml:space="preserve">07/2008 - 12/2008 </t>
  </si>
  <si>
    <t xml:space="preserve">15/01/2010 - 18/02/2011 </t>
  </si>
  <si>
    <t xml:space="preserve">20/04/2008 - 19/05/2008 </t>
  </si>
  <si>
    <t>INSTITUCION EDUCATIVA TECNICA Y COMERCIAL ITAC DE SAN PABLO SUR DE BOLIVAR</t>
  </si>
  <si>
    <t>ACLARAR LA FECHA DE PRACTICA REALIZADA EN LA CERTICACION FOLIO 166.
FOLIOS 158 - 177</t>
  </si>
  <si>
    <t>ESCUELA NORMAL SUPERIOR DE PAMPLONA</t>
  </si>
  <si>
    <t>MARGARET CECILIA YELA CERVANTEZ</t>
  </si>
  <si>
    <t>LA CERTIFICACION DE LA EXPERIENCIA ANEXADA NO APLICA AL PERFIL REQUERIDO FOLIOS 153. ALLEGAR CETRTIFICACION QUE APLIQUE AL PERFIL.
FOLIOS 137 - 156</t>
  </si>
  <si>
    <t>10/06/2013
27/01/2014</t>
  </si>
  <si>
    <t>FUNDECI</t>
  </si>
  <si>
    <t>GERALDIN TOUS CORRALES</t>
  </si>
  <si>
    <t>PROFESIONAL DE APOYO PSICOSOCIAL CDI SIN ARRIENDO</t>
  </si>
  <si>
    <t>02/2012 - 05/2012</t>
  </si>
  <si>
    <t>FOLIOS 128 - 135</t>
  </si>
  <si>
    <t>01/02/2010 - 31/10/2010</t>
  </si>
  <si>
    <t>MILAGRO DEL CRISTO LARA MENDEZ</t>
  </si>
  <si>
    <t>C00RDINADOR CDI SIN ARRIENDO</t>
  </si>
  <si>
    <t>FOLIOS 375</t>
  </si>
  <si>
    <t xml:space="preserve">SI   </t>
  </si>
  <si>
    <t>SECTOR RABON VEREDA LAS CHISPAS, VEREDA LAS POSAS, VEREDA EL LIMOS, CORREGIMIENTO DE JEGUA, CEIBA, LAS DELICIAS, CHECHENIA-</t>
  </si>
  <si>
    <t>FOLIOS 370 - 374</t>
  </si>
  <si>
    <t>AREA URBANA BARRIO EL PUERTO.</t>
  </si>
  <si>
    <t>103 - 123</t>
  </si>
  <si>
    <t>78 - 90</t>
  </si>
  <si>
    <t>UNION TEMPORAL C Y M POR LA NIÑEZ Y LA FAMILIA DE SAN BENITO ABAD</t>
  </si>
  <si>
    <t xml:space="preserve">MANEJO DE CREDITO </t>
  </si>
  <si>
    <t>10/02/2011 A 10/06/2011</t>
  </si>
  <si>
    <t>COMADERAS</t>
  </si>
  <si>
    <t xml:space="preserve">ADMINISTRADOR DE EMPRESAS </t>
  </si>
  <si>
    <t>KAREN PAOLA SOLAR FLOREZ</t>
  </si>
  <si>
    <t>3/04/1999 A 30/11/1999 Y 01/02/2000  A 30/04/2000  Y 01/02/2001 A 30/11/2001 Y 01/02/2002 A 30/11/2002  Y 01/02/2003 A 06/04/2003</t>
  </si>
  <si>
    <t>SECRETARIA EDUCACION SINCELEJO</t>
  </si>
  <si>
    <t>JUANA ISABELL TOSCANO MENDEZ</t>
  </si>
  <si>
    <t>COORDINADOR PEDAGOGICO</t>
  </si>
  <si>
    <t>18/01/2013 A 04/12/2013</t>
  </si>
  <si>
    <t>APOYO COORDINACION DE CAPACITACION EN RESIDUOS SOLIDOS</t>
  </si>
  <si>
    <t>01/02/2011-30/10/2011</t>
  </si>
  <si>
    <t>ASOCIACION GESTORA Y ASESORA PARA EL DESARROLLO DE LA MOJANA</t>
  </si>
  <si>
    <t>ASESORA DE PROYECTOS DE PROMOCION Y PREVENCION</t>
  </si>
  <si>
    <t>01/10/2010 A 30/05/2011</t>
  </si>
  <si>
    <t>MUNICIO DE SUCRE SUCRE</t>
  </si>
  <si>
    <t>UNISUCRE</t>
  </si>
  <si>
    <t>ADMINISTRADORA DE EMPRESA</t>
  </si>
  <si>
    <t>JESSICA DE JESUS ACUÑA RUZ</t>
  </si>
  <si>
    <t>AUXILIAR DESARROLLO COMUNITARIO</t>
  </si>
  <si>
    <t>01/01/2011 A 10/07/2011</t>
  </si>
  <si>
    <t>PROGRESEMOS</t>
  </si>
  <si>
    <t>APORTAR   CERTIFICANDO EXPERIENCIA DE ACUERDO A LO ESTABLECIDO EN EL PERFIL PARA APOYO PSICOCIAL FOLIO    266-307
CRUZANDO LA BASE DE DATOS ESTA PROFESIONAL QUEDA HABILITADA EN LA REGIONAL CORDOBA POR SER RADICADA DICHA PROPUESTA EL 24/11/2014 A LAS 11:05 AM. QUEDANDO DESABILITADA EN LA REGIONAL SUCRE.  
POR LO QUE DEBE ALLEGAR NUEVA HOJA DE VIDA</t>
  </si>
  <si>
    <t>28/07/2009 A 30/09/2010 Y</t>
  </si>
  <si>
    <t>CONTUPERSONAL</t>
  </si>
  <si>
    <t>YULIANA HERNANDEZ MERCADO</t>
  </si>
  <si>
    <t xml:space="preserve">APOYO PSICOSOCIAL </t>
  </si>
  <si>
    <t>PROGRAMA SALUD SEXUAL Y VIOLENCIA INTRAFAMILIAR</t>
  </si>
  <si>
    <t>28/06/2012 A 28/06/2013</t>
  </si>
  <si>
    <t>FUNDACION ROSA ELENA</t>
  </si>
  <si>
    <t>UNIVERSIDAD COOPERATIVA DE COLOMBIA</t>
  </si>
  <si>
    <t>EDITH JOHANA MONTERROZA BENITEZ</t>
  </si>
  <si>
    <t xml:space="preserve">PROYECTOS DE DESARROLLO A NIÑEZ Y  A LAS FAMILIAS  </t>
  </si>
  <si>
    <t>01/09/2013 AL 28/02/2014</t>
  </si>
  <si>
    <t>FUNDACION TALENTOS</t>
  </si>
  <si>
    <t xml:space="preserve">PROYECTOS DE CAPACITACION A LAS FAMILIAS  </t>
  </si>
  <si>
    <t>02/02/2014 A 4/11/2014</t>
  </si>
  <si>
    <t>SECRETARIO DE EDUCACION  MUNICIPIO DE SAN MARCOS</t>
  </si>
  <si>
    <t>FANCY FARIDIS TEJADA MONTERROZA</t>
  </si>
  <si>
    <t>NO SE VALIDA LA EXPERIENCIA  POR CUANTO A LA FECHA NO  ACREDITABA  PRACTICAS ADEMAS LA EXPERIENCIA NO  ES LA EXIGIDA EN LA CONVOCATORIA FOLIO 240</t>
  </si>
  <si>
    <t>02/12/2009-18/11/2009</t>
  </si>
  <si>
    <t>CORPOVIDA</t>
  </si>
  <si>
    <t>PRACTICAS PSICOLOGIA SOCIAL</t>
  </si>
  <si>
    <t>10/02/2012  A 30/05/2012</t>
  </si>
  <si>
    <t>PRACTICAS PSICOLOGIA EDUCATIVA</t>
  </si>
  <si>
    <t>08/08/2012 A 11/11/2012</t>
  </si>
  <si>
    <t>CENTRO EDUCATIVO MI PRIMERA ESTACION</t>
  </si>
  <si>
    <t>PRACTICAS PSICOLOGIA CLINICA</t>
  </si>
  <si>
    <t>02/14/2013- A 15/06/2013</t>
  </si>
  <si>
    <t>COLEGIO NUESTRA SEÑORA DE FATIMA</t>
  </si>
  <si>
    <t>SUBSANAR  CERTIFICANDO EXPERIENCIA DE ACUERDO A LO ESTABLECIDO EN EL PERFIL PARA APOYO PSICOCIAL   224 -239</t>
  </si>
  <si>
    <t>PRACTICAS EN GESTION HUMANA</t>
  </si>
  <si>
    <t>02/09/2013 AL 15/11/2013</t>
  </si>
  <si>
    <t>ETICOS LTDA</t>
  </si>
  <si>
    <t>ANDREA CAROLINA SIERRA SIERRA</t>
  </si>
  <si>
    <t xml:space="preserve">APORTAR  CERTIFICANDO MAS EXPERIENCIA POR CUANTO  SOLO ACREDITA 4 MESES DE EXPERIENCIA FOLIOS 210-222 </t>
  </si>
  <si>
    <t>PSICOLOGA  ENTORNO INSTITUCIONAL</t>
  </si>
  <si>
    <t>08/05/2012 AL 09/08/2012</t>
  </si>
  <si>
    <t>CORPORACION UNIVERSITARIA DE SUCRE</t>
  </si>
  <si>
    <t>JESSICA MARQUEZ BUELVAS</t>
  </si>
  <si>
    <t>01/04/2012-30/11/2012</t>
  </si>
  <si>
    <t>GENESIS IPS</t>
  </si>
  <si>
    <t>PSICOLOGA MODALIDAD FAMILIAR</t>
  </si>
  <si>
    <t>01/09/2013 AL 20/11/2014</t>
  </si>
  <si>
    <t>FUNDACION UNIDOS DE CORAZON</t>
  </si>
  <si>
    <t>CORPORACION EDUCATIVA DEL  CARIBE</t>
  </si>
  <si>
    <t>MARIA EUGENIA DANIELS PALENCIA</t>
  </si>
  <si>
    <t xml:space="preserve">COORDINADORA PROGRAMA DE PRIMERA INFANCIA </t>
  </si>
  <si>
    <t>13/02/2012 - 18/08/2014</t>
  </si>
  <si>
    <t>FUNDACION PARA EL DESARROLLO SOSTENIBLE DE LA SABANA</t>
  </si>
  <si>
    <t>ESPECIALISTA D SERVICIO</t>
  </si>
  <si>
    <t>19/05/2010 AL 29/10/2011</t>
  </si>
  <si>
    <t>E &amp;S EFICIENCIA Y SERVICIO</t>
  </si>
  <si>
    <t>PSICOLOGA DE SELECCION</t>
  </si>
  <si>
    <t>06/08/2008-10/05/2010</t>
  </si>
  <si>
    <t>SERTEMPO</t>
  </si>
  <si>
    <t xml:space="preserve">TUTORA PROGRAMA </t>
  </si>
  <si>
    <t>02/02/2006-25/07/2008</t>
  </si>
  <si>
    <t>PSICOLOGA EXTERNA</t>
  </si>
  <si>
    <t>01/04/2006 A 30/10/2008</t>
  </si>
  <si>
    <t>COPSERVIR</t>
  </si>
  <si>
    <t>30/01/2006-20/06/2008</t>
  </si>
  <si>
    <t>LICEO PANAMERICANO</t>
  </si>
  <si>
    <t xml:space="preserve">CAPACITACION ,ASESORIA Y CONSULTAS PSICOLOGICA </t>
  </si>
  <si>
    <t>FUNDACION AMIGOS UNIDOS DE CORAZON</t>
  </si>
  <si>
    <t>CAPACITACION TALLERES LUDICOS</t>
  </si>
  <si>
    <t>01/06/2005-30/06/2005</t>
  </si>
  <si>
    <t>INSTITUCION EDUCATIVA LA UNION</t>
  </si>
  <si>
    <t>CORPORACION EDUCATIVA DEL CARIBE</t>
  </si>
  <si>
    <t>MERLYS  JUDITH CAUSADO CHAMORRO</t>
  </si>
  <si>
    <t>2009-2010-2011</t>
  </si>
  <si>
    <t>HOGAR INFANTIL LA BUCARAMANGA</t>
  </si>
  <si>
    <t>COORDINADORA PEDAGOGICA</t>
  </si>
  <si>
    <t>10/02/2009 -30/10/2013</t>
  </si>
  <si>
    <t>FUNDACION FUNDECI</t>
  </si>
  <si>
    <t>COORDINADORA DEL PROGRAMA DE PRIMERA INFANCIA</t>
  </si>
  <si>
    <t>06/02/2012-18/04/2012</t>
  </si>
  <si>
    <t>FUNDACION SURGIR</t>
  </si>
  <si>
    <t>22/03/2012 - 22/06/2012</t>
  </si>
  <si>
    <t>INSTITUCION EDUCATIVA NUEVA ESTRELLA</t>
  </si>
  <si>
    <t>09/07/2012 A 26/10/2012 Y 11/01/2013 - 15/11/2013</t>
  </si>
  <si>
    <t>INSTITUCION EDUCATIVA PALMARITO</t>
  </si>
  <si>
    <t>LICENCIADA EN EDUCACION BASICA</t>
  </si>
  <si>
    <t>SANDY MARIA LOPEZ MARTINEZ</t>
  </si>
  <si>
    <t>11/02/2008 A 10/12/2008 Y 09/02/2009 - 11/12/2009</t>
  </si>
  <si>
    <t>SECRETARIA DESARROLLO COMUNITARIO SAN BENITO</t>
  </si>
  <si>
    <t>FEDERACION COLOMBIANA DE MUNICIPIOS</t>
  </si>
  <si>
    <t>CENTRO EDUCATIVO JHON DEWEY</t>
  </si>
  <si>
    <t>CENTRO EDUCATIVO SAN RAFAEL</t>
  </si>
  <si>
    <t>23/02/2010 AL 30/04/2013</t>
  </si>
  <si>
    <t>08/12/2007 A 14/12/2007 Y 23/07/2008-12/12/2008 Y 02/04/2009 A 4/08/2009</t>
  </si>
  <si>
    <t>TUTORA PROGRAMA TODOS APRENDER</t>
  </si>
  <si>
    <t>27/05/2013 AL 23/07/2014</t>
  </si>
  <si>
    <t>LLILIAN CARINA MENDIVIL CALDERA</t>
  </si>
  <si>
    <t xml:space="preserve">APORTAR  EL FORMATO 11 CON LAS CARTAS DE COMPROMISO </t>
  </si>
  <si>
    <t>34.29</t>
  </si>
  <si>
    <t>1.06</t>
  </si>
  <si>
    <t>39-40</t>
  </si>
  <si>
    <t>37-38</t>
  </si>
  <si>
    <t>11.13</t>
  </si>
  <si>
    <t>35 - 36</t>
  </si>
  <si>
    <t>11.1</t>
  </si>
  <si>
    <t xml:space="preserve">NO PRESENTO HOJA DE VIDA </t>
  </si>
  <si>
    <t xml:space="preserve">SERVICIO AL EMPLEADOS GESTION HUMANA </t>
  </si>
  <si>
    <t>FECHA DE INICIO Y TERMINACIÓN. 04/03/2009   HASTA EL 03/09/2009 
15/09/2009 HASTA EL 24/02/2010</t>
  </si>
  <si>
    <t xml:space="preserve">EMPRESA.   COLPATRIA </t>
  </si>
  <si>
    <t xml:space="preserve">NO SE VALIDA LA HOJA DE VIDA TODA VEZ QUE EN LA CARTA DE COMPROMISA SE PERFILA COMO COORDINADORA GENERAL DELPROYECTO Y NO APORTA EPERIENCIA EN TRABAJO CON INFANCIA Y FAMILIA </t>
  </si>
  <si>
    <t xml:space="preserve">ILEGIBLE LA CERTIFICACION </t>
  </si>
  <si>
    <t>FECHA DE INICIO Y TERMINACIÓN. DESDE 24 DE FEBRERO HASTA EL 23 DE AGOSTO DEL 2010</t>
  </si>
  <si>
    <t xml:space="preserve">EMPRESA. BRINSA PLANTA MAMONAL  </t>
  </si>
  <si>
    <t>JUNIO 02 DE 2011.</t>
  </si>
  <si>
    <t xml:space="preserve">UNIVERSIDAD DE CARTAGENA </t>
  </si>
  <si>
    <t xml:space="preserve">CONTADORA PUBLICA </t>
  </si>
  <si>
    <t>KATHERINE PAOLA PARRA MOLINA</t>
  </si>
  <si>
    <t xml:space="preserve">NO CUMPLE CON EL TIEMPO DE EXPERIENCIA  DE ACUERDO A LO ESTIPULADO EN LOS PLIEGOS </t>
  </si>
  <si>
    <t xml:space="preserve">FUNCIONES COORDINADORA EN LAS MODALIDADES HCB Y FAMI </t>
  </si>
  <si>
    <t>FECHA DE INICIO Y TERMINACIÓN 05/02/2013</t>
  </si>
  <si>
    <t>EMPRESA. FUNDACION PROSOCIAL</t>
  </si>
  <si>
    <t>EMPRESA UNIVERSIDAD NACIONAL EXPERIMENTAL SUR DEL LAGO JESUS MARIA SEMPRUM - VENEZUELA. Y UNIVERSIDA FERMIN TORO -VENEZUELA.</t>
  </si>
  <si>
    <t>LICENCIADA EN ADMINISTRACION  DE EMPRESAS AGROPECUARIA Y MAGISTER SCIENTIARUM EN GERENCIA EMPRESARIAL.</t>
  </si>
  <si>
    <t>MARIANA GOMEZ DIAZ</t>
  </si>
  <si>
    <r>
      <rPr>
        <b/>
        <sz val="9"/>
        <color theme="1"/>
        <rFont val="Arial"/>
        <family val="2"/>
      </rPr>
      <t>CUMPLE PROPORCION</t>
    </r>
    <r>
      <rPr>
        <b/>
        <sz val="11"/>
        <color theme="1"/>
        <rFont val="Arial"/>
        <family val="2"/>
      </rPr>
      <t xml:space="preserve">
SI /NO</t>
    </r>
  </si>
  <si>
    <r>
      <rPr>
        <b/>
        <sz val="10"/>
        <color theme="1"/>
        <rFont val="Arial"/>
        <family val="2"/>
      </rPr>
      <t>CUMPLE PERFIL</t>
    </r>
    <r>
      <rPr>
        <b/>
        <sz val="11"/>
        <color theme="1"/>
        <rFont val="Arial"/>
        <family val="2"/>
      </rPr>
      <t xml:space="preserve">
SI /NO</t>
    </r>
  </si>
  <si>
    <t>113-119-120</t>
  </si>
  <si>
    <t>022/08/2013</t>
  </si>
  <si>
    <t>FUNDACION PARA EL DESARROLLO SOCIAL PARA  COLOMBIA - FUNDESOCOL</t>
  </si>
  <si>
    <t>112-118-119</t>
  </si>
  <si>
    <t>111-115-116.</t>
  </si>
  <si>
    <t>FUNDACION CASA DE LA MUJER</t>
  </si>
  <si>
    <r>
      <rPr>
        <b/>
        <sz val="10"/>
        <color theme="1"/>
        <rFont val="Arial"/>
        <family val="2"/>
      </rPr>
      <t xml:space="preserve">CUMPLE </t>
    </r>
    <r>
      <rPr>
        <b/>
        <sz val="11"/>
        <color theme="1"/>
        <rFont val="Arial"/>
        <family val="2"/>
      </rPr>
      <t xml:space="preserve">
SI /NO</t>
    </r>
  </si>
  <si>
    <t>PROFESIONAL DE APOYO PSCIOSOCIAL  CDI EN MEDIO FAMILIAR</t>
  </si>
  <si>
    <t>SUBSANAR: APORTANDO 2 PROFESIONES DEL AREA PSICOSOCIAL TODA VE QUE NO CUMPLE CON EL NUMERO DE PROFESIONALES DE ACUERDO A LOS CUPOS DEL GRUPO</t>
  </si>
  <si>
    <t xml:space="preserve">FUNCIONES: DESARROLLO PROGRAMAS Y PROYECTOS  CON FAMILIA TRABAJO COMUNITARIO CON NIÑOS Y POBLACION VULENRABLE </t>
  </si>
  <si>
    <t xml:space="preserve">EMPRESA: FUNDACION COLOMBIA NUEVO SIGLO </t>
  </si>
  <si>
    <t>FUNCIONES : PASANTIAS EN TRABAJO COMUNITARIO Y ATENCION A PRIMERA AINFANCIA CON POBLACION EN CONDICION DE DESPLAZAMIENTO Y VULNERABILIDAD EJECUTO PROYECTOS DE ESCUELA DIRIGIDOS A LA FAMALIA</t>
  </si>
  <si>
    <t xml:space="preserve">AÑOS 2011 Y 2012 </t>
  </si>
  <si>
    <t xml:space="preserve">EMPRESA:INSTITUCION EDUCATIVA ALTOS DE ROSARIO  </t>
  </si>
  <si>
    <t>FUNCIONES: PRACTICAS PROFESIONALES AL PROGRAMA DE TRABAJO SOCIAL</t>
  </si>
  <si>
    <t xml:space="preserve">JULIO DE 2011 A NOVIEMBRE DE 2012 </t>
  </si>
  <si>
    <t xml:space="preserve">EMPRESA: CEMTRO DE FAMILIA CECAR </t>
  </si>
  <si>
    <t>CORPORACION EDUCATIVA DEL CARIBE - CECAR.</t>
  </si>
  <si>
    <t>AURA MARIA LEON BELLO</t>
  </si>
  <si>
    <t>PROFESIONAL DE APOYO PSICOSOCIAL CDI EN MEDIO MODALIDAD FAMILIAR</t>
  </si>
  <si>
    <t xml:space="preserve">FUNCIONES: PRACTICAS PROFESIONALES DEL PROGRAMA DE PSICOLOGIA </t>
  </si>
  <si>
    <t>05/02/2012 HASTA EL 16/11/2012</t>
  </si>
  <si>
    <t xml:space="preserve">EMPRESA: CENTRO DE FAMILIA </t>
  </si>
  <si>
    <t xml:space="preserve">CRUZANDO LA BASE DE DATOS ENTRE REGIONALES SE DETECTA QUE  ESTA PROFESIONAL QUEDA HABILITADA EN LA REGIONAL BOLIVAR POR SER RADICADA LA PROPUESTA EL 01/12/2014 A LAS 14:29 PM. QUEDANDO DESABILITADA EN LA REGIONAL SUCRE PARA LA PROPUESTA UT NUEVA ESPERANZA.
SUBSANAR ALLEGANDO HOJA DE VIDA.  </t>
  </si>
  <si>
    <t>FUNCIONES: VALOREACIONES A NIÑOS Y NIÑAS CON POSIBLE ALTERACION DEL DESARROLLO INFANTIL TRABAJO EDUCATIVO CON MUJERES LACTANTES Y GESTANTES ESTIMULACION Y CRIANZA FORMACION DE LA FAMILIA EN LAS MODALIDADES FAMILIAR E INSTITUCIONAL</t>
  </si>
  <si>
    <t>15/01/ 2013 HASTA EL 15/08/2014.</t>
  </si>
  <si>
    <t xml:space="preserve">EMPRESA:CORPORACION JOVENES Y MAÑANA </t>
  </si>
  <si>
    <t>KARINA ELVIRA GARCIA HERNANDEZ</t>
  </si>
  <si>
    <t>PROFESIONAL DE APOYO PSICOSOCIALCDI EN MEDIO MODALIDAD FAMILIAR</t>
  </si>
  <si>
    <t>FUNCIONES: DOCENTE COORDINANDO ACTIVIDADES CURRICULARES Y EXTRACURRUCULARES ORGANIZAR EL PEI Y POA</t>
  </si>
  <si>
    <t>DESDE EL AÑO 2005 HASTA EL 2012.</t>
  </si>
  <si>
    <t>INSTITUTO FRANCISCO DE PAULA SANTANDER</t>
  </si>
  <si>
    <t>ACLARAR Y SUBSANAR LA FECHA DE INICIO Y TERMINACION DE LA EXPERIENCIA DE TRABAJOS CON FAMILIA Y/O PRIMERA INFANCIA. FOLIO 00152.</t>
  </si>
  <si>
    <t>FUNCIONES: DOCENTE</t>
  </si>
  <si>
    <t>09/06/2012 HASTA EL 20/06/2014</t>
  </si>
  <si>
    <t xml:space="preserve">EMPRESA: CENTRO EDUCATIVO EL TORNO SAN MARCOS </t>
  </si>
  <si>
    <t>UNIVERSIDAD SANTO TOMAS</t>
  </si>
  <si>
    <t>LICENCIADA EN EDUCACION PREESCOLAR Y PROMOCION DE LA FAMILIA.</t>
  </si>
  <si>
    <t>SANDRA PATRICIA ROMERO ROMERO</t>
  </si>
  <si>
    <t>COORDINADOR CDI EN MEDIO MODALIDAD FAMILIAR</t>
  </si>
  <si>
    <t xml:space="preserve"> SUBSANAR LA EXPERIENCIA DEBE SER ACREDITADA EN ATENCION A FAMILIA Y/O A LA PRIMERA INFANCIA. FOLIO 00141.</t>
  </si>
  <si>
    <t xml:space="preserve"> SI </t>
  </si>
  <si>
    <t>ORGANIZA, ORIENTA Y RETROALIMENTA EL TRABAJO PEDAGOGICO DE LOS DOCENTES, PARA ASEGURAR LA APLICACIÓN DEL ENFOQUE PEDAGOGICO DEFINIDO EN EL PROYECTO EDUCATIVO INSTITUCIONAL, ENTRE OTRAS</t>
  </si>
  <si>
    <t>FECHA DE INICIO Y TERMINACIÓN. DESDE EL 01/02/1990 HASTA EL 24/10/2014</t>
  </si>
  <si>
    <r>
      <t xml:space="preserve">EMPRESA.      </t>
    </r>
    <r>
      <rPr>
        <sz val="11"/>
        <color theme="1"/>
        <rFont val="Arial"/>
        <family val="2"/>
      </rPr>
      <t>CENTRO EDUCATIVO INSTITUTO PEDAGOGICO DEL CAUCA</t>
    </r>
    <r>
      <rPr>
        <b/>
        <sz val="11"/>
        <color theme="1"/>
        <rFont val="Arial"/>
        <family val="2"/>
      </rPr>
      <t xml:space="preserve"> </t>
    </r>
  </si>
  <si>
    <t xml:space="preserve">17(02/1995  </t>
  </si>
  <si>
    <t>LUCIA REBECA TOSCANO RODRIGUEZ</t>
  </si>
  <si>
    <t>BARRIO PALITO ALTO, ALTOS LAS FLORES, PROVENIR MOCHILA, CENTRO ZONAL NORTE.</t>
  </si>
  <si>
    <t>CDI EN MEDIO MODALIDAD FAMILIAR</t>
  </si>
  <si>
    <t>CDI EN MEDIO MODALIDAD FAMILIAR PASO QUE DEJAN HUELLAS</t>
  </si>
  <si>
    <t>SUBSANAR CARTA DE INTENCION PARA GESTONAR ESPACIOS PARA LA ATENCION DE LOS NIÑOS Y NIÑASEL FORMATO 11 SE ENCUENTRA EN LOS  FOLIOS 00122 Y OO123</t>
  </si>
  <si>
    <t>AREA RURAL CORREGIMIENTO DE SABANETICA, LIBERTAD, VEREDA PISISI - CENTRO ZONAL NORTE.</t>
  </si>
  <si>
    <t>CDI EN MEDIO MODALIDAD FAMILIAR MI PEQUEÑO MUNDO</t>
  </si>
  <si>
    <t>SUBSANAR APORTANDO CERTIFICACIONES, TODA VEZ QUE NO CUMPLE CON LA EXPERIANCIA MINIMA HABILITANTE.</t>
  </si>
  <si>
    <t>PERIODOS EN TRASLAPOS</t>
  </si>
  <si>
    <t>101-108-109.</t>
  </si>
  <si>
    <t>100-106-107.</t>
  </si>
  <si>
    <t>100-104-105</t>
  </si>
  <si>
    <t>GRUPO 16 - SAN ONOFRE.</t>
  </si>
  <si>
    <t xml:space="preserve">FUNDACION CASA DE LA MUJER </t>
  </si>
  <si>
    <t>FUNDACION PARA EL DESARROLLO SOCIAL PARA COLOMBIA - FUNDESOCOL.</t>
  </si>
  <si>
    <t>UNION TEMPORAL NUEVA ESPERANZA</t>
  </si>
  <si>
    <t xml:space="preserve">DE RECURSOS HUMANOSJEFE </t>
  </si>
  <si>
    <t>4/07/2013 HASTA 6/7/2004</t>
  </si>
  <si>
    <t>HOSPITAL REGIONAL SEGUNDO NIVEL DE SAN MARCOS</t>
  </si>
  <si>
    <t>JEFE DE LA OFICINA DE CONTROL INTERNO</t>
  </si>
  <si>
    <t>19/01/2006 HASTA EL 31/12/2007</t>
  </si>
  <si>
    <t>ALCALDIA DE SAN MARCOS</t>
  </si>
  <si>
    <t>JEFE DE RECURSOS HUMANOS</t>
  </si>
  <si>
    <t>2/01/2008 A 30/06/2010</t>
  </si>
  <si>
    <t>CORPORACION SIEMBRA FUTURO</t>
  </si>
  <si>
    <t xml:space="preserve">AREA ADMINISTRATIVA  DE APOYO EN EL RECAUDO DE LA CARTERA </t>
  </si>
  <si>
    <t>2/08/2010 HASTA 31/12/2010</t>
  </si>
  <si>
    <t>CORPOMOJANA</t>
  </si>
  <si>
    <t>JEFE DE PERSONAL</t>
  </si>
  <si>
    <t>2/11/2011 HASTA 1/05/2012</t>
  </si>
  <si>
    <t>EMPRESA: CORPOMOJANA</t>
  </si>
  <si>
    <t>FUNCIONES:
INGENIERO AMBIENTAL</t>
  </si>
  <si>
    <t>2/05 AL 24/08/2012</t>
  </si>
  <si>
    <t>EMPRESA:
CORPOMOJANA</t>
  </si>
  <si>
    <t>LUIS  EDUARDO HERNANDEZ MERCADO</t>
  </si>
  <si>
    <t>1/435</t>
  </si>
  <si>
    <t>FUNCIONES: EDUCADORA FAMILIAR EN EL PROGRAMA PACTO DE  VIVIENDA CON BIENESTAR CAPACITACION Y VISITA DE SEGUIMIENTOA  LAS FAMILIAS BENEFICIARIAS DEL SUBSIDIO DE VIVIENDA EN LOS EJES TEMATICOS CONVIVIENCIA FAMILIAR.</t>
  </si>
  <si>
    <t>1/09/2007 HASTA 30/11/2010</t>
  </si>
  <si>
    <t>CRUZANDO LA BASE DE DATOS ENTRE REGIONALES SE DETECTA QUE  ESTA PROFESIONAL DESABILITADA EN LA REGIONAL SUCRE PARA LA PROPUESTAS UT FUNDACION EDUCATIVA AUTONOMA DE COLOMBIA. TENEINDO EN CUENTA QUE TAMBIEN SE P0STULO  EN LA REGIONAL BOLIVAR EN PROPUESTA RADICADA  EL 01/12/2014 A LAS 14:00 PM. QUEDANDO NO SUBSANABLE POR SER TALENTO HUMANO ADICIONAL</t>
  </si>
  <si>
    <t>FUNCIONES: JARDINERA</t>
  </si>
  <si>
    <t>1998 HASTA EL 30/11/2000</t>
  </si>
  <si>
    <t>EMPRESA: INSTITUCION EDUCATIVA SEGUNDO DE LA PEÑA PINILLOS SEDE: ESCUELA URBANA MIXTA MARIA AUXILIADORA TALAIGUA NUEVO BOLIVAR</t>
  </si>
  <si>
    <t>LICENCIADA EN EDUCACION INFANTIL CON ENFASIS EN INFORMATICA</t>
  </si>
  <si>
    <t>ERIKA MARIA CRUZ ORTIZ</t>
  </si>
  <si>
    <t>COORDINADORA DE APOYO PEDAGOGICO</t>
  </si>
  <si>
    <t>ASESORA DE VENTAS</t>
  </si>
  <si>
    <t>15/02/2012 AL 24/12/2012</t>
  </si>
  <si>
    <t>EMPRESA:
SERVICIOS INTEGRALES EFICACIA</t>
  </si>
  <si>
    <t>8/01/2013  AL 15/05/2013</t>
  </si>
  <si>
    <t>COORDINADOR GENERAL Y ADMINISTRATIVO DEL PROGRAMA DE AMPLIACION DE COBERTURA PAARA POBLACION VULNERABLE</t>
  </si>
  <si>
    <t>1/02/2011 HASTA 9/12/2011 1/02/2010 HASTA 3/12/2010 2/02/2009 HASTA 4/12/2009</t>
  </si>
  <si>
    <t>EMPRESA:INSTITUCION EDUCATIVA GIMNASIO DEL SAN JORGE</t>
  </si>
  <si>
    <t>UNIVERSIDAD INCA DE COLOMBIA</t>
  </si>
  <si>
    <t>SANDRA MILENA CRESPO MEZA</t>
  </si>
  <si>
    <t>COORDINADORA GENERAL DE PROYECTO MODALIDAD FAMILIAR</t>
  </si>
  <si>
    <t>133 Y 134</t>
  </si>
  <si>
    <t>CONVENIO 004 /2013</t>
  </si>
  <si>
    <t>CORPORACION PROSPERIDAD DE COLOMBIA</t>
  </si>
  <si>
    <t>FUNDACION EDUCATIVA AUTONOMA DE COLOMBIA FUNEDAUCOL</t>
  </si>
  <si>
    <t>130, 131 Y 132</t>
  </si>
  <si>
    <t>CONVENIO 003 /2014</t>
  </si>
  <si>
    <t>APOYO PSICOSOCIAL EN MEDIO FAMILIAR</t>
  </si>
  <si>
    <t>AUXILIAR DE TRABAJO SOCIAL Y TALENTO HUMANO</t>
  </si>
  <si>
    <t>15/03/2009 HASTA 15/12/2011</t>
  </si>
  <si>
    <t>IPS DIVINO ROSTRO</t>
  </si>
  <si>
    <t>ATENCION DE CASOS EN EL CENTRO DE FAMILIA DE CECAR</t>
  </si>
  <si>
    <t>07/2011 HASTA JUNIO 2012</t>
  </si>
  <si>
    <t>TEABAJADORA SOCIAL</t>
  </si>
  <si>
    <t>01/06/2011 HASTA 31/10/2011</t>
  </si>
  <si>
    <t>FUNDACION INTEGRAL PAIS NUEVO</t>
  </si>
  <si>
    <t>TECNICO PROFESIONAL DEL AREA SOCIAL</t>
  </si>
  <si>
    <t>26/09/2012  HASTA 02/05/2014</t>
  </si>
  <si>
    <t xml:space="preserve">UNION TEMPORAL PROSPERIDAD </t>
  </si>
  <si>
    <t>ADRIANA LUCIA PEREZ PEREZ DIAZ</t>
  </si>
  <si>
    <t>PSICOTERAPEUTA COGNITIVO-CONDUCTUAL</t>
  </si>
  <si>
    <t>04/02/2013 HASTA 31/12/2013</t>
  </si>
  <si>
    <t>INSTITUTO DE NEUROCIENCIAS  A PLICADAS A LA REHABILITACION INTEGRAL</t>
  </si>
  <si>
    <t>YEISON DAVID OYOLA PEREZ</t>
  </si>
  <si>
    <t xml:space="preserve">SUBSANAR PRESENTANDO HOJA DE VIDA APOYO PSICOSOCIAL DE ACUERDO AL NUMERO DE CUPOS SEGÚN LO ESTABLECIEDO EN LOS PLIEGOS </t>
  </si>
  <si>
    <t>COORDINADOR ACADEMICO EN EL NIVEL PREESCOLAR Y EDUCACION BASICA</t>
  </si>
  <si>
    <t>01/02/2005 HASTA 30/11/2013</t>
  </si>
  <si>
    <t>CENTRO EDUCATIVO CELESTIN FREINET</t>
  </si>
  <si>
    <t>JULIA EDITH BENITEZ MONTES</t>
  </si>
  <si>
    <t>COORDINADORA CDI EN MEDIO FAMILIAR</t>
  </si>
  <si>
    <t>SUBSNAR PRESENTANDO FORMATO NUMERO 11, CONDICIONES HBILITANTES DE INFRAESTRUCTURA-</t>
  </si>
  <si>
    <t>250</t>
  </si>
  <si>
    <t>48Y 49</t>
  </si>
  <si>
    <t>CONVENIO C.I 001 DEL 06/01/2010</t>
  </si>
  <si>
    <t>CORPORACION MI LUGAR FAVORITO</t>
  </si>
  <si>
    <t>46 Y 47</t>
  </si>
  <si>
    <t>CONVENIO C.I 002 DE 04/01/2011</t>
  </si>
  <si>
    <t>SUBSANAR PRESENTANDO CONTRATOS O CONVENIOS PARA VALIDAR CUPOS, YA QUE REVISADA LA EXPERIENCIA MINIMA HABILITANTE SE EVIDENCIO QUE NO CUMPLE CON EL NUMERO DE CUPOS DE ACUERDO A LO ESTABLECIDO EN LOS PLIEGOS .</t>
  </si>
  <si>
    <t>44 Y 45</t>
  </si>
  <si>
    <t>CONVENIO C.I 003 DE 2012</t>
  </si>
  <si>
    <t>FUNDACION EDUCATIVA AUTONOMA DE COLOMBIA</t>
  </si>
  <si>
    <t xml:space="preserve">CONTADOR PUBLICO </t>
  </si>
  <si>
    <t>JHON MARIO NARVAEZ VERGARA</t>
  </si>
  <si>
    <t>1/910</t>
  </si>
  <si>
    <t>NO ESPECIFICO TIEMPO CERTIFICACION</t>
  </si>
  <si>
    <t>30/10/2006 A 30/12/2006</t>
  </si>
  <si>
    <t>LICENCIADA EN ESPAÑOL Y LITERATURA</t>
  </si>
  <si>
    <t>RITA ISABEL RAMIREZ MONTIEL</t>
  </si>
  <si>
    <t>21.86</t>
  </si>
  <si>
    <t>JUNTA DE ACCION COMUNAL BARRIO LAS BRISAS</t>
  </si>
  <si>
    <t>FUNDACION JOVENES EN ACCION MUNICIPIO DE LA UNION</t>
  </si>
  <si>
    <t>10.86</t>
  </si>
  <si>
    <t>SUBSANAR POR CUANTO NO ESPICIFICA EL TIEMPO  DE SERVICIO</t>
  </si>
  <si>
    <t xml:space="preserve">LA EXPERIENCIA CERTIFICADA NO CUMPLE CON  EL PERFIL    113,114,119,120,122 Y 124 </t>
  </si>
  <si>
    <t>AUXILIAR DE HIGIENE ORAL</t>
  </si>
  <si>
    <t>21/06/1998 A 25/03/2002</t>
  </si>
  <si>
    <t>CLINICA LAS PEÑITAS</t>
  </si>
  <si>
    <t>GLEDIS CANDELARIA VITAL TOVAR</t>
  </si>
  <si>
    <t>1/116</t>
  </si>
  <si>
    <t>TOFEME,LA ESTACION, NUEVA ESTRELLA, LA MEJIA,SIETE PALMAS, VILLA NUEVA, CAIMITICO, LAS PAVITA, LA SOLERA</t>
  </si>
  <si>
    <t>CDI FAMILIAR</t>
  </si>
  <si>
    <t>CDI FAMILIAR FAMILIAS EL BUEN COMIENZO DEL SABER</t>
  </si>
  <si>
    <t>APORTAR CARTA DE COMPROMISO DEL COMODATO</t>
  </si>
  <si>
    <t>VEREDA PAJARITO,PIÑALITO Y EL  JOVO</t>
  </si>
  <si>
    <t>CDI FAMILIAR FAMILIAS CARITAS FELICES</t>
  </si>
  <si>
    <t>AV NUÑEZ, BARRIO SANTO DOMINGO,LOS CAYITOS Y BARRIO LOS ALMENDROS</t>
  </si>
  <si>
    <t>CDI FAMILIAR FAMILIAS RADIANTES</t>
  </si>
  <si>
    <t>BARRIO SAN RAFAEL</t>
  </si>
  <si>
    <t xml:space="preserve">CDI  INSTITUCIONAL </t>
  </si>
  <si>
    <t>CDI INSTITUCIONAL EL ROSARIO</t>
  </si>
  <si>
    <t>APORTAR   CARTA DE COMPROMISO DE INTENCION DE ARRIENDO</t>
  </si>
  <si>
    <t>BARRIO SANTANDER</t>
  </si>
  <si>
    <t>CDI INSTITUCIONAL EL CARRUSEL DE LA ALEGRIA</t>
  </si>
  <si>
    <t>30.36</t>
  </si>
  <si>
    <t xml:space="preserve">NO SE VALIDO LA CERTIFICACION NO APORTA LOS CUPOS </t>
  </si>
  <si>
    <t>FUNDACION JOVENES EN ACCION DEL MUNICIPIO DE LA UNION</t>
  </si>
  <si>
    <t>86-100</t>
  </si>
  <si>
    <t>8.26</t>
  </si>
  <si>
    <t xml:space="preserve">UNION TEMPORAL LA ESPERANZA </t>
  </si>
  <si>
    <t>15 DE JUNIO DEL2006 HASTA EL 19 DE NOVIEMBRE DE  2014</t>
  </si>
  <si>
    <t>ESPUMAS Y COLCHONES DEL CARIBE</t>
  </si>
  <si>
    <t>05 DE MAYO  DE 2012 HASTA EL 20 DE NOVIEMBRE DE 2014</t>
  </si>
  <si>
    <t>TELLER AUTOSABANAS</t>
  </si>
  <si>
    <t>REVISORA FISCAL</t>
  </si>
  <si>
    <t>11 DE SEPTIEMBRE DE 2013</t>
  </si>
  <si>
    <t>COPRPIEDAD EDIFICIO CAJA  AGRARIA DE SINCELEJO</t>
  </si>
  <si>
    <t>ASISTENTE CONTABLE</t>
  </si>
  <si>
    <t>02 DE NOVIEMBRE DEL 2006 AL 31 DE DICIEMBRE DE 2009</t>
  </si>
  <si>
    <t xml:space="preserve">COOPCARIBE </t>
  </si>
  <si>
    <t>OFICIO CONTABLE VARIOS</t>
  </si>
  <si>
    <t>25 DE MAYO DE 2005 AL 24 DE NOVIEMBRE DEL 2005</t>
  </si>
  <si>
    <t>CAJA DE COMPESACION FAMILIAR DE SUCRE</t>
  </si>
  <si>
    <t>01 DE AGOSTO DE 1998 AL 30 DE OCTUBRE DEL 2004</t>
  </si>
  <si>
    <t>ROGER FADUL PANTOJA- INGENIERO CIVIL</t>
  </si>
  <si>
    <t>ENERO  1996- A JUNIO DE 1997</t>
  </si>
  <si>
    <t>MUEBLES SAN FRANCISCO</t>
  </si>
  <si>
    <t>19 DE DICIEMBRE DE 2008</t>
  </si>
  <si>
    <t>CONTADORA PUBLICO</t>
  </si>
  <si>
    <t>SUGELIS PERZ MONTES</t>
  </si>
  <si>
    <t>1/520</t>
  </si>
  <si>
    <t>01 DE OCTUBRE DE 2011 AL 30 DE ABRIL DEL 2012</t>
  </si>
  <si>
    <t>CENTRO INTEGRAL DE APRENDIZAJE Y DESARROLLO</t>
  </si>
  <si>
    <t>14 DE JULIO DE 2008 AL 17 DE DICIEMBRE DE 2010</t>
  </si>
  <si>
    <t xml:space="preserve">CRUZANDO LA BASE DE DATOS ENTRE REGIONALES SE DETECTA QUE  ESTA PROFESIONAL QUEDA DESABILITADA EN LA REGIONAL SUCRE PARA LAS PROPUESTAS UT SEMILLAS DE AMOR Y CONSORCIO MIS PRIMEROS PASOS. TENEINDO EN CUENTA QUE SE POSTULO  EN LA REGIONAL BOLIVAR EN LA PROPUESTA RADICADA   EL 01/12/2014 A LAS 14:59 PM.  </t>
  </si>
  <si>
    <t xml:space="preserve">01 DE MARZO DE 2004 AL 30 DE ABRIL DEL 2004 </t>
  </si>
  <si>
    <t xml:space="preserve">LICEO BOLIVAR </t>
  </si>
  <si>
    <t>28 DE NOVIEMBRE DE 2003</t>
  </si>
  <si>
    <t xml:space="preserve">MARIA EUGENIA SALGADO ARRIETA </t>
  </si>
  <si>
    <t>CORDINADORA DE PRE-ESCOLAR</t>
  </si>
  <si>
    <t>ENERO 07 DE 2008 AL ENERO 08 DE 2010</t>
  </si>
  <si>
    <t>IE.PREUNIVERSIDAD INFANTIL</t>
  </si>
  <si>
    <t>29 DE AGOSTO DE 2003</t>
  </si>
  <si>
    <t>KARIAN PATRICIA PATERNINA HERNENDEZ</t>
  </si>
  <si>
    <t xml:space="preserve">FUNCIONES </t>
  </si>
  <si>
    <t>FECHA DE INICIO Y TERMINACIÓN</t>
  </si>
  <si>
    <t>NO ANEXARON FORMATO 9 EXPERIENCIA ADICIONAL</t>
  </si>
  <si>
    <t>AGENTE EDUCATIVA</t>
  </si>
  <si>
    <t>30 DE MAYO DE 2013 AL 31 DE DIECIEMBRE DE 2013</t>
  </si>
  <si>
    <t>CORDINADORA S.I.A.U.</t>
  </si>
  <si>
    <t>01 DE OCTUBRE DE 2008 AL 28 DE FEBRERO DE 2010</t>
  </si>
  <si>
    <t>COOPERTIVA DE TRABAJO ASOCIADO ESPECIALIADO EN SALUD  FAMISALUD</t>
  </si>
  <si>
    <t xml:space="preserve"> SUBSANAR  ACLARAR FECHA  DE OBTENCION DEL TITULO DE GRADO, NO ES LEGIBLE.
CRUZANDO LA BASE DE DATOS ENTRE REGIONALES SE DETECTA QUE  ESTA PROFESIONAL DESABILITADA EN LA REGIONAL SUCRE PARA LA PROPUESTAS UT SEMILLAS DE AMOR.  POR POSTULARSE INICIALMENTE EN LA REGIONAL MAGDALENA EN  LA PROPUESTA RADICADA EL 03/12/2014 A LAS 14:37 PM. QUEDANDO 
ALLEGAR HOJA DE VIDA.</t>
  </si>
  <si>
    <t>26 DE NOVIEMBRE DEL 2012 AL 15 DE FEBRERO DE 2013</t>
  </si>
  <si>
    <t>EXTRAS S.A( PERSONAL TEMPORAL)</t>
  </si>
  <si>
    <t>MARZO</t>
  </si>
  <si>
    <t>VIVIAN  MERCEDESCARDOZO MARTINEZ</t>
  </si>
  <si>
    <t>1/220</t>
  </si>
  <si>
    <t>PROFESIONAL DE APOYO PSICOSIAL CDI FAMILIAR</t>
  </si>
  <si>
    <t>17 DE OCTUBRE DE 2012 AL 15 DE ABRIL DE 2013</t>
  </si>
  <si>
    <t>ASESORIAS Y GESTION HUMANAS S.A</t>
  </si>
  <si>
    <t>01 DE ABRIL DE 2009 AL 31 DE DICIEMBRE DE 2009</t>
  </si>
  <si>
    <t>FUNDECOSTA</t>
  </si>
  <si>
    <t xml:space="preserve"> ANALISTA DE SELECCIÓN                      NO CUMPLE </t>
  </si>
  <si>
    <t>4 DE JUNIO DE 2008AL 31 DE AGOSTO DE 2008</t>
  </si>
  <si>
    <t>CONTRATO DE APRENDIZAJE</t>
  </si>
  <si>
    <t>3 DE JULIO DE 2007 AL 30 DE ENERO DE 2008</t>
  </si>
  <si>
    <t>COMFENALCO ANTIOQUIA</t>
  </si>
  <si>
    <t>SE DEBE ACLARAR SUBSANAR FECHA  DE TERMINACION DE INICIO Y TERMINACION DE LAS PRACTICAS EN METROSALUD</t>
  </si>
  <si>
    <t>JULIIO DE 2006 A MAYO 2007</t>
  </si>
  <si>
    <t>METROSALUD</t>
  </si>
  <si>
    <t>GLORIA PAOLA REYES OSPINA</t>
  </si>
  <si>
    <t xml:space="preserve">CRUZANDO LA BASE DE DATOS ENTRE REGIONALES SE DETECTA QUE  ESTE PROFESIONAL QUEDA DESABILITADO EN LA REGIONAL SUCRE PARA LA PROPUESTA UT SEMILLAS DE AMOR.  TENIENDO EN CUENTA QUE SE POSTULO EN LA REGIONAL BOLIVAR EN PROPUESTA RADICADA  EL 01/12/2014 A LAS 14:47 PM. QUEDANDO
SUBSANAR ALLEGANDO HOJA DE VIDA </t>
  </si>
  <si>
    <t>11/07/2012  HASTA 15/02/2013</t>
  </si>
  <si>
    <t>MANUEL DIOISIO BERTEL GRAJALES</t>
  </si>
  <si>
    <t>PROFESIONAL DE APOYO PSICOSOCIAL CDI  FAMILIAR</t>
  </si>
  <si>
    <t>SE DEBE ACLARAR FECHA  DE TERMINACION DEL CONTRATO CON LA IE GIMNASIO DEL ROSARIO</t>
  </si>
  <si>
    <t xml:space="preserve">5/02/2007 HASTA EL </t>
  </si>
  <si>
    <t>IINSTITUCION EDUCATIVA GIMNASIO DEL ROSARIO</t>
  </si>
  <si>
    <t>LICENCIADA EN EDUCACION BASICA CON ENFASIS EN INFORMATICA</t>
  </si>
  <si>
    <t>ALBA LUZ BUELVAS ESTRADA</t>
  </si>
  <si>
    <t>CORDINADOR MODALIDAD FAMILIAR</t>
  </si>
  <si>
    <t>CORDINADORA  CDI</t>
  </si>
  <si>
    <t>01/09/2013 AL 27 DE NOVIEMBRE DE 2014</t>
  </si>
  <si>
    <t>FUNDACION RENACER SOCIAL</t>
  </si>
  <si>
    <t>26/01/2004 AL 30/12/2005</t>
  </si>
  <si>
    <t>FUNDACION HACIA EL BUEN MAÑANA</t>
  </si>
  <si>
    <t xml:space="preserve">LICENCIADA EN EDUCACION BASICA CON ENFASIS EN ARTES PLASTICAS </t>
  </si>
  <si>
    <t>LUZ DARY CHAMORRO BELTRAN</t>
  </si>
  <si>
    <t>COODINADOR MODALIDAD FAMILIAR</t>
  </si>
  <si>
    <t xml:space="preserve">CUMPLE </t>
  </si>
  <si>
    <t>11/02/2013 AL 25/07/2013</t>
  </si>
  <si>
    <t>NUESTRA SEÑORA DEL SOCORRO</t>
  </si>
  <si>
    <t xml:space="preserve">N/A </t>
  </si>
  <si>
    <t xml:space="preserve">CAPITOLINO MARTINEZ ROMERO </t>
  </si>
  <si>
    <t xml:space="preserve">PROFESIONAL DE APOYO PSICOSOCIAL CDI INSTITUCIONAL </t>
  </si>
  <si>
    <t xml:space="preserve">PLAN MUNDIAL DE ALIMENTO </t>
  </si>
  <si>
    <t>2003 AL 2008</t>
  </si>
  <si>
    <t xml:space="preserve">COORDINADORA DE ASUNTOS SOCIALES </t>
  </si>
  <si>
    <t xml:space="preserve">ACLARAR SUBSANAR LAS CERTIFICACIONES EXPEDIDAS NO RELACINAN LOS TIEMPO LABORADOS EN DIAS MESES CORRESPONDIENTES A CADA AÑO </t>
  </si>
  <si>
    <t>DEL 2003 AL 2005</t>
  </si>
  <si>
    <t xml:space="preserve">MINICIPIO DE CHALAN SECRETARIA DE EDUCACION </t>
  </si>
  <si>
    <t>ANA VICTORIA PEREZ CHAMORRO</t>
  </si>
  <si>
    <t xml:space="preserve">COORDINADOR CDI INSTITUCIONAL </t>
  </si>
  <si>
    <t>CENTRO PLAZA PRINCIPAL COLOSO</t>
  </si>
  <si>
    <t>CALLE PRINCIAPL CHALAN</t>
  </si>
  <si>
    <t>FRENTE AL POLIDEPORTIVO CHALAN</t>
  </si>
  <si>
    <t>INSTITUCIONAL</t>
  </si>
  <si>
    <t>CDI  SIN ARRIENDO</t>
  </si>
  <si>
    <t xml:space="preserve">ICBF </t>
  </si>
  <si>
    <t>FUNDACION JUVENIL SIGLO XXI</t>
  </si>
  <si>
    <t>FUNDACION RENACER SOCIAL 55%</t>
  </si>
  <si>
    <t>FUNDACION JUVENIL SIGLO XXI 45%</t>
  </si>
  <si>
    <t xml:space="preserve">UT SEMILLAS DE AMOR </t>
  </si>
  <si>
    <t xml:space="preserve"> DESDE EL MES DE SEPTIEMBRE DEL 2010   HASTA EL 30/08/2012</t>
  </si>
  <si>
    <t>C.M.S. CONSTRUCCIONES S.A.S.</t>
  </si>
  <si>
    <t xml:space="preserve"> DESDE EL 02/01/2010  HASTA EL 31/08/2010</t>
  </si>
  <si>
    <t xml:space="preserve">COOPERATIVA DE TRABAJO ASOCIADOS SERVIR </t>
  </si>
  <si>
    <t>FOLIO 306</t>
  </si>
  <si>
    <t xml:space="preserve">FUNCION : SI CUMPLE </t>
  </si>
  <si>
    <t xml:space="preserve"> DESDE EL 01/04/2006 HASTA EL 31/12/2009</t>
  </si>
  <si>
    <t>SERVICIOS INTEGRALES DE LA COSTA S.A.S</t>
  </si>
  <si>
    <t xml:space="preserve">CORPORACION UNIVERSITARIA DEL CARIBE </t>
  </si>
  <si>
    <t xml:space="preserve">COMTADOR PUBLICO </t>
  </si>
  <si>
    <t xml:space="preserve">JOSE IGNACIO MARTINEZ BENAVIDES </t>
  </si>
  <si>
    <t xml:space="preserve">FINANCIERO </t>
  </si>
  <si>
    <t>FOLIO 299</t>
  </si>
  <si>
    <t>02/02/2013  HASTA EL 30/11/2013</t>
  </si>
  <si>
    <t xml:space="preserve">JORGE TADEO LOZANO </t>
  </si>
  <si>
    <t>FOLIO 298</t>
  </si>
  <si>
    <t>05/02/2012  HASTA EL 30/11/2012</t>
  </si>
  <si>
    <t xml:space="preserve">LICENCIADA EN EDUCACION BASICA CON ENFASIS EN CIENCIAS SOCIALES  </t>
  </si>
  <si>
    <t xml:space="preserve">MARIA ALEJANDRA HERAZO OLIVERO </t>
  </si>
  <si>
    <t>PROFESIONAL DE APOYO PEDAGOGICO</t>
  </si>
  <si>
    <t>FOLIO 286</t>
  </si>
  <si>
    <t>01/02/2014 HASTA EL 01/09/2014</t>
  </si>
  <si>
    <t xml:space="preserve">CENTRO DOCENTEB EUCARISTICO </t>
  </si>
  <si>
    <t>FOLIO 285</t>
  </si>
  <si>
    <t>02/02/2008 HASTA EL 18/03/2011</t>
  </si>
  <si>
    <t xml:space="preserve">INSTITUCION EDUCATIVA GIMNACIO DEL ROSARIO </t>
  </si>
  <si>
    <t xml:space="preserve">LICENCIADA EN EDUCACION BASICA CON ENFASIS EN EDUCACION FISICA RECREACION Y DEPORTES </t>
  </si>
  <si>
    <t xml:space="preserve">VIVIANA DEL CARMEN MONTES SIERRA </t>
  </si>
  <si>
    <t xml:space="preserve">CORDINADOR GENERAL </t>
  </si>
  <si>
    <t>273 Y 274</t>
  </si>
  <si>
    <t xml:space="preserve">ICBF- REGIONAL SUCRE </t>
  </si>
  <si>
    <t xml:space="preserve">FUNDACION PARA EL BIENESTAR Y LA PAZ </t>
  </si>
  <si>
    <t>271  Y 272</t>
  </si>
  <si>
    <t xml:space="preserve">ASOC. DE PADRES DE FAMILIA DE HCB LA CANDELARIA </t>
  </si>
  <si>
    <t>269 Y 270</t>
  </si>
  <si>
    <t>O</t>
  </si>
  <si>
    <t xml:space="preserve">U.T. UNIDOS POR LA NIÑEZ DE SAN ONOFRE </t>
  </si>
  <si>
    <t>FOLIOS: DEL  414, AL 422</t>
  </si>
  <si>
    <t xml:space="preserve">LABORO DESDE EL 01/01/2003 HASTA EL 15/04/2003. </t>
  </si>
  <si>
    <t xml:space="preserve">CENTRO DE FORMACION Y DESARROLLO INTEGRAL  SHARON -CO -605 </t>
  </si>
  <si>
    <t>NO  FIRMO LA HOJA DE VIDA  SE CONSIDERA SUBSABABLE  FOLIO 243</t>
  </si>
  <si>
    <t xml:space="preserve">247,248,249,250,251,252,253,254 Y 255. </t>
  </si>
  <si>
    <t xml:space="preserve">FUNCIONES ; SI CUMPLE </t>
  </si>
  <si>
    <t xml:space="preserve">FECHA DE INICIO: 02/03/2009 AL 30/11/2009  Y 11/11/2009 AL 20/06/2010 21/06/2010 AL 31/12/2010.  Y 13/01/2011 AL 31/12/2011. Y 06/02/2012 AL 15/12/2012., 16/01/2013  HASTA  EL 15/12/2013. </t>
  </si>
  <si>
    <t xml:space="preserve">FONDO DE PROGRAMAS ESPECIALES PARA LA PAZ - REINTEGRACION SOCIAL Y ECONOMICA DE GRUPOS ALZADOS EN ARMAS </t>
  </si>
  <si>
    <t xml:space="preserve">CORPORACION UNIVERSITARIA DEL CARIBE  CECAR </t>
  </si>
  <si>
    <t xml:space="preserve">ELIS JHIHANA MACEA RUIZ </t>
  </si>
  <si>
    <t xml:space="preserve">PSICOSOCIAL </t>
  </si>
  <si>
    <t>FECHA DE INICIO: 01/03/2010 AL 31/10/2010 Y  19/08/2009 AL 30/06/2011</t>
  </si>
  <si>
    <t xml:space="preserve">ORGANIZACIÓN INTERNACIONAL PARA LAS MIGRACIONES  OIM </t>
  </si>
  <si>
    <t xml:space="preserve">PRESTO SERVICIOS EN EL DESARROLLO  DEL PAC  MUNICIPLA EN EL AÑO 2007 </t>
  </si>
  <si>
    <t xml:space="preserve">CENTRO DE SALUD CARTAGENA DE INDIAS -  COROZAL SUCRE </t>
  </si>
  <si>
    <t>FECHA DE INICIO: 02/05/2007  AL 29/08/2007</t>
  </si>
  <si>
    <t xml:space="preserve">CLUB DE LEONES COROZAL MONARCA </t>
  </si>
  <si>
    <t>FECHA DE INICIO: 07/09/2007 AL 07/01/2008</t>
  </si>
  <si>
    <t>HOSPITAL REGIONAL NUESTRA SEÑORA DE LAS MERCEDES  DE COROZAL SUCRE ESE</t>
  </si>
  <si>
    <t xml:space="preserve">NO PRESENTA CEDULA DE CIUDADANIA  SE CONSIDERA SUBSANABLE </t>
  </si>
  <si>
    <t xml:space="preserve">FOLIO 173, 232, 233,234,235, 236, 237 Y  238 </t>
  </si>
  <si>
    <t xml:space="preserve">FUNCIONES : SI CUMPLE  </t>
  </si>
  <si>
    <t>FECHA DE INICIO: 16/02/2008 AL 05/07/2008</t>
  </si>
  <si>
    <t xml:space="preserve">POLITECNICO INDER </t>
  </si>
  <si>
    <t xml:space="preserve">UNIVERSIDAD DEL SINU </t>
  </si>
  <si>
    <t xml:space="preserve">LILIANA MARCELA CARBALLO JIMENEZ </t>
  </si>
  <si>
    <t xml:space="preserve">FECHA DE INICIO: 01/12/2008  HASTA EL 13/09/2009 , 05/01/2010 HASTA  31/06/2010  ,  24/08/2010 AL 31/12/2010 ,  DEL 05/02/2011 AL 30/06/2011  , 01/07/2011  HASTA EL 31/10/2011 , 27/12/2011 AL 31/12/2012  ,  DEL 02/01/2013 HASTA EL 31/12/2013  Y DEL 02/01/2014 AL 31/10/2014. </t>
  </si>
  <si>
    <t xml:space="preserve">ASOCIACION PROMOTORA DEL DESARROLLO SOCIAL ECONOCIMICO Y AMBIENTAL DE LA COSTA CARIBE ASOPROAGRO </t>
  </si>
  <si>
    <t>FECHA DE INICIO: 01/01/2006 HASTA EL 30/11/2008</t>
  </si>
  <si>
    <t xml:space="preserve">FUNDACION FOLKLORICA  CAÑAVERAL </t>
  </si>
  <si>
    <t xml:space="preserve"> SEGÚN CERTIFICACION  PRESTO SERVICIOS DURANTE EL PRIMER SEMESTRE DE 2005 </t>
  </si>
  <si>
    <t xml:space="preserve">INSTITUCION EDUCATIVA JORGE TADEO LOZANO </t>
  </si>
  <si>
    <t>FOLIOS : 202,203,207,208,209,210,211,212,213,214 Y 215</t>
  </si>
  <si>
    <t xml:space="preserve">FUNCIONES : SI CUMPLE </t>
  </si>
  <si>
    <t xml:space="preserve"> REALIZO CICLO DE PRACTICAS INTEGRALES  DURANTE  EL AÑO 2002 HASTA EL PRIMER SEMESTRE DEL AÑO 2004</t>
  </si>
  <si>
    <t>PROYECTOS  DE PROTECCION INTEGRAL DE AGUUAS SIUBTERRANEAS -PPIAS</t>
  </si>
  <si>
    <t xml:space="preserve">COORPORACION UNIVERSITARIA DEL CARIBE </t>
  </si>
  <si>
    <t xml:space="preserve">LILIETH  ESTHER PATERNINA ESCUDERO </t>
  </si>
  <si>
    <t>FOLIO:  190</t>
  </si>
  <si>
    <t xml:space="preserve"> SEGÚN CERTIFICACION LABORO DURANTE EL PERIODO 2001, 2002 Y 2003 </t>
  </si>
  <si>
    <t xml:space="preserve">CORPORACION MINUTO DE DIOS </t>
  </si>
  <si>
    <t>FOLIO:  189</t>
  </si>
  <si>
    <t xml:space="preserve"> FECHA DE INICIO:  DESDE EL MES DE DICIEMBRE DE 2005 HASTA  L MES DE JUNIO DE 2006</t>
  </si>
  <si>
    <t xml:space="preserve">MEDICOS SIN FROTERAS </t>
  </si>
  <si>
    <t>FOLIO:  188</t>
  </si>
  <si>
    <t xml:space="preserve"> FECHA DE INICIO: 05/ 06/2012 HASTA  29/02/2013</t>
  </si>
  <si>
    <t xml:space="preserve">FUNDACION AMIGUITOS </t>
  </si>
  <si>
    <t>FOLIO:  187</t>
  </si>
  <si>
    <t xml:space="preserve">  SEGÚN CERTIFICACION LABORO DURANTE LOS MESES DE SEPTIEMBRE A NOVIEMBRE DE 2013</t>
  </si>
  <si>
    <t>ESCUELA GALAN PARA EL DESARROLLO DE LA DEMOCRACIA</t>
  </si>
  <si>
    <t>FOLIO:  186</t>
  </si>
  <si>
    <t xml:space="preserve"> FUNCIONES: SI CUMPLE </t>
  </si>
  <si>
    <t xml:space="preserve"> FECHA DE INICIO: 01/12/2013 HASTA  30/09/2014</t>
  </si>
  <si>
    <t xml:space="preserve">DIOSESIS DE SINCELEJO SEPAS- DIAKONIA DE LA PAZ </t>
  </si>
  <si>
    <t xml:space="preserve">TRABAJADOR SOCIAL </t>
  </si>
  <si>
    <t xml:space="preserve">JUAN CARLOS PEREZ  OLIVERA </t>
  </si>
  <si>
    <t>FOLIO 159</t>
  </si>
  <si>
    <t xml:space="preserve"> PRACTICAS  UNIVERSITARIAS FECHA DE INICIO: 13/08/2011 HASTA  26/11/2011</t>
  </si>
  <si>
    <t xml:space="preserve">INSTITUCION EDUCATIVA MADRE AMALIA </t>
  </si>
  <si>
    <t>FOLIO:  119</t>
  </si>
  <si>
    <t>FECHA DE INICIO: 06/02/2008 HASTA  18/08/2009</t>
  </si>
  <si>
    <t xml:space="preserve">LICENCIADA EN LENGUA CASTELLANA </t>
  </si>
  <si>
    <t xml:space="preserve">ASTRID GREY OCHOA ALVAREZ </t>
  </si>
  <si>
    <t>FECHA DE INICIO: 10/02/2012 HASTA  18/02/2013</t>
  </si>
  <si>
    <t xml:space="preserve">SEGÚN CERTIFICACION   LABORO DURANTE LOS AÑOS 2010,2011 Y 2012, CONSECUTIVAMENTE. </t>
  </si>
  <si>
    <t xml:space="preserve">CENTRO EDUCATIVO PRIMERO LOS NIÑOS </t>
  </si>
  <si>
    <t>FECHA DE INICIO: 16/04/2011 HASTA  25/06/2011 Y DESDE EL 24/08/2011 HASTA EL 15/11/2011</t>
  </si>
  <si>
    <t xml:space="preserve">INSTITUCION TECNICA LABORAL FUNDESCOLOMBIA </t>
  </si>
  <si>
    <t>FECHA DE INICIO: 15/04/2010HASTA  09/06/2012</t>
  </si>
  <si>
    <t xml:space="preserve"> INSTITUCION EDUCATIVA NNIÑOS DE PAZ NICOLASA FUNEZ</t>
  </si>
  <si>
    <t xml:space="preserve">FOLIOS : 126, 127,128,129,130 131 </t>
  </si>
  <si>
    <t xml:space="preserve">FECHA DE INICIO: 23/02/2014 HASTA  30/11/2014 </t>
  </si>
  <si>
    <t xml:space="preserve">HAPPY PLANET SCHOL CENTER  Y CIA. </t>
  </si>
  <si>
    <t xml:space="preserve">LICENCIADA EN EDUCACION BASICA CON ENFASIS EN MATEMATICA </t>
  </si>
  <si>
    <t xml:space="preserve">KAREN MILENA MERCADO MARTINEZ </t>
  </si>
  <si>
    <t xml:space="preserve">AREA  URBANA, BRR. PALITO, BRR. PALO ALTO, BRR. LAS FLORES, BRR. PORVENIR, Y BRR. MOCHILA </t>
  </si>
  <si>
    <t xml:space="preserve">CENTRO DE DESARROLLO INFANTIL  EN MEDIO FAMILIAR </t>
  </si>
  <si>
    <t xml:space="preserve">AREA RURAL CORREGIMIENTO SABANETA , LIBERTAD Y VEREDA PISISI </t>
  </si>
  <si>
    <t>ESTA EXPERIENCIA FUE PRESENTADA PARA EL GRUPO 11 PROPUESTA 33 LA CUAL FUE RADICADA EL DIA 03/12/2014 A LAS 14:22 PM POR TAL RAZON ESTA SERA TENIDA ENCUENTA PARA EL GRUPO 11 Y NO SE TENDRA ENCUENTA PARA ESTA PROPUESTA</t>
  </si>
  <si>
    <t>109 y 110</t>
  </si>
  <si>
    <t>CONTRATO EN EJECUCIION HASTA EL 01/12/2014</t>
  </si>
  <si>
    <t xml:space="preserve">ASOCIACION DE PADRES DE FAMILIA DE LOS HCB DEL BARRIO LA CANDELARIA </t>
  </si>
  <si>
    <t>NUMERO DE LA PROPUESTA  24</t>
  </si>
  <si>
    <t xml:space="preserve"> EN EL CUADRO  DEL EQUIPO DE TALENTO HUMANO ADICIONAL PRESENTA  FOLIO 456 PRESENTA AL SEÑOR EDUARDO ANSELMO  CERVANTES OVIEDO CON EL CARGO DE CONTADOR PUBLICO ,  PERO SU HOJA DE VIDA SE ENCUENTRA EN EL   EQUIPO TALENTO HUMANO HABILITANTE . FOLIOS DEL 322 AL 345 </t>
  </si>
  <si>
    <t>FOLIO 503</t>
  </si>
  <si>
    <t>01/02/2002 HASTA  EL 30/11/2012</t>
  </si>
  <si>
    <t>GIMNACIO MONTESSORI</t>
  </si>
  <si>
    <t>FOLIO 502</t>
  </si>
  <si>
    <t>15/01/2007 HASTA EL 24/03/2007</t>
  </si>
  <si>
    <t xml:space="preserve">CENTRO EDUCATIVO LA LUCHA </t>
  </si>
  <si>
    <t>FOLIO 501</t>
  </si>
  <si>
    <t>23/01/2001  HASTA EL 23/04/2001</t>
  </si>
  <si>
    <t xml:space="preserve">INSTITUCION EDUCATIVA MATEO PEREZ </t>
  </si>
  <si>
    <t xml:space="preserve">LICENCIADA EN EDUCACION INFANTIL   </t>
  </si>
  <si>
    <t xml:space="preserve">CARMEN ALICIA  BENITEZ TUIRAN </t>
  </si>
  <si>
    <t>1/769</t>
  </si>
  <si>
    <t xml:space="preserve">COORDINADORA  GENERAL </t>
  </si>
  <si>
    <t>16/04/2009 HASTA EL 30/08/2010</t>
  </si>
  <si>
    <t xml:space="preserve">LA SANTE </t>
  </si>
  <si>
    <t>04/03/2004 HASTA EL 15/04/2009</t>
  </si>
  <si>
    <t xml:space="preserve">MEDICAMENTOS NEUROSIQUIATRICOS </t>
  </si>
  <si>
    <t>16/10/2007 HASTA EL 29/02/2008</t>
  </si>
  <si>
    <t xml:space="preserve">CONCEL </t>
  </si>
  <si>
    <t>18/10/1995 HASTA EL 28/12/1998</t>
  </si>
  <si>
    <t>GRANAHORAR</t>
  </si>
  <si>
    <t>18/10/19994 HASTA EL 30/11/1995</t>
  </si>
  <si>
    <t xml:space="preserve">DAVIVIENDA </t>
  </si>
  <si>
    <t xml:space="preserve">FOLIO 481, 482,483,484,485,486  LA EXPERINCIA  NO ES VALIDADA POR POR NO PRESENTA TRABAJO CON INFANCIA O FAMILIA </t>
  </si>
  <si>
    <t xml:space="preserve">FUNCION :NO CUMPLE </t>
  </si>
  <si>
    <t>24/09/1993 HASTA EL 24/10/1994</t>
  </si>
  <si>
    <t xml:space="preserve">PROSERVIR </t>
  </si>
  <si>
    <t xml:space="preserve">UNIVERSIDAD DE SUCRE  </t>
  </si>
  <si>
    <t xml:space="preserve">ADMINISTRADOR DE EMPRESAS  CON ENFASIS EN FINANZAS </t>
  </si>
  <si>
    <t xml:space="preserve">CARLOS ALBERTO  DIAZ GRANADOS </t>
  </si>
  <si>
    <t>FOLIOS 439 HASTA LA 455</t>
  </si>
  <si>
    <t xml:space="preserve">ICBF - REGIONAL SUCRE </t>
  </si>
  <si>
    <t xml:space="preserve">FUNDACION AMOR, FE Y ESPERANZA </t>
  </si>
  <si>
    <t xml:space="preserve">U.T. UNIDOS POR  EL BIENESTAR  DE LA NIÑEZ Y  LA FAMILIA  DE COLOMBIA </t>
  </si>
  <si>
    <t xml:space="preserve">FOLIOS 407 HASTA 434  </t>
  </si>
  <si>
    <t xml:space="preserve">FUNDACION FLORECER DE LA SABANA </t>
  </si>
  <si>
    <t xml:space="preserve">FOLIOS  401  HASTA EL  406  </t>
  </si>
  <si>
    <t xml:space="preserve">FOLIOS  DESDE  377 AL 400  </t>
  </si>
  <si>
    <t>FOLIOS: DESDE  359 HASTA 373</t>
  </si>
  <si>
    <t>FOLIOS  354</t>
  </si>
  <si>
    <t>FECHA DE INICIO :  105/05/2013  HASTA  31/09/2013</t>
  </si>
  <si>
    <t>BIO-AGUAS LTDA</t>
  </si>
  <si>
    <t>SE SOLICITA ACLARACION :NO APORTA LA  CARTA DE COMPROMISO FORMATO N°. 8 NO ES CLARO A QUE CARGO ASPIRA. . SE CONSIDERA SUBSANABLE</t>
  </si>
  <si>
    <t xml:space="preserve">FOLIOS 352 Y 353 </t>
  </si>
  <si>
    <t xml:space="preserve">FUNCIONES;  NO CUMPLE </t>
  </si>
  <si>
    <t>FECHA DE INICIO :  11/02/2011 HASTA  29/04/2013</t>
  </si>
  <si>
    <t xml:space="preserve">FUNDACION PARA EL DESARROLLO DE LA POBLACION  CON NECESIDADES EDUCATIVAS ESPECIALES - TALENTOS </t>
  </si>
  <si>
    <t xml:space="preserve">TRABAJADORA  SOCIAL </t>
  </si>
  <si>
    <t xml:space="preserve">ELENA  RUIZ BERTHEL </t>
  </si>
  <si>
    <t xml:space="preserve">NO ESPECIFICA </t>
  </si>
  <si>
    <t xml:space="preserve">NO ESPECIFICA CARGO </t>
  </si>
  <si>
    <t xml:space="preserve">FECHA DE INICIO :  19/08/2009   SIN FECHA DE TERMINACION . </t>
  </si>
  <si>
    <t>INVERSIONES ROBLES  BULA  LTD</t>
  </si>
  <si>
    <t>FECHA DE INICIO : 26/02/1997 HASTA EL 15/04/2005</t>
  </si>
  <si>
    <t xml:space="preserve">ADMINISTRACION POSTAL NACIONAL </t>
  </si>
  <si>
    <t>SE SOLICITA ACLARACION : EN LA CARTA DE COMPROMISO FORMATO N°. 8 NO ESPECIFICA  EL CARGO Y LA MODALIDAD DE ESTE PERFIL . SE CONSIDERA SUBSANABLE</t>
  </si>
  <si>
    <t>FOLIO 329 Y 330</t>
  </si>
  <si>
    <t xml:space="preserve">FUNCIONES: NO  CUMPLE </t>
  </si>
  <si>
    <t>FECHA DE INICIO : 23/08/2006 HASTA EL 27/03/2008</t>
  </si>
  <si>
    <t xml:space="preserve">FUNDACION PARA LA GESTION Y EL DESARROLLO DE LA SALUD COLOMBIANA - FUNGESSACOL </t>
  </si>
  <si>
    <t xml:space="preserve">LA UNIVERSIDAD AUTONOMA DEL CARIBE </t>
  </si>
  <si>
    <t xml:space="preserve">EDUARDO ANCELMO  CERVANMTES OVIEDO </t>
  </si>
  <si>
    <t xml:space="preserve">FOLIO 318, 319   Y 320 </t>
  </si>
  <si>
    <t xml:space="preserve">FECHA DE INICIO : 05/01/2010 HASTA EL 31/007/2010 Y DESDE EL 02/01/2014 AL 31/07/2014  Y DEL 05/01/2010 HASTA EL 31/07/2010 </t>
  </si>
  <si>
    <t xml:space="preserve">ASOCIACION  PROMOTORA PARA EL DESARROLLO SOCIAL ECONOMICO Y AMBIENTAL DE LA COSTA CARIBE - ASOPROAGROS </t>
  </si>
  <si>
    <t>FOLIO 317</t>
  </si>
  <si>
    <t>FECHA DE INICIO : 01/02/2006 HASTA EL 31/03/2008</t>
  </si>
  <si>
    <t xml:space="preserve">INSTITUCION EDUCATIVA LICEO SAN LUIS BELTRAN </t>
  </si>
  <si>
    <t>FOLIO 216</t>
  </si>
  <si>
    <t xml:space="preserve">FUNCIONES: SI CUMPLE </t>
  </si>
  <si>
    <t>FECHA DE INICIO : 01/02/2005 HASTA EL 30/12/2007</t>
  </si>
  <si>
    <t xml:space="preserve">FUNDACION PARA EL DESARROLLO ECONOMICO , SOCIAL Y CULTURAL DE LA COSTA ATLANTICA  - FUNDECOSTA </t>
  </si>
  <si>
    <t xml:space="preserve">BERTHA ISABEL SUAREZ BRAVO </t>
  </si>
  <si>
    <t xml:space="preserve">PSICOSOCIAL  MODALIDAD FAMILIAR </t>
  </si>
  <si>
    <t>FECHA DE INICIO : DEL MES DE FEBRERO DE 2006 HASTA  EL MES DE DICIEMBRE DE 2006</t>
  </si>
  <si>
    <t xml:space="preserve">ASOC. DE MICROEMPRESARIOS DE TALABATEROS DE SAMPUES - ASMITASAM </t>
  </si>
  <si>
    <t xml:space="preserve">FECHA DE INICIO : 01/06/2010  HASTA EL 30/06/2010 Y  DE FEBRERO  DE 2010 AL MES DE AGOSTO DE 2010. </t>
  </si>
  <si>
    <t xml:space="preserve">ALCALDIA MUNICIPAL DE SAMPUES </t>
  </si>
  <si>
    <t>SE SOLICITA ACLARACION :  NO APORTA LA CARTA DE COMPROMISO FORMATO N°. 8 NO ES CLARO A QUE CARGO ASPIRA. . SE CONSIDERA SUBSANABLE</t>
  </si>
  <si>
    <t>FOLIO 296</t>
  </si>
  <si>
    <t xml:space="preserve">FUNCIONES: NO CUMPLE </t>
  </si>
  <si>
    <t>FECHA DE INICIO : 05/02/2011 HASTA EL 31/12/2011</t>
  </si>
  <si>
    <t xml:space="preserve">FUNDACION LA LUZ  DE ESPERANZA -FLUDES </t>
  </si>
  <si>
    <t xml:space="preserve">UNIVERSIDAD ANTONIO NARIÑO </t>
  </si>
  <si>
    <t xml:space="preserve">EVER JAIRO MARTINEZ MARTINEZ </t>
  </si>
  <si>
    <t xml:space="preserve">NO ESPECIFICA  CARGO </t>
  </si>
  <si>
    <t>FOLIO 272</t>
  </si>
  <si>
    <t xml:space="preserve">FECHA DE INICIO : 01/01/2014 HASTA EL 01/10/2014 </t>
  </si>
  <si>
    <t xml:space="preserve">ASOCIACION DE PADRES DE FAMILIA  DE HCB FAMILIAR -CORREGIMIENTO DE SAN LUIS </t>
  </si>
  <si>
    <t>UUNIVERSIDAD NACIONAL ABIERTA Y A DISTANCIA - UNAD</t>
  </si>
  <si>
    <t xml:space="preserve">LIGIA MARGARITA BALMACEDA SLGADO </t>
  </si>
  <si>
    <t>FOLIO DESDE 260 HASTA EL FOLIO 267</t>
  </si>
  <si>
    <t xml:space="preserve">FECHA DE  EXPERIENCIA :  DEL 01/12/2008 HASTA 17/10/2009       05/01/2010 HASTA 31/07/2010      24/08/2010 HASTA 31/12/2010     01/02/2011 HASTA 30/06/2011     01/07/2011 HASTA 31/10/2011      27/12/2011 HASTA 31/12/2012      01/01/2013 HASTA 31/12/2013      02/01/2014 HASTA 31/07/2014     </t>
  </si>
  <si>
    <t>ASOCIACION PROMOTORA PARA EL DESARROLLO SOCIAL, ECONOMICA  Y AMBIENTAL,: DE LA COSTA CARIBE "ASOPROAGRO"</t>
  </si>
  <si>
    <t xml:space="preserve"> SE SOLICITA ACLARACION : EN LA CARTA DE COMPROMISO FORMATO N°. 8 NO ESPECIFICA  EL CARGO Y LA MODALIDAD DE ESTE PERFIL . SE CONSIDERA SUBSANABLE </t>
  </si>
  <si>
    <t>FOLIO 259</t>
  </si>
  <si>
    <t xml:space="preserve">FUNCIONES : NO CUMPLE </t>
  </si>
  <si>
    <t xml:space="preserve"> FECHA DE INICIO                        DESDE  06/02/2006  HASTA EL 07/03/2008</t>
  </si>
  <si>
    <t xml:space="preserve">ASOCIACION PRO-DESARROLLO DEL CHOCO </t>
  </si>
  <si>
    <t xml:space="preserve">LORENA PATRICIA LUNA CONTRERAS </t>
  </si>
  <si>
    <t xml:space="preserve"> FECHA DE INICIO                        DESDE  27/05/2013  HASTA EL 31/12/2013 </t>
  </si>
  <si>
    <t>FOLIO 241</t>
  </si>
  <si>
    <t xml:space="preserve"> FECHA DE INICIO                        DESDE  EL MES DE ABRIL DE 2012 HASTA EL 15 DE JUNIO DE 2013</t>
  </si>
  <si>
    <t xml:space="preserve">CENTRO DE SALUD  SAMPUES </t>
  </si>
  <si>
    <t xml:space="preserve">ANDREA CAROLINA  ACUÑA RODRIGUEZ </t>
  </si>
  <si>
    <t xml:space="preserve"> FECHA DE INICIO                        DESDE 01/09/2001  HASTA EL 30/09/2001</t>
  </si>
  <si>
    <t xml:space="preserve">INSTITUCION EDUCATIVA  LICEO SAN LUIS BELTRAN </t>
  </si>
  <si>
    <t xml:space="preserve"> FECHA DE INICIO                        DESDE 01/02/2000 HASTA EL 30/11/2000 Y DESDE EL 01/02/2007 A 30/11/2007</t>
  </si>
  <si>
    <t xml:space="preserve">GIMNACIO MONTESORY </t>
  </si>
  <si>
    <t xml:space="preserve"> FECHA DE INICIO                        DESDE 01/03/1999 HASTA EL 30/11/2005</t>
  </si>
  <si>
    <t xml:space="preserve">ISTITUTO MODERNO DE SAMPUES </t>
  </si>
  <si>
    <t xml:space="preserve"> SEGÚN CERTIFICACION LABORO DURANTE EL AÑO  2013</t>
  </si>
  <si>
    <t xml:space="preserve">FUNDACION PROSOCIAL </t>
  </si>
  <si>
    <t xml:space="preserve">FECHA DE INICIO; 01/02/2008 HASTA EL 19/12/2011 </t>
  </si>
  <si>
    <t xml:space="preserve">FUNDECOSTA </t>
  </si>
  <si>
    <t xml:space="preserve">FOLIO 222, FOLIO 224, 226  </t>
  </si>
  <si>
    <t xml:space="preserve">SI CUMPLE </t>
  </si>
  <si>
    <t xml:space="preserve">ESTE CERTIFICADO NO  ESPECIFICA EL TIEMPO DE SERVICIO </t>
  </si>
  <si>
    <t xml:space="preserve">CENTRO DE DESARROLLO INFANTIL LOS SABANERITOS </t>
  </si>
  <si>
    <t xml:space="preserve"> FECHA DE GRADO DE NORMALISTA  SUPERIOR  05/10/1997</t>
  </si>
  <si>
    <t>INSTITUTO SUPERIOR  DE EDUCACION RURAL ISER-PAMPLONA</t>
  </si>
  <si>
    <t xml:space="preserve">NORMALISTA SUPERIOR  CON 10° SEMESTRE DE EDUCACION BASICA CON ENFASIS EN LENGUA CASTELLANA </t>
  </si>
  <si>
    <t xml:space="preserve">YOLIMA DEL CARMEN PACHECO CONDE </t>
  </si>
  <si>
    <t xml:space="preserve">COORDINADOR MODALIDAD CDI  EN MEDIO FAMILIAR </t>
  </si>
  <si>
    <t xml:space="preserve">NO FIRMA LA HOJA DE VIDA Y NO APORTA EXPERIENCIA  Y NO APORTA LA CARTA DE COMPROMISO FORMATO N° 8, ESTE PERFIL DE TALENTO HUMANO SE CONSIDERA  SUBSANABLE </t>
  </si>
  <si>
    <t xml:space="preserve">NO  CUMPLE </t>
  </si>
  <si>
    <t xml:space="preserve">FUNCIONES : NO  CUMPLE </t>
  </si>
  <si>
    <t xml:space="preserve">NO APORTA EXPERIENCIA </t>
  </si>
  <si>
    <t xml:space="preserve">LICENCIADA EN EDUCACION BASICA CON ENFASIS EN TECNOLOGIA E INFORMATICA </t>
  </si>
  <si>
    <t xml:space="preserve">LEONOR MARINA CALDERA PATERNINA </t>
  </si>
  <si>
    <t xml:space="preserve">COORDINADOR  MODALIDAD  CDI EN MEDIO FAMILIAR </t>
  </si>
  <si>
    <t>FOLIO:  197</t>
  </si>
  <si>
    <t>FECHA DE INICIO: 09/05/2012 HASTA EL 30/09/2012</t>
  </si>
  <si>
    <t xml:space="preserve">I.E. MIGUEL DE SERVANTES SAVEDRA </t>
  </si>
  <si>
    <t xml:space="preserve"> ACLARAR:  EN LA CARTA DE COMPROMISO FORMATO N°: 8 NO ESPECIFICA LA MODALIDAD DEL PERFIL. SE CONSIDERA SIUBSANABLE. </t>
  </si>
  <si>
    <t>FOLIO:  196</t>
  </si>
  <si>
    <t xml:space="preserve"> FUNCIONES: NO CUMPLE </t>
  </si>
  <si>
    <t xml:space="preserve"> FECHA DE INICIO:  DEL MES DE ABRIL DEL AÑO 2010 A DICIEMBRE   DE 2010 Y DEL 05/09/2012 AL 14/12/2012 </t>
  </si>
  <si>
    <t xml:space="preserve">U.T. SEMILLAS DE MOSTAZA </t>
  </si>
  <si>
    <t>30/10/2004 Y 05/06/2014</t>
  </si>
  <si>
    <t xml:space="preserve">ESCUELA NORMAL SUPERIOR MARINA ARIZA SANTIAGO  Y SERVICIO NACIONAL DE APRENDISAJE -SENA ,Y FUNDACION UNIVERSITARIA DEL AREA  ANDINA </t>
  </si>
  <si>
    <t xml:space="preserve">NORMALISTA SUPERIOR CON ENFASIS EN CIENCIAS SOCIALES Y TECNICO EN ATENCION INTEGRAL A LA PRIMERA INFANCIA  Y 5° SEMESTRE DE LICENCIATURA EN PEDAGOGIA INFANTIL </t>
  </si>
  <si>
    <t xml:space="preserve">EDID ESTELLA GARCIA ARROYO </t>
  </si>
  <si>
    <t xml:space="preserve">NO ESPECIFICA  MODALIDAD </t>
  </si>
  <si>
    <t xml:space="preserve">COORDINADOR  </t>
  </si>
  <si>
    <t>FECHA DE INICIO: 01/08/2004 HASTA 03/01/2006</t>
  </si>
  <si>
    <t xml:space="preserve">COOPERATIVA DE SALUD COMUNITARIA , EMPRESA SOLIDARIA DE SALUD- COMPARTA </t>
  </si>
  <si>
    <t>FECHA DE INICIO: 01/07/2010 HASTA 31/08/2011</t>
  </si>
  <si>
    <t>COORPORACION DE ORIENTACION EDUCATIVA Y ATENCION INTEGRAL -COE</t>
  </si>
  <si>
    <t>FOLIO:  185</t>
  </si>
  <si>
    <t>FECHA DE INICIO: 01/09/2011 HASTA 31/12/2011</t>
  </si>
  <si>
    <t>U.T. CLUBES 2011</t>
  </si>
  <si>
    <t>FOLIO:  184</t>
  </si>
  <si>
    <t xml:space="preserve">NO ESPECIFICA TIEMPO DE TRABAJO </t>
  </si>
  <si>
    <t xml:space="preserve">FUNDACION PARA  EL FOMENTO DE LA LECTURA, FUNDALECTURA </t>
  </si>
  <si>
    <t>FOLIO:  183</t>
  </si>
  <si>
    <t>FECHA DE INICIO: 01/09/2012HASTA 31/12/2012</t>
  </si>
  <si>
    <t>U.T. GENERACIONES JUVENILES 2012</t>
  </si>
  <si>
    <t>FOLIO:  181 Y 182</t>
  </si>
  <si>
    <t>FECHA DE INICIO: 06/07/2006 HASTA 06/12/2006  Y DEL 05/02/2007 HASTA EL 29/06/2011</t>
  </si>
  <si>
    <t xml:space="preserve">FUNDACION TALENTOS </t>
  </si>
  <si>
    <t>NO FIRMA LA HOJA DE VIDA, NO APORTA CARTA DE COMPROMISO FORMATO N°: 8 , NO ES CLARO A QUE CARGO ASPIRA. SE CONSIDERA SUBSANABLE</t>
  </si>
  <si>
    <t>FOLIO:  179 Y 180</t>
  </si>
  <si>
    <t xml:space="preserve">FECHA DE INICIO: 21/12/2013 HASTA  15/08/2014 Y 01/07/2013 AL 15/12/2013 </t>
  </si>
  <si>
    <t xml:space="preserve">U.T. GENERACIONES 2014 </t>
  </si>
  <si>
    <t xml:space="preserve">YISETH PATRICIA MARTINEZ MARTINEZ </t>
  </si>
  <si>
    <t xml:space="preserve"> EN LA CARTA DE COMPROMISO , FORMATO N° 8 NO ESPECIFICA EL CARGO Y  NO APORTA EXPERIENCIA , ESTE PERFIL DE TALENTO HUMANO SE CONSIDERA  SUBSANABLE </t>
  </si>
  <si>
    <t xml:space="preserve">FUNCIONES :NO  CUMPLE </t>
  </si>
  <si>
    <t xml:space="preserve">NO APORTA EXPERINCIA </t>
  </si>
  <si>
    <t xml:space="preserve">ISTITUTO SUPERIOR ISER DE PAMPLONA </t>
  </si>
  <si>
    <t xml:space="preserve">LICENCIADA EN EDUCACION BASICA CON ENFASIS EN CIENCIAS NATURALES </t>
  </si>
  <si>
    <t>TIBISAY VANESA OTERO LAZARO</t>
  </si>
  <si>
    <t xml:space="preserve">MUNICIPIO DE SAMPUES AREA URBANA:CLL 14 BRR. SANTA MARTHA, GIMNACIO PEDAGOGICO SAMPUESANO.  </t>
  </si>
  <si>
    <t xml:space="preserve">MEDIO FAMILIAR </t>
  </si>
  <si>
    <t xml:space="preserve">CENTRO DE DESARROLLO INFANTIL   EN MEDIO FAMILIAR  </t>
  </si>
  <si>
    <t xml:space="preserve">MUNICIPIO DE SAMPUES AREA URBANA: IGLESIA SHALOM  , COLEGIO MILAN  VARGAS, IGLESIA SALEM , SENA Y MILAN VIEJA </t>
  </si>
  <si>
    <t xml:space="preserve">MUNICIPIO DEL ROBLE AREA RURAL : VEREDA LAS TABLITAS , EL SITIO, COMETA , SAN FRANCISCO Y CAÑO DE PALMA </t>
  </si>
  <si>
    <t xml:space="preserve"> MUNICIPIO DEL ROBLE   AREA URBANA:  BRR. 12 DE OCTUBRE </t>
  </si>
  <si>
    <t xml:space="preserve">INSTITUCIONAL </t>
  </si>
  <si>
    <t xml:space="preserve">CENTRO DE DESARROLLO INFANTIL   SIN ARRIENDO </t>
  </si>
  <si>
    <t>1522</t>
  </si>
  <si>
    <t xml:space="preserve"> SE SOLICITA ACLARACION SOBRE EL FORMATO N°. 6 EXPERIENCIA MINIMA HABILITANTE PAG. 69 TODA VEZ QUE REPORTA  400 CUPOS  SEGÚN  CONTRTO N°: 701820110167, SIENDO  QUE ESTE CONTRATO ES POR 20 HCB QUE CORRESPONDEN A 280 CUPOS FOLIO 100 , SE CONSIDERA SUBSANABLE PRESENTAR ACLARACION DEL FORMATO N°: 6 .</t>
  </si>
  <si>
    <t xml:space="preserve">DESDE LA 93 HASTA LA   112 </t>
  </si>
  <si>
    <t xml:space="preserve">DESDE LA 72 HASTA  LA 92  </t>
  </si>
  <si>
    <t xml:space="preserve">                                                                                                                                                                                                                                                                                                                                                                                                                                                                                               </t>
  </si>
  <si>
    <t>FUNDACION AMOR , FE Y ESPERANZA "FUNAFES "</t>
  </si>
  <si>
    <t>CORPORACION UNIVERSITARIA REGIONAL  DEL CARIBE</t>
  </si>
  <si>
    <t>KAROL YEJAIRA CONTRERAS MURILLO</t>
  </si>
  <si>
    <t>01/02/30/11/2001 Y 01/02/2007 A 30/11/2007  DE 01/02/2010 A 30/11/2010</t>
  </si>
  <si>
    <t>INSTITUCION EDUCATIVA  MIGUEL DE CERVANTES SAAVEDRA</t>
  </si>
  <si>
    <t>DOCENTE MODALIDAD FAMILIAR</t>
  </si>
  <si>
    <t>17/10/2012 A 15/12/2012</t>
  </si>
  <si>
    <t>FUNDACON MIGUEL DE CERVANTES SAAVEDRA</t>
  </si>
  <si>
    <t>27/02/2013 A 31/12/2013 Y 01/02/2014 A 31/10/2014 Y 04/11/13/11/2014</t>
  </si>
  <si>
    <t>CRISTINA MARIA CANCHILA NAVAS</t>
  </si>
  <si>
    <t>19/04/2004 A 29/04/2005</t>
  </si>
  <si>
    <t>CENTRO EDUCATIVO LAS PAVAS GUARANDA</t>
  </si>
  <si>
    <t>COORDINADORA PROGRAMA PRIMERA INFANCIA</t>
  </si>
  <si>
    <t>22/02/2006 A 15/12/2006</t>
  </si>
  <si>
    <t>INSTITUCION EDUCATIVA GIMMNASIODEL SAN JORGE</t>
  </si>
  <si>
    <t>21/04/2009 A 21/08/2009</t>
  </si>
  <si>
    <t xml:space="preserve">GIMNASIO DEL ROSARIO </t>
  </si>
  <si>
    <t>03/06/2010 A 20/12/2010</t>
  </si>
  <si>
    <t>DOCENTE Y COORDINADORA</t>
  </si>
  <si>
    <t>09/05/2012 A 30/09/2012  Y 17/10/2012 A 15/12/2012</t>
  </si>
  <si>
    <t>01/02/2014 A 31/07/2014</t>
  </si>
  <si>
    <t>ELENA ROSA TOVAR SALGADO</t>
  </si>
  <si>
    <t>165-166</t>
  </si>
  <si>
    <t>CONVENIO 008-2012</t>
  </si>
  <si>
    <t>FUNDACION MIGUEL DE CERVANTES SAAVEDRA</t>
  </si>
  <si>
    <t>163-164</t>
  </si>
  <si>
    <t>CONVENIO 005-2010</t>
  </si>
  <si>
    <t xml:space="preserve">SUBSANAR SE REQUIERE PROFESIONAL PSICOSOCIAL </t>
  </si>
  <si>
    <t>1/114</t>
  </si>
  <si>
    <t>12/09/2011 A 16/12/2011</t>
  </si>
  <si>
    <t>INSTITUCION EDUCATIVA GIMNASIO DEL SAN JORGE</t>
  </si>
  <si>
    <t>PSICOLOGA  ATENCION PRIMERA INFANCIA</t>
  </si>
  <si>
    <t>27/02/2013 A 31/12/2013 DEL 1/02/2014 A 31/10/2014</t>
  </si>
  <si>
    <t>LEIDIS ESTHER PEREZ BENAVIDES</t>
  </si>
  <si>
    <t>COORDINADORA  ATENCION PRIMERA INFANCIA</t>
  </si>
  <si>
    <t>27/02/2013 A 31/12/2013 Y 01/02/2014 A 31/10/2014</t>
  </si>
  <si>
    <t xml:space="preserve">LICENCIADA EN EDUCACION BASICA </t>
  </si>
  <si>
    <t>ANA KARINA LASTRE MUÑOZ</t>
  </si>
  <si>
    <t>ACLARAR CERTIFICACION NO DEFINEN  FUNCIONES  FOLIO 137</t>
  </si>
  <si>
    <t>23/04/2013 A 27/07/2013  Y 20/08/2013 A 14/12/2013</t>
  </si>
  <si>
    <t>ACLARAR CERTIFICACION NO COINCIDE EL AÑO EN EL QUE LABORO CON LA FECHA DE INICIO DE LABORES Y TERMINACION   FOLIO 139</t>
  </si>
  <si>
    <t>COLEGIO MILITAR ALMIRANTE COLON</t>
  </si>
  <si>
    <t>ACLARAR CERTIFICACION NO ESPECIFICAN TIEMPO DE SERVICIO  FUNCIONES  FOLIO 138</t>
  </si>
  <si>
    <t>ASOCIACION DE PRESTADORE DE SERVICIOS Y SUMINISTROS DE SALUD</t>
  </si>
  <si>
    <t>ACTIVIDADES DE PROMOCION EN SALUD MENTAL</t>
  </si>
  <si>
    <t>10/01/2012 A 30/06/2012</t>
  </si>
  <si>
    <t>EJERCITO NACIONAL</t>
  </si>
  <si>
    <t>YUDI ESTHER DIAZ RAMOS</t>
  </si>
  <si>
    <t>1/170</t>
  </si>
  <si>
    <t>13/02/1991 A 26/11/1994</t>
  </si>
  <si>
    <t>JARDIN INFANTIL MI CONEJITO SALTARIN</t>
  </si>
  <si>
    <t>DIRECTORA DEL NIVEL PREESCOLAR Y BASICA PRIMARIA</t>
  </si>
  <si>
    <t>4/02/2008 A 30/11/2008 Y 09/02/2009 A 30/11/2009</t>
  </si>
  <si>
    <t>8/11/2012 A 28/12/2012 ,   4/02/2013 A 31/12/2013  Y  21/01/2014 A 31/07/2014</t>
  </si>
  <si>
    <t>CONVENIO COMFASUCRE ICBF</t>
  </si>
  <si>
    <t>JOSELINA FRANCELINA VIVERO SANTOS</t>
  </si>
  <si>
    <t>PUERTO FRANCO</t>
  </si>
  <si>
    <t>CDI FAMILIAR PUERTO FRANCO</t>
  </si>
  <si>
    <t>ABRA EL OJO, MATA DE GUACIMO,PALMITAL,BARAYA,PUEBLO NUEVO Y 20 DE JULIO</t>
  </si>
  <si>
    <t>CDI FAMILIAR MI PRIMER HOGAR</t>
  </si>
  <si>
    <t>PLAZA DE LA CRUZ</t>
  </si>
  <si>
    <t>CDI INSTITUCIONAL</t>
  </si>
  <si>
    <t>CDI INSTITUCIONAL CANDELARIA ARRIETA</t>
  </si>
  <si>
    <t>660</t>
  </si>
  <si>
    <t xml:space="preserve">ACLARAR FECHA DE INICIO DEL CONVENIO </t>
  </si>
  <si>
    <t>CONVENIO NUMERO 01-2011</t>
  </si>
  <si>
    <t>CENTRO DE PROMOCION DE DESARROLLO</t>
  </si>
  <si>
    <t>51-52</t>
  </si>
  <si>
    <t>10.03</t>
  </si>
  <si>
    <t>9.26</t>
  </si>
  <si>
    <t xml:space="preserve">
FOLIOS  676 - 687</t>
  </si>
  <si>
    <t>RAQUEL CECILIA ALFARO FERNANDEZ</t>
  </si>
  <si>
    <t>PROFESIONAL DE APOYO FINANCIERO CDI MEDIO FAMILIAR</t>
  </si>
  <si>
    <t>02/01/2010
30/11/2012</t>
  </si>
  <si>
    <t>ESCUELA MARIA MONTESSORI DE OVEJAS</t>
  </si>
  <si>
    <t>LICENCIADO EN EDUCACION BASICA CON ENFASIS EN CIENCIAS SOCIALES</t>
  </si>
  <si>
    <t>JANDI ALEJANDRO CASTRO CARDENAS</t>
  </si>
  <si>
    <t>01/2006
11/2006</t>
  </si>
  <si>
    <t>CORPORACION MINUTO DE DIOS</t>
  </si>
  <si>
    <t>02/02/2009
30/09/2009
01/02/2010
10/12/2010</t>
  </si>
  <si>
    <t>FUNDACION MUJER SIGLO XXI</t>
  </si>
  <si>
    <t xml:space="preserve">01/07/2011
</t>
  </si>
  <si>
    <t>PROFAMILIA</t>
  </si>
  <si>
    <t>01/09/2012
31/12/2012</t>
  </si>
  <si>
    <t xml:space="preserve">
 FOLIOS 255 - 265</t>
  </si>
  <si>
    <t>02/02/2012
31/12/2012
02/01/2013
02/10/2013 03/10/2013
31/12/2013
02/01/2014
31/10/2014</t>
  </si>
  <si>
    <t>SECRETARIA DE GOBIERNO DE OVEJAS</t>
  </si>
  <si>
    <t>24/01/2014 26/03/2014</t>
  </si>
  <si>
    <t>CARMEN EDITA NAVARRO PACHECO</t>
  </si>
  <si>
    <t>COORDINADOR GENERAL DEL PROYECTO POR CADA MIL CUPOS OFERTADOS O FRACIÓN INFERIOR CDI MODALIDAD MEDIO FAMILIAR</t>
  </si>
  <si>
    <t>633 - 634</t>
  </si>
  <si>
    <t>FUNBAS</t>
  </si>
  <si>
    <t>FUNDACION UNIDAD SOCIAL BARRIO ADENTRO FUNBAS</t>
  </si>
  <si>
    <t>631 - 632</t>
  </si>
  <si>
    <t xml:space="preserve">30/08/2012 - 30/04/2013 </t>
  </si>
  <si>
    <t>ASOCIACION ASOPROAMOR</t>
  </si>
  <si>
    <t xml:space="preserve">01/05/2013 - 17/02/2014 </t>
  </si>
  <si>
    <t>CONSORSIO BIENESTAR</t>
  </si>
  <si>
    <t xml:space="preserve">01/02/2014 - 19/09/2014 </t>
  </si>
  <si>
    <t>CORPORACION JOVENES Y MAÑANA</t>
  </si>
  <si>
    <t>FOLIOS 133 - 155</t>
  </si>
  <si>
    <t>01/09/2014 - HASTA LA FECHA</t>
  </si>
  <si>
    <t>FUSBA</t>
  </si>
  <si>
    <t>MARTA LUCIA MERCADO OROZCO</t>
  </si>
  <si>
    <t>PROFESIONAL DE APOYO PSICOSOCIAL FAMILIAR</t>
  </si>
  <si>
    <t>08/06/2010
29/06/2010</t>
  </si>
  <si>
    <t>HOSPITAL UNIVERSITARIO SINCELEJO</t>
  </si>
  <si>
    <t>04/11/2010
31/12/2011</t>
  </si>
  <si>
    <t>ALCALDIA MUNICIPAL DE OVEJAS</t>
  </si>
  <si>
    <t>03/01/2006
31/12/2007</t>
  </si>
  <si>
    <t>SECRETARIA DE DESARROLLO SOCIAL Y SALUD DE OVEJAS</t>
  </si>
  <si>
    <t>03/01/2004
31/12/2005</t>
  </si>
  <si>
    <t>01/10/2012 - 20/10/2013</t>
  </si>
  <si>
    <t>FOLIOS 107 - 132</t>
  </si>
  <si>
    <t>01/09/2013 HASTA LA FECHA</t>
  </si>
  <si>
    <t xml:space="preserve">SANDRA BEATRIZ OVALLE NARVAEZ </t>
  </si>
  <si>
    <t>PROFESIONAL DE APOYO PSICOSOCIAL  FAMILIAR</t>
  </si>
  <si>
    <t>01/09/2013
HASTA LA FECHA</t>
  </si>
  <si>
    <t>23/01/2012
21/08/2013</t>
  </si>
  <si>
    <t>06/02/2012
31/12/2012</t>
  </si>
  <si>
    <t>07/02/2011
31/12/2011</t>
  </si>
  <si>
    <t>SE SOLICITA ALLEGAR EL CONTRATO DE TRABAJO COMO COORDINADOR Y LAS FUNCIONES
FOLIOS 92 - 106</t>
  </si>
  <si>
    <t>02/02/2010
31/12/2010</t>
  </si>
  <si>
    <t>ALVARO JAVIER MERCADO FERNANDEZ</t>
  </si>
  <si>
    <t>OVEJAS SAN FRANCISCO, LOMA DEL BANCO, EL PALMAR, DAMASCO, VILLA COLOMBIA, ALMAGRA, LA PEÑA Y SAN RAFAEL, FLOR DEL MONTE.</t>
  </si>
  <si>
    <t>CENTRO DE DESARROLLO INFANTIL MEDIO FAMILIAR</t>
  </si>
  <si>
    <t>ALLEGAR CERTIFICACION DE CUPOS PARA  CUMPLIR EL MINIMO REQUERIDO</t>
  </si>
  <si>
    <t>FUNDACION UNIDAD SOCIAL BARRIO ADENTRO</t>
  </si>
  <si>
    <t>FUNDACION UNIDAD SOCIAL BARRIO ADENTRO FUSBA</t>
  </si>
  <si>
    <t>FOLIOS 266 - 271</t>
  </si>
  <si>
    <t>SEPTIEMBRE 1987 A 20 DE NOVIEMBRE DE 2014</t>
  </si>
  <si>
    <t>AGRINCOL LTDA</t>
  </si>
  <si>
    <t>RAUL ENIRIQUE GUZMAN GOMEZ</t>
  </si>
  <si>
    <t>1/420</t>
  </si>
  <si>
    <t>NO CUMPLE LA PROFESION REQUERIDA PARA EL PERFIL SEGÚN FOLIOS 224 - 265</t>
  </si>
  <si>
    <t>BACTERIOLOGA</t>
  </si>
  <si>
    <t>RINA MARIA MONTES VERGARA</t>
  </si>
  <si>
    <t>01/07/2005
30/09/2005
01710/2005
31/10/2005
02/01/2006
30/06/2006</t>
  </si>
  <si>
    <t>SECRETARIA DE GOBIERNO MUNICIPAL DE CAIMITO</t>
  </si>
  <si>
    <t xml:space="preserve">
NO CUMPLE CON LA EXPERIENCIA REQUERIDA PARA EL PERFIL SEGÚN FOLIOS 272 - 297</t>
  </si>
  <si>
    <t>ABRIL A JULIO 2013</t>
  </si>
  <si>
    <t>INSTITUTO SAN FERNANDO FERRINI</t>
  </si>
  <si>
    <t>ESCUELA NORMAL SUPERIOR</t>
  </si>
  <si>
    <t>NORMALISTA SUPERIOR</t>
  </si>
  <si>
    <t>MIRNA AGUILERA NAVARRO</t>
  </si>
  <si>
    <t xml:space="preserve">LA CERTIFICACION DEL FOLIO 86, 87 Y 88 NO CUMPLE LOS REQUISITOS ESTABLECIDOS EN EL FORMATO 9 </t>
  </si>
  <si>
    <t>FUNDACION INSTITUCION EDUCATIVA JUAN XXIII</t>
  </si>
  <si>
    <t xml:space="preserve">CENTRO EDUCATIVO SUMMEHIRILL </t>
  </si>
  <si>
    <t>MARZO A OCTUBRE 2010</t>
  </si>
  <si>
    <t>ESE CARTAGENA DE INDIAS DE COROZAL</t>
  </si>
  <si>
    <t>ESTA CERTIFICACION FOLIO 202 NO ESPECIFICA LA POBLACION ATENDIDA
NO ES CLARO EL TIEMPO EN CADA PERIODO.
FOLIOS 203 - 222</t>
  </si>
  <si>
    <t>09/08/2007 09/07/2008</t>
  </si>
  <si>
    <t>UNIDAD DE ATENCION Y ORIENTACION UAO - PASANTIAS</t>
  </si>
  <si>
    <t>YAJAIRA PEREZ SANCHEZ</t>
  </si>
  <si>
    <t>EN EL FORMATO 8 DE LOS FOLIOS 79 Y 81 SE DEBE ACLARAR LA MODALIDAD A LA CUAL VA CADA COORDINADORA, AMBAS PRESENTAN CARTA DE COMPROMISO PARA CDI LOS CAMPANOS
FOLIOS 194 - 202</t>
  </si>
  <si>
    <t xml:space="preserve">FEBRERO A NOVIEMBRE 2008 - FEBRERO A NOVIEMBRE 2009 - FEBRERO A MAYO DE 2010 - FEBRERO A NOVIEMBRE 2011 - </t>
  </si>
  <si>
    <t xml:space="preserve">COLINA CAMPESTRE  GARABATO SCHOOL - COORDINADORA DE PREESCOLAR </t>
  </si>
  <si>
    <t>LICENCIADA EN EDUCACION INFANTIL CON ENFASIS EN EDUCACION ARTISTICA</t>
  </si>
  <si>
    <t>PAULINA GARCIA GOMEZ CASSERES</t>
  </si>
  <si>
    <t>20/02/2000
30/12/2002</t>
  </si>
  <si>
    <t>IPS CLINICA DE COROZAL CIA LTDA</t>
  </si>
  <si>
    <t>MAYO A JUNIO 2002
DURANTE EL AÑO 2000</t>
  </si>
  <si>
    <t>HOSPITAL REGIONAL SEGUNDO NIVEL DE COROZAL - AUXILIAR DE ENFERMERIA</t>
  </si>
  <si>
    <t>3 MESES EN EL AÑO 2002</t>
  </si>
  <si>
    <t>DASSSALUD</t>
  </si>
  <si>
    <t>AÑO ELECTIVO 2003 AL 2005</t>
  </si>
  <si>
    <t>INPEC</t>
  </si>
  <si>
    <t>01/01/2007 - 31/12/2007</t>
  </si>
  <si>
    <t>FUNDACION SUCRE SONRIE</t>
  </si>
  <si>
    <t>15/01/2007 - 30/11/2007</t>
  </si>
  <si>
    <t>AMUDESCOR - CAPACITACIONES EN APOYO PSICOSOCIAL</t>
  </si>
  <si>
    <t>10/01/2006 - 24/11/2006</t>
  </si>
  <si>
    <t xml:space="preserve">FUNDACION HACIA EL BUEN MAÑANA </t>
  </si>
  <si>
    <t>LA PROFESIONAL SE PRESENTO EN DOS PROPUESTAS PARA  PARA EL DEPARTAMENTO DE SUCRE LA FUNDACION ENLACE ONG COMO ADICIONAL Y  EN LA UNION TEMPORAL CONSTRUPAZ COMO HABILANTE, SE TENDRA EN CUENTA LA PROPUESTAS QUE APLICA COMO HABILITANTE Y POR ORDEN DE RADICADO, Y QUEDA ASIGNADA PARA LA PROPUESTA N° 34  A LA UNION TEMPORAL CONSTRUPAZ  LA CUAL FUE RADICADA  EL 03 DE DICIEMBRE  A LAS 14:41:30 PM Y LA FUNDACION ENLACE ONG LA RADICO EL DIA 03 DE DICIEMBRE DE 2014 A LAS 15:18:35 PM                                                    FOLIOS 155 - 193</t>
  </si>
  <si>
    <t>28/01/2011
13/02/2012</t>
  </si>
  <si>
    <t>ALCALDIA DE COROZAL - DESPACHO DEL ALCALDE - COORDINACION DE PROGRAMAS SOCIALES</t>
  </si>
  <si>
    <t>YEN EVANGELINA LARA BENITEZ</t>
  </si>
  <si>
    <t>PROFESIONAL DE APOYO PSICOSOCIAL CDI INSTITUCIONAL SIN ARRIENDO</t>
  </si>
  <si>
    <t>01/11/1994
29/10/2002</t>
  </si>
  <si>
    <t>BBVA BANCO GANADERO</t>
  </si>
  <si>
    <t>DURANTE LOS AÑOS 2004, 2006 Y 2006</t>
  </si>
  <si>
    <t>02/05/2008
13/02/2009</t>
  </si>
  <si>
    <t>ALMAMATER</t>
  </si>
  <si>
    <t>05/06/2007
30/04/2008</t>
  </si>
  <si>
    <t>ACTIVOS SA</t>
  </si>
  <si>
    <t>TEMPORALES UNO - A</t>
  </si>
  <si>
    <t>NO APLICA PORQUE LA EXPERIENCIA NO VA ACORDE CON EL PERFIL REQUERIDO Y NO ES CLARO EL PERIODO DE EXPERIENCIA EN LA CERTIFICACION DEL FOLIO 148, ADEMAS ACLARAR LOS TIEMPOS LABORADOS EN CADA AÑO RELACIONADO 151.
FOLIOS 138 - 154</t>
  </si>
  <si>
    <t>10/09/2010
10/12/2012</t>
  </si>
  <si>
    <t>CENTRO DE ATENCIÓN EN DIABETES  E HIPERTENCION</t>
  </si>
  <si>
    <t xml:space="preserve">ADMINISTRADORA DE EMPRESAS </t>
  </si>
  <si>
    <t>LUZ MARINA ALVIS TOUS</t>
  </si>
  <si>
    <t>C00RDINADOR CDI INSTITUCIONAL SIN ARRIENDO</t>
  </si>
  <si>
    <t>DEBE PRESENTAR LA CARTA DE CONPROMISO DONDE GESTIONAN LOS ESPACIOS PARA DESARROLLAR LA MODALIDAD CDI MEDIO FAMILIAR</t>
  </si>
  <si>
    <t>NO PRESENTA</t>
  </si>
  <si>
    <t>HATO VIEJO, SABANETA, VILLA LOPEZ, ALBANIA, LOMA ALTA, SOCORRO.</t>
  </si>
  <si>
    <t>FOLIOS 91</t>
  </si>
  <si>
    <t>AL LADO DE LA ALCALDIA</t>
  </si>
  <si>
    <t>CABILDO MENOR INDIGENA AREA URBANA</t>
  </si>
  <si>
    <t>FUNDACION JUAN XXIII</t>
  </si>
  <si>
    <t>UNION TEMPORAL CONSTRUPAZ UTE</t>
  </si>
  <si>
    <t>CORPORACION EDUCATIVA CECAR</t>
  </si>
  <si>
    <t>JUAN MANUEL PATERNINA MENDEZ</t>
  </si>
  <si>
    <t>1/406</t>
  </si>
  <si>
    <t>FINANCIERO POR CADA CINCO MIL CUPOS OFERTADOS O FRACCION INFERIOR</t>
  </si>
  <si>
    <t>15/01/2014 A 31/07/2014</t>
  </si>
  <si>
    <t>APROCO</t>
  </si>
  <si>
    <t>2/02/2013 A 15/12/2013</t>
  </si>
  <si>
    <t>20/02/2006 A 20/12/2010</t>
  </si>
  <si>
    <t>LICENCIADO EN EDUCACION BASICA PRIMARIA</t>
  </si>
  <si>
    <t>ERIKA DEL CARMEN MONTERROZA CONTRERAS</t>
  </si>
  <si>
    <t>PROFESIONAL DE APOYO PEDAGOGICO POR CADA MIL CUPOS OFERTADOS  O FRACCION INFERIOR</t>
  </si>
  <si>
    <t>ORIENTADOR EMPLEABILIDAD</t>
  </si>
  <si>
    <t>02/04/2012 A 30/05/2012</t>
  </si>
  <si>
    <t>FUNDACION COLOMBIANOS SOLIDARIOS</t>
  </si>
  <si>
    <t>ASESOR FINANCIERO</t>
  </si>
  <si>
    <t>3/03/2014 A 30/09/2014</t>
  </si>
  <si>
    <t>TOLU SIN HAMBRE</t>
  </si>
  <si>
    <t>COORDINADOR Y ASESOR FINANCIERO EN PROYECTOS A LA ATENCION EN PRIMERA INFANCIA</t>
  </si>
  <si>
    <t>4/02/2013 A 20/12/2013</t>
  </si>
  <si>
    <t>FUNDACION PARA LA INVESTIGACION Y EL DESARROLLO SOCIAL Y ECONOMICO DE LA COSTA</t>
  </si>
  <si>
    <t>6/02/2012 A 21/02/2012</t>
  </si>
  <si>
    <t xml:space="preserve">ASESOR ECONOMICO MANEJO DE PERSONAL </t>
  </si>
  <si>
    <t>12/03/2007 A 13/05/2010</t>
  </si>
  <si>
    <t>CORPORACION JUVENIL SAN JUAN DE BETULIA</t>
  </si>
  <si>
    <t>NO CUMPLE EL PERFIL PARA EL CARGO CON EXPERIENCIA IGUAL O MAYOR A DOS  AÑOS EN INFANCIA O FAMILIA</t>
  </si>
  <si>
    <t>COORDINADOR MODELO AVANZADO DE REGIONES. PROYECTO GOBIERNO EN LINEA</t>
  </si>
  <si>
    <t>27/07/2011 A 31/10/2011</t>
  </si>
  <si>
    <t>FUNDACION INTERNACIONAL DE PEDAGOGIA CONCEPTUAL ALBERTO MERANI</t>
  </si>
  <si>
    <t>CORPORACION EDUCATIVA SIMON BOLIVAR</t>
  </si>
  <si>
    <t>JOSE DANIEL PUENTES CERVANTES</t>
  </si>
  <si>
    <t>199 Y 200</t>
  </si>
  <si>
    <t>31/09/2014</t>
  </si>
  <si>
    <t>ASOCIACION DE PROMOTORES COMUNITARIOS</t>
  </si>
  <si>
    <t>197 Y198</t>
  </si>
  <si>
    <t>HABILITAR A DOCENTES Y AGNTES EDUCATIVOS EN LA ATENCION A LA PRIMERA INFANCIA</t>
  </si>
  <si>
    <t>01/11/2013 A 31/12/2013</t>
  </si>
  <si>
    <t>7/11/2012 A 15/02/2013</t>
  </si>
  <si>
    <t>EXTRAS SA</t>
  </si>
  <si>
    <t>PSICOLOGA EN PROYECTOS DE ATENCION INTEGRAL DE POBLACION CAMPESINA</t>
  </si>
  <si>
    <t>3/01/2011 A 30/01/2012</t>
  </si>
  <si>
    <t>FUNDACION PARA LA INVESTIGACION Y EL DESARROLLO SOCIAL Y ECONOMICO DE LA COSTA.</t>
  </si>
  <si>
    <t>MARIA VICTORIA MALDONADO BURGOS</t>
  </si>
  <si>
    <t>1/206</t>
  </si>
  <si>
    <t>COGESTOR SOCIAL DE LA ESTRATEGIA RED UNIDOS</t>
  </si>
  <si>
    <t>12/12/2008 A 13/01/2012</t>
  </si>
  <si>
    <t>UNUVERSIDAD PONTIFICIA BOLIVARIANA SEDE BUCARAMANGA</t>
  </si>
  <si>
    <t>1/02/2010 A31/01/2011</t>
  </si>
  <si>
    <t>FAMILIA Y COMUNIDAD EN PROGRAMAS DE PRIMERA INFANCIA</t>
  </si>
  <si>
    <t>20/02/2012 A 30/10/2014</t>
  </si>
  <si>
    <t>ICBF REGIONAL CORDOBA</t>
  </si>
  <si>
    <t>CORPORACION UNIVERSITARIA DEL SINU</t>
  </si>
  <si>
    <t>GLORIA ESTELA LARA OTERO</t>
  </si>
  <si>
    <t>PRACTICAS INTEGRALES DE NOVENO Y DECIMO SEMESTRE.</t>
  </si>
  <si>
    <t xml:space="preserve">INSTITUTO NACIONAL PENITENCIARIO </t>
  </si>
  <si>
    <t>REALIZAR ACOMPAÑAMIENTO PSICOLOGICO EN LA UNIDAD DE ATENCION Y ORIENTACION</t>
  </si>
  <si>
    <t>18/02/2008 A 22/11/2010</t>
  </si>
  <si>
    <t>ALCALDIA DE SINCELEJO</t>
  </si>
  <si>
    <t>19/11/2012 A 31/05/2013</t>
  </si>
  <si>
    <t>CONSORCIO VIAL COVEÑAS 2012</t>
  </si>
  <si>
    <t>1/03/2013 A 31/12/2013</t>
  </si>
  <si>
    <t>ASOCIACION DE PROMOTORES COMUNITARIOS- APROCO</t>
  </si>
  <si>
    <t>CUMPLIMIENTO AL CRONOGRAMA DE ACTIVIDADES; ENTREGA DE INFORMES; DIRECCION, VERIFICACION Y CONTROL DE TODAS LAS FUNCIONES ESTABLECIDAS POR EL ICBF PARA LA MODALIDAD PROGRAMADA.</t>
  </si>
  <si>
    <t>15/01/2014 A 30/09/2014</t>
  </si>
  <si>
    <t>VICKY TATIANA TOVAR CASTRO</t>
  </si>
  <si>
    <t>APOYO  PSICOSOCIAL CDI INSTITUCIONAL</t>
  </si>
  <si>
    <t>ASESORA DE PSICOLOGIA DEL PROGRAMA ATREVETE A VIVIR MEJOR, COMO PRACTICANTE.</t>
  </si>
  <si>
    <t>28/08/2003 A 5/12/2003</t>
  </si>
  <si>
    <t>LIGA DE LUCHA CONTRA EL CANCER</t>
  </si>
  <si>
    <t xml:space="preserve">CAPACITACION A LA COMUNIDAD POR MEDIO DEL PLAN DE ATENCION BASICA </t>
  </si>
  <si>
    <t>1/06/2006 A 7/12/2006</t>
  </si>
  <si>
    <t>IPS EPISALUD LTDA</t>
  </si>
  <si>
    <t>CHARLAS FORMATIVAS A ESTUDIANTES Y CONFERENCIAS A LA ESCUELA DE PADRES.</t>
  </si>
  <si>
    <t>INSTITUCON EDUCATIVA LA INMACULADA CONCEPCION</t>
  </si>
  <si>
    <t>23/08/2013 A 30/09/2014</t>
  </si>
  <si>
    <t>4/02/2012 A 22/08/2013</t>
  </si>
  <si>
    <t>BLANCA ESTELLA OVIEDO RIVERA</t>
  </si>
  <si>
    <t>CASCO URBANO</t>
  </si>
  <si>
    <t>CDI MODALIDAD FAMILIAR EL ROBLE</t>
  </si>
  <si>
    <t>IGLESIA SHALOOM, COLEGIO MILLAN VARGAS, IGLESIA SALEM, SENA, MILLAN MEJIA.</t>
  </si>
  <si>
    <t>SUBSANAR CARTA DE INTENCION DE LOS ARRENDAMIENTOS EN DONDE VAN A FUNCIONAR LAS MODALIDADES CDI   MEDIO FAMILIAR. APORTAR</t>
  </si>
  <si>
    <t>LAS TABLITAS, EL SITIO, CORNETA, SAN FRANCISCO, CAYO DE PALMA</t>
  </si>
  <si>
    <t>BARRIO 12 DE OCTUBRE</t>
  </si>
  <si>
    <t xml:space="preserve">CDI MODALIDAD INSTITUCIONAL </t>
  </si>
  <si>
    <t>CDI MODALIDAD INSTITUCIONAL MUNDO MAGICO</t>
  </si>
  <si>
    <t>304</t>
  </si>
  <si>
    <t>42 Y 43</t>
  </si>
  <si>
    <t>40 Y 41</t>
  </si>
  <si>
    <t>CORPORACION UNIVERSITARIA RAFAEL NUÑEZ</t>
  </si>
  <si>
    <t>NATALIA  MARGARITA  SEVERICHE ROMERO</t>
  </si>
  <si>
    <t>DOCENTE DE PREESCOLAR Y PRIMARIA</t>
  </si>
  <si>
    <t>11/02/2001 A 11/05/2001  , DEL 31/07/2001 A 30/10/2001, DEL 31/10/2001 A 14/12/2001 DEL 1/02/2002 A 30/04/2002 DEL 02/05/2002 A  28/06/2002 DEL 27/10/2002 A 28/03/2004 DEL 16/02/2009 A 15/04/2010</t>
  </si>
  <si>
    <t>GOBERNACION DE SUCRE SECRETARIA DE EDUCACION</t>
  </si>
  <si>
    <t xml:space="preserve"> ESTE NO ES SUBSANEBLE POR QUE  ES ADICIONAL  APLICA PARA LA FUNDACION SIGLO XXI LA PROFESIONAL SE PRESENTO EN DOS PROPUESTAS PARA EL DEPARTAMENTO DE SUCRE  LA  UNION TEMPORAL SEMILLAS DE AMOR COMO ADICIONAL Y FUNDACION JUVENIL SIGLO XXI COMO HABILITANTE   SE TENDRA EN CUENTA PARA LAS PROPUESTAS QUE APLICA COMO HABILITANTE Y POR ORDEN DE RADICADO, Y QUEDA ASIGNADA PARA LA PROPUESTA N° 4 FUNDACION JUVENIL SIGLO XXI  LA CUAL FUE RADICADA  EL 02 DE DICIEMBRE  A LAS 16:22:30 PM</t>
  </si>
  <si>
    <t>06/02/1998 A 06/05/1998  Y  7/05/1998  A 04/12/1998 Y 08/03/1999  A 08/06/1999  Y  09/06/1999 A 10/09/1999  Y DEL 10/09/1999 A 10/12/1999</t>
  </si>
  <si>
    <t>SECRETARIA DE DESARROLLO MUNICIPIO DE SAN BENITO</t>
  </si>
  <si>
    <t>CARMEN ALICIA MIER MERCADO</t>
  </si>
  <si>
    <t>01/02/2005 A 05/09/2007</t>
  </si>
  <si>
    <t>ASOCIACION DE PADRES DE FAMILIA HOGARES COMUNITARIOS DE BIENESTAR BARRIO SINAI</t>
  </si>
  <si>
    <t>FEBRERO /2004 A 26/04/2004</t>
  </si>
  <si>
    <t>GIMNASIO DE ESTIMULACION TEMPRANA GARABATOS</t>
  </si>
  <si>
    <t>27/01/2008 A 28/11/2008</t>
  </si>
  <si>
    <t>EDITH UCROS JIMENEZ</t>
  </si>
  <si>
    <t>ADMINISTRADOR PROGRAMAS HCB O-5 Y FAMI</t>
  </si>
  <si>
    <t>01/02/2007 A 31/12/2009</t>
  </si>
  <si>
    <t>ASOCIACION DE PADRES DE FAMILIA HOGARES COMUNITARIOS DE BIENESTAR BARRIO LA CANDELARIA</t>
  </si>
  <si>
    <t>COORDINADORA COMERCIAL</t>
  </si>
  <si>
    <t>04/10/2010 A 04/10/2011</t>
  </si>
  <si>
    <t>RED CARNICA</t>
  </si>
  <si>
    <t>MARIA DEL PILAR GAMARRA SIERRA</t>
  </si>
  <si>
    <t>02/02/2011 A 30/12/2013</t>
  </si>
  <si>
    <t>ASOCIACION DE MUJERES LA ESPERANZA</t>
  </si>
  <si>
    <t>ADMINISTRADORA DE SERVICIOS DE SALUD</t>
  </si>
  <si>
    <t>TEA MARCELA ARRIETA PEREZ</t>
  </si>
  <si>
    <t>19.2</t>
  </si>
  <si>
    <t xml:space="preserve">ESTA EXPERIENCIA FUE PRESENTADA PARA EL GRUPO 16 PROPUESTA 45EL DIA 3/12/2014 A LAS 15:46 AM POR TAL RAZON LA EXPERIENCIA  SERA TENIDA ENCUENTA PARA ESTE GRUPO </t>
  </si>
  <si>
    <t>FUNDACION PARA EL BIENESTAR Y LA PAZ</t>
  </si>
  <si>
    <t>108-109</t>
  </si>
  <si>
    <t>ASOCIACION DE PADRES DE FAMILIA CORREGIMIENTO CERRITO DE LA PALMA</t>
  </si>
  <si>
    <t xml:space="preserve">PRACTICAS PROFESIONALES </t>
  </si>
  <si>
    <t xml:space="preserve"> 25/02/2013  A 25/04/2014</t>
  </si>
  <si>
    <t>ASOCIACION DE MUJERES PUEBLO NUEVO LA ESPERANZA</t>
  </si>
  <si>
    <t>PRACTICAS  EN EL AREA SOCIAL DE PROGRAMAS DE PRIMERA INFANCIA</t>
  </si>
  <si>
    <t>22/02/2012 A 08/06/2012</t>
  </si>
  <si>
    <t xml:space="preserve">PRACTICAS DE PSICOLOGIA </t>
  </si>
  <si>
    <t>INSTITUCION EDUCATIVA RAFAEL NUÑEZ</t>
  </si>
  <si>
    <t>MARIA ALGUMEDA VILORIA TOVAR</t>
  </si>
  <si>
    <t>1/26</t>
  </si>
  <si>
    <t>PSICOLOGA EN PROGRAMAS DE ATENCION NIÑ@S Y FAMILIAS</t>
  </si>
  <si>
    <t>08/05/2014 a 15/11/2014</t>
  </si>
  <si>
    <t>FUNDACION MOSTRANDO CAMINOS</t>
  </si>
  <si>
    <t>02/06/2013 A 31/12/2013</t>
  </si>
  <si>
    <t>ASOCIACION DE PADRES DE FAMILIA HOGARES COMUNITARIOS DE BIENESTAR</t>
  </si>
  <si>
    <t>AREA DE RECURSOS HUMANOS</t>
  </si>
  <si>
    <t>18/02/2013 A 30/05/2013</t>
  </si>
  <si>
    <t>ETICOS</t>
  </si>
  <si>
    <t>PRACTICAS DE PSICOLOGIA CON NIÑ@S DESPLADAZADOS</t>
  </si>
  <si>
    <t>01/08/2011 -18/11/2011</t>
  </si>
  <si>
    <t>CRUZ ROJA COLOMBIANA SECCIONAL SUCRE</t>
  </si>
  <si>
    <t>LUISA VERONICA CAMARGO ESALA</t>
  </si>
  <si>
    <t>SUBSANAR APORTANDO CONTRATO DADO  QUE LA MODALIDAD  HCB TRADICIONALES Y FAMI NO ESTABLECE ESTE CARGO FOLIO 293</t>
  </si>
  <si>
    <t>TRABAJADORA SOCIAL DE LA ASOCIACION EN HCB TRADICIONAL Y FAMI</t>
  </si>
  <si>
    <t>FUNDACION PARA LA PAZ</t>
  </si>
  <si>
    <t>CORPORACION UNIVERSITARIA MINUTO DE DIOS</t>
  </si>
  <si>
    <t>ACLARAR LAS FUNCIONES REALIZADAS Y FECHA DE INICIO Y TERMINACION FOLIO 291 Y 292</t>
  </si>
  <si>
    <t>MARIA ISABEL  GUZMAN  ZAMBRANO</t>
  </si>
  <si>
    <t>SUBSANAR APORTANDO CONTRATO DADO  QUE LA MODALIDAD  HCB TRADICIONALES Y FAMI NO ESTABLECE ESTE CARGO FOLIO 275</t>
  </si>
  <si>
    <t>01/02/2007 A 28/11/2008</t>
  </si>
  <si>
    <t>FUNDACION PARA EL PROGRESO COMUNITARIO</t>
  </si>
  <si>
    <t>UNIVERSIDAD CATOLICA</t>
  </si>
  <si>
    <t>PSICOLOGO ORGANIZACIONAL</t>
  </si>
  <si>
    <t>MAURICIO VELOZA RAMOS</t>
  </si>
  <si>
    <t>ESCUELA DE PADRES , AYUDA PROFESIONAL A NIÑOS,PROMOCION Y RESTABLECIMIENTO DE DERECHOS</t>
  </si>
  <si>
    <t>01/02/2006 A 31/12/2007</t>
  </si>
  <si>
    <t>FUNDACION DESPERTARES</t>
  </si>
  <si>
    <t>AGENTE EDUCATIVO FAMILIAS CON BIENESTAR</t>
  </si>
  <si>
    <t>27/05/2013 -31/12/2013</t>
  </si>
  <si>
    <t>ASOCIACION DE PROFESIONALES EN PROGRAMAS DE PROMOCION Y PREVENCION PARA LA SALUD</t>
  </si>
  <si>
    <t>YARLEY ISABLE ARRIETA HERNANDEZ</t>
  </si>
  <si>
    <t>SUBSANAR APORTANDO CONTRATO DADO  QUE LA MODALIDAD  HCB TRADICIONALES Y FAMI NO ESTABLECE ESTE CARGO FOLIO 242</t>
  </si>
  <si>
    <t>10/01/2011 A 30/10/2012</t>
  </si>
  <si>
    <t>ASOCIACION DE PADRES DE FAMILIA HOGARES COMUNITARIOS DE BIENESTAR CORREGIMIENTO CERRITO DE LA  PALMA</t>
  </si>
  <si>
    <t>TOBIS REGINALDO CRUZ SOTELO</t>
  </si>
  <si>
    <t>SE SOLICITA SUBSANAR LA PROFESIONAL CON OTRA HOJA DE VIDA LA PROFESIONAL  SE POSTULO PARA  DOS DEPARTAMENTO SUCRE Y BOLIVAR, EN SUCRE SE POSTULO PARA LA  UNION TEMPORAL TOLU FIRME Y UNION TEMPORAL SEMILLAS DE AMOR Y PARA BOLIVAR FUNDACION ENLACE AMBAS COMO HABILITANTES SE ASIGNA POR ORDEN DE RADICADO  LA PROPUESTA N° 37  A LA FUNDACION ENLACE EL  DIA 01 DE DICIEMBRE DE 2014 A LAS 14:37PM  LA UNION TEMPORAL TOLU FIRME LA RADICA EL  03 DE DICIEMBRE DE 2014 A LAS 12:12.41 PM Y UNION TEMPORAL SEMILLAS DE AMOR LA RADICA EL DIA 03 DE DICIEMBRE DE 2014 A LAS 14:22:59 PM</t>
  </si>
  <si>
    <t>01/04/2013 A 29/08/2014</t>
  </si>
  <si>
    <t>ERIKA MARIA  PATRON MARTINEZ</t>
  </si>
  <si>
    <t xml:space="preserve"> SE SOLICITA SUBSANAR LA PROFESIONAL CON OTRA HOJA DE VIDA LA PROFESIONAL SE PRESENTO EN DOS PROPUESTAS PARA EL DEPARTAMENTO DE SUCRE  PARA  UNION TEMPORAL TOLU FIRME  Y UNION TEMPORAL SEMILLAS DE AMOR AMBAS COMO HABILITANTE SE TENDRA EN CUENTA  LA PROPUESTA POR ORDEN DE RADICADO, Y QUEDA ASIGNADA PARA LA PROPUESTA N° 27 UNION TEMPORAL TOLU FIRME   LA CUAL FUE RADICADA  EL 03 DE DICIEMBRE  DE 2014  A LAS 12:12:41 PM Y  LA UNION TEMPORAL SEMILLAS DE AMOR RADICA  EL DIA  03 DE DICIEMBRE DE 2014 A LAS  14:22: 59 PM</t>
  </si>
  <si>
    <t>03/09/2012 -31/12/2013</t>
  </si>
  <si>
    <t>MAYRA ALEJANDRA PATRON MEZA</t>
  </si>
  <si>
    <t>ACLARAR ESTABLECIENDO FUNCIONES Y  FECHA DE INICIO Y TERMINACION DEL CONTRATO  FOLIO 198</t>
  </si>
  <si>
    <t>PSICOLOGA DE LA EMPRESA</t>
  </si>
  <si>
    <t>SERVICENTRO SINCELEJO</t>
  </si>
  <si>
    <t xml:space="preserve"> SUBSANAR APORTANDO CONTRATO DADO  QUE LA MODALIDAD  HCB TRADICIONALES Y FAMI NO ESTABLECE ESTE CARGO FOLIO 157</t>
  </si>
  <si>
    <t>01/02/2010 A 01/12/2011</t>
  </si>
  <si>
    <t>ACLARAR ESTABLECIENDO FECHA DE INICIO Y TERMINACION DE LOS CONTRATOS FOLIO 196</t>
  </si>
  <si>
    <t>PROGRAMA FAMILIAS EN ACCION</t>
  </si>
  <si>
    <t>MUNICIPIO DE SINCELEJO</t>
  </si>
  <si>
    <t>MALLERLY  ELENA  MELLAO MONTERROZA</t>
  </si>
  <si>
    <t>NO SE VALIDA LOS DOCUMENTOS QUE SOPORTAN LA HOJA DE VIDA NO CORRESPONDEN  AL PROFESIONAL FOLIOS  170-184</t>
  </si>
  <si>
    <t>PSICOLOGIA SOCIAL COMUNITARIA</t>
  </si>
  <si>
    <t xml:space="preserve">ACLARAR LAS FUNCIONES .FOLIO 156. SUBSANAR APORTANDO CONTRATO DADO  QUE LA MODALIDAD  HCB TRADICIONALES Y FAMI NO ESTABLECE ESTE CARGO FOLIO 157. </t>
  </si>
  <si>
    <t>01/02/2007 A 31/12/2007</t>
  </si>
  <si>
    <t>CARMEN LUCIA GARCIA PEREZ</t>
  </si>
  <si>
    <t xml:space="preserve">COORDINADOR  PSICOSOCIAL  HCB TRADICIONALES Y FAMI </t>
  </si>
  <si>
    <t>28/01/2011 A 10/07/2012</t>
  </si>
  <si>
    <t xml:space="preserve">ASOCIACION DE  MUJERES PUEBLO NUEVO LA ESPERANZA </t>
  </si>
  <si>
    <t>ACLARAR LAS FUNCIONES .FOLIO 156. SUBSANAR APORTANDO CONTRATO DADO  QUE LA MODALIDAD  HCB TRADICIONALES Y FAMI NO ESTABLECE ESTE CARGO FOLIO 157</t>
  </si>
  <si>
    <t>PROFESIONAL SOCIAL</t>
  </si>
  <si>
    <t>10/10/2012 A 28/02/2013</t>
  </si>
  <si>
    <t>CONSTRUYENDO UN MUNDO MEJOR</t>
  </si>
  <si>
    <t>ACLARAR LAS FUNCIONES .FOLIO 155</t>
  </si>
  <si>
    <t xml:space="preserve">COORDINADORA PROYECTO </t>
  </si>
  <si>
    <t>01/03/2013 A 17/01/2014</t>
  </si>
  <si>
    <t>DIOCESIS DE SINCELEJO</t>
  </si>
  <si>
    <t>MARIA ALEXANDRA MORALES PINILLO</t>
  </si>
  <si>
    <t xml:space="preserve">COORDINADOR PEDAGOGICO  HCB TRADICIONALES Y FAMI </t>
  </si>
  <si>
    <t>02/02/2007 A 30/05/2008</t>
  </si>
  <si>
    <t>ASOCIACION DE PADRES DE FAMILIA HOGARES COMUNITARIOS DE BIENESTAR PIONEROS</t>
  </si>
  <si>
    <t xml:space="preserve"> 12/02/2003 A 30/11/2003 Y 02/02/2004 A 07/05/2004</t>
  </si>
  <si>
    <t>JARDIN INFANTIL PILA RICA</t>
  </si>
  <si>
    <t>LA PROFESIONAL SE PRESENTO EN DOS PROPUESTAS PARA EL DEPARTAMENTO DE SUCRE PARA  LA  UNION TEMPORAL SEMILLAS DE AMOR Y CONSORCIO MIS PRIMEROS PASOS COMO HABILANTE, SE TENDRA EN CUENTA  LAS PROPUESTAS POR ORDEN DE RADICADO, Y QUEDA ASIGNADA PARA LA PROPUESTA N° 33 UNION TEMPORAL SEMILLAS DE AMOR LA CUAL FUE RADICADA  EL 03 DE DICIEMBRE DEL 2014   A LAS 14:22:59 PM Y MIS PRIMEROS PASOS LA  RADICADA EL DIA  03 DE DICEIMBRE DE 2014  A LAS 16:58.PM</t>
  </si>
  <si>
    <t xml:space="preserve">SUBSANAR APORTANDO CONTRATO  DADO QUE LA MODALIDAD  HCB TRADICIONALES Y FAMI NO ESTABLECE ESTE CARGO FOLIO 147 . NO SE VALIDAN LAS CERTIFICACIONES FOLIO 145  Y146 LA EXPERIENCIA  NO ES LA ESTABLECIDA EN EL PERFIL.   </t>
  </si>
  <si>
    <t>23/01/2005  A 28/11/2006</t>
  </si>
  <si>
    <t>ALCALDIA DEL BAGRE</t>
  </si>
  <si>
    <t xml:space="preserve">LICENCIADA EN EDUCACION INFANTIL </t>
  </si>
  <si>
    <t xml:space="preserve">ELIZABETH PINEDA COBO </t>
  </si>
  <si>
    <t>PROFESIONAL UNIVERSITARIO EN PROGRAMAS DEL ICBF</t>
  </si>
  <si>
    <t>07/07/1989 A 17/02/1999</t>
  </si>
  <si>
    <t>31/06/1986</t>
  </si>
  <si>
    <t>RAMIRO JOSE GUERRERO PINEDA</t>
  </si>
  <si>
    <t xml:space="preserve">COORDINADOR HCB TRADICIONALES Y FAMI </t>
  </si>
  <si>
    <t>26/05/2006 A 27/09/2007</t>
  </si>
  <si>
    <t xml:space="preserve">SUBSANAR APORTANDO CONTRATO DADO  QUE LA MODALIDAD  HCB TRADICIONALES Y FAMI NO ESTABLECE ESTE CARGO FOLIO 125 .NO SE VALIDAN LAS CERTIFICACIONES FOLIO 122  LA EXPERIENCIA  NO ES LA ESTABLECIDA EN EL PERFIL.   </t>
  </si>
  <si>
    <t>JEFE OFICINA DE PLANEACION,  GERENTE DE EMPASIN Y SECRETARIO DE HACIENDA</t>
  </si>
  <si>
    <t>02/06/1992 A 06/10/1994 Y 22/03/1998 AL 17/07/2000  y 21/06/200 a 31/12/2010  y 01/01/2001 a 31/08/2002</t>
  </si>
  <si>
    <t>ALCALDIA MUNICIPIO DE SINCE</t>
  </si>
  <si>
    <t>JORGE LUIS AGUAS ALVAREZ</t>
  </si>
  <si>
    <t>SUBSANAR APORTANDO EL FORMATO 11</t>
  </si>
  <si>
    <t>30,97</t>
  </si>
  <si>
    <t>804</t>
  </si>
  <si>
    <t>101-102</t>
  </si>
  <si>
    <t>103-104</t>
  </si>
  <si>
    <t>99-100</t>
  </si>
  <si>
    <t>ASOCIACION DE PADRES DE FAMILIA HOGARRES COMUNITARIAS CORREGIMIENTO CERRITO DE LA PALMA</t>
  </si>
  <si>
    <t>UNION TEMPORAL SEMILLAS DE AMOR</t>
  </si>
  <si>
    <t xml:space="preserve">FUNCIONES: ASESOR Y CONSULTOR DE LAS ACTIVIDADES RELACIONADAS CON LA CIENCIA CONTABLE TALES COMO REVISION ORGANIZACIÓN CONTROL DE CONTABILIDADES AUDITORIAS ENTRE OTRAS </t>
  </si>
  <si>
    <t>FECHA DE INICIO Y DE TERMINACION DE CONTRATO:
06/04/2011 HASTA EL 18/01/2012</t>
  </si>
  <si>
    <t xml:space="preserve">EMPRESA: DE INGENIERIA S.A.S </t>
  </si>
  <si>
    <t xml:space="preserve">FUNCIONES: ASESOR CONTABLE </t>
  </si>
  <si>
    <t xml:space="preserve">FECHA DE INICIO Y DE TERMINACION DE CONTRATO:
FEBRERO DE 2012 HASTA LA FECHA </t>
  </si>
  <si>
    <t xml:space="preserve">EMPRESA: EVOLUTION SOLUCIONES EMPRESARIALES  </t>
  </si>
  <si>
    <t xml:space="preserve">NILSON ANTONIO ECHEVERRIA PEREZ </t>
  </si>
  <si>
    <t xml:space="preserve">FUNCIONES:COORDINADORA PEDGOGICA EN LAS UNIDADES DE SERVICIO INFANTILES EN EL MUNICIPIO DE OVEJAS </t>
  </si>
  <si>
    <t>FECHA DE INICIO Y DE TERMINACION DE CONTRATO:01/02/2011 HASTA EL 16/12/2011
01/02/2012 HASTA EL 14/12/2012
04/02/2013 HASTA EL 15/07/2013</t>
  </si>
  <si>
    <t xml:space="preserve">EMPRESA:INSTITUCION EDUCATIVA LICEO VICENTE CAVIEDES </t>
  </si>
  <si>
    <t xml:space="preserve">MONICA PATRICIA CONDE ALTAMIRANDA </t>
  </si>
  <si>
    <t>NO CUMPLE CON LA EXPERIENCIA EN INFANCIA O FAMILIA</t>
  </si>
  <si>
    <t xml:space="preserve">FUNCIONES: DOCENTE DEL NIVEL DE BASICA PRIMARIA
COORDINO EL PROYECTO SOCIAL DE EDUCAION AMBIENTAL EN LA COMUNIDAD EDUCATIVA Y PRESTO SERVICIO SOCIAL DE REFUERZO Y FORTALECIMIENTO ESCOLAR EN JORNADA VESPERTINA CON NIÑOS DE POBLACION VULNERABLE  </t>
  </si>
  <si>
    <t>FECHA DE INICIO Y DE TERMINACION DE CONTRATO:
AÑOS 2010 2011 Y 2012</t>
  </si>
  <si>
    <t xml:space="preserve">EMPRESA: CENTRO EDUCATIVO NUESTRA SEÑORA DEL SOCORRO </t>
  </si>
  <si>
    <t xml:space="preserve">LICENCIADA EN EDUCACION BASICA CON ENFASIS EN HUMANIDADES LENGUA CASTELLANA E INGLES </t>
  </si>
  <si>
    <t xml:space="preserve">MILENA HERRERA QUINTERO </t>
  </si>
  <si>
    <t>23,14</t>
  </si>
  <si>
    <t>141 Y 142</t>
  </si>
  <si>
    <t>FUNDACION JUVENIL SIGLOXXI</t>
  </si>
  <si>
    <t>139 Y 140</t>
  </si>
  <si>
    <t xml:space="preserve">SUBSANAR NO CUMPLE PROPORCION </t>
  </si>
  <si>
    <t xml:space="preserve">FUNCIONES: ACOMPAÑAMIENTO EN LA GESTION DE LA ENTIDAD EN LOS PROGRAMAS DE ATENCION INTEGRAL A LA POBLACION VULNERABLE DESPLAZADA Y DE LA TERCERA EDAD  </t>
  </si>
  <si>
    <t>FECHA DE INICIO DE TERMINACION DE CONTRATO:
30/09/2013 HASTA EL 20/06/2014</t>
  </si>
  <si>
    <t xml:space="preserve">EMPRESA: ALCALDIA MUNICIPAL DE SINCE </t>
  </si>
  <si>
    <t xml:space="preserve">UNIVERSIDAD SIMON BOLIVAR </t>
  </si>
  <si>
    <t xml:space="preserve">CLAUDIA ISABEL MUÑOZ ROMERO </t>
  </si>
  <si>
    <t xml:space="preserve">FUNCIONES: COGESTOR SOCIAL PERFIL PROFESIONAL E LA ESTRATEGIA RED UNIDOS PARA LA IMPLEMENTACION DEL ACOMPAÑAMIENTO FAMILIAR Y COMUNITARIO EN EL MUNICIPIO DE SINCELEJO </t>
  </si>
  <si>
    <t>FECHA DE INICIO DE TERMINACION DE CONTRATO:
01/03/2012 HASTA EL 30/06/2012
18/07/2012 HASTA EL 18/10/2012
19/10/2012 HASTA EL 31/12/2012</t>
  </si>
  <si>
    <t xml:space="preserve">EMPRESA: ASOCIACION PROMOTORA PARA EL DESARROLLO SOCIAL Y ECONOMICO DE LA COSTA CARIBE ASOPROAGROS </t>
  </si>
  <si>
    <t xml:space="preserve">FUNCIONES: SUPERVISORA </t>
  </si>
  <si>
    <t xml:space="preserve">EMPRESA: CONSORCIO COMPLEMENTACION ALIMENTARIA SINCELEJO 2013 </t>
  </si>
  <si>
    <t xml:space="preserve">MORELA MEZA MERCADO </t>
  </si>
  <si>
    <t xml:space="preserve">FUNCIONES:COORDINADORA PEDAGOGICA DEL PROGRAMA FAMILIAS FELICES EN EL MUNICPIO DE TOLU VIEJO </t>
  </si>
  <si>
    <t>FECHA DE INICIO DE TERMINACION DE CONTRATO:
09/01/2012 HASTA EL 17/01/2014</t>
  </si>
  <si>
    <t xml:space="preserve">EMPRESA: FUNDACION SOCIAL Y AMBIENTAL DEL CARIBE </t>
  </si>
  <si>
    <t xml:space="preserve">LICENCIADA EN EDUCACION BASICA CON ENFASIS EN EDUCACION ARTISTICA </t>
  </si>
  <si>
    <t>AMPARO BERNARDA FUENTES CHAVEZ</t>
  </si>
  <si>
    <t>CORDINADOR</t>
  </si>
  <si>
    <t xml:space="preserve">ALLEGAR EL FORMATO 11 EL CUAL SUMINISTRA LA INFORMACION DETALLADAS DE LAS UNIDADES DE SERVCIO SUBSANAR </t>
  </si>
  <si>
    <t>1290</t>
  </si>
  <si>
    <t>30,34</t>
  </si>
  <si>
    <t xml:space="preserve">FUNDACION RENACER SOCIAL </t>
  </si>
  <si>
    <t xml:space="preserve">FUNDACION PARA EL DESARROLLO E LAS POBLACIONES CON NECESIDADES EDUCATIVAS ESPECIALES DEL DEPARTAMENTO DE SUCRE TALENTOS </t>
  </si>
  <si>
    <t>135 Y 136</t>
  </si>
  <si>
    <t xml:space="preserve">FUNDACION PARA EL DESARROLLO DE LAS POBLACIONES CON NECESIDADES EDUCATIVAS ESPECIALES DEL DEPARTAMENTO DE SUCRE TALENTOS </t>
  </si>
  <si>
    <t>UNION TEMPORAL PRIMERA INFANCIA DE SUCRE  2014</t>
  </si>
  <si>
    <t xml:space="preserve">FUNCION: SI CUMPLE </t>
  </si>
  <si>
    <t>DESDE EL 01/11/2006 HASTA EL 15/12/2008</t>
  </si>
  <si>
    <t xml:space="preserve">CENTRO EDUCATIVO FUENTE DE VALORES </t>
  </si>
  <si>
    <t xml:space="preserve">DESDE 01/02/2012 HASTA EL 22/06/2014 </t>
  </si>
  <si>
    <t xml:space="preserve">LICEO PEDRO DE HEREDIA </t>
  </si>
  <si>
    <t>DESDE EL 27/01/2007 HASTA EL 30/10/2007, DESDE 217/06/2010 HASTA 30/11/2010. DESDE 01/04/2011 HASTA 30/11/2011 , 01/02/2012 HASTA 19/07/2012</t>
  </si>
  <si>
    <t xml:space="preserve">INSTITUTO DE SISTEMAS PROGRAMADOS </t>
  </si>
  <si>
    <t>DESDE EL 01/08/2007  HASTA EL 30/12/2007</t>
  </si>
  <si>
    <t xml:space="preserve">GRANANDINA  CIA LTD </t>
  </si>
  <si>
    <t>DESDE EL 11/01/2006  HASTA EL 30/12/2007</t>
  </si>
  <si>
    <t xml:space="preserve">BRASA BRUCELA </t>
  </si>
  <si>
    <t xml:space="preserve">FOLIOS ; 354,355,356, 357, 358 Y 359 </t>
  </si>
  <si>
    <t>DESDE EL 01/06/2008  HASTA EL 15/06/2010</t>
  </si>
  <si>
    <t>INALSERVIR</t>
  </si>
  <si>
    <t xml:space="preserve">ALEXANDER PATERNINA FERNANDEZ </t>
  </si>
  <si>
    <t>1/726</t>
  </si>
  <si>
    <t xml:space="preserve">PROFESIONAL DE  APOYO  FINANCIERO </t>
  </si>
  <si>
    <t>DESDE 22/08/2011 HASTA EL 17/12/2011  Y DESDE 03/03/2012 HASTA EL 06/16/2012</t>
  </si>
  <si>
    <t xml:space="preserve">SERVICIO NACIONAL DE APRENDISAJE SENA </t>
  </si>
  <si>
    <t>DESDE EL 01/02/2011 HASTA EL 15/12/2011</t>
  </si>
  <si>
    <t xml:space="preserve">FUNDACION GRANITOS DE PAZ </t>
  </si>
  <si>
    <t>DESDE 01/10/2008 HASTA EL 15/12/2008</t>
  </si>
  <si>
    <t xml:space="preserve">PROSERVICIO </t>
  </si>
  <si>
    <t xml:space="preserve">LABORO DURANTE UN AÑO EN LA VIENCIA 2008 </t>
  </si>
  <si>
    <t xml:space="preserve">CONFENACO </t>
  </si>
  <si>
    <t xml:space="preserve"> LA PROFESIONAL SE PRESENTO PARA DOS DEPARTAMENTOS SUCRE Y MAGDALENA PARA SUCRE POR LA UNION TEMPORAL FUNDACION ENLACE CORPORACION EDUCATIVA COLEGIO GRAN COLOMBIA  Y POR MAGDALENA FUNDACION HACIA EL DESARROLLO SOCIAL FUNDESSE TENDRA EN CUENTA EL ORDEN DEL RADICADA  SE ASIGNA A LA UNION TEMPORAL FUNDACION ENLACE CORPORACION EDUCATIVA COLEGIO GRAN COLOMBIA RADICADA EL DIA 03 DE DICIEMBRE 2014 A LAS  15:13.57 PM   Y LA FUNDACION HACIA EL DESARROLLO SOCIAL FUNDESSE   RADICADA EL DIA 03 DE DICIEMBRE E 2014  A LAS 16:00: 02 PM FOLIOS  328,329,330, 331 Y 332</t>
  </si>
  <si>
    <t xml:space="preserve">LABORO DURANTE 6 MSES EN EL AÑO 2006 </t>
  </si>
  <si>
    <t xml:space="preserve">FUNDACION PROCIENCIA </t>
  </si>
  <si>
    <t xml:space="preserve">LICENCIADA EN EDUCACION ESPECIAL </t>
  </si>
  <si>
    <t xml:space="preserve">JANIA MARGARITA MUÑOZ TOUS </t>
  </si>
  <si>
    <t xml:space="preserve">PROFESIONAL DE  APOYO PEDAGOGICO </t>
  </si>
  <si>
    <t>01/01/2007 HASTA EL 30/01/2010</t>
  </si>
  <si>
    <t xml:space="preserve">FUNDACION LA SIEMBRA </t>
  </si>
  <si>
    <t>14/01/2010 HASTA EL 30/06/2011</t>
  </si>
  <si>
    <t xml:space="preserve">EDITORIAL CIRCULOS AFECTIVOS </t>
  </si>
  <si>
    <t>DESDE EL MES DE FECBRERO DE 2009 HASTA EL 07/01/2010</t>
  </si>
  <si>
    <t xml:space="preserve">SECAP </t>
  </si>
  <si>
    <t xml:space="preserve">TRABAJO DURANTE EL AÑO 2007 </t>
  </si>
  <si>
    <t xml:space="preserve">EDITORES LIMITADA </t>
  </si>
  <si>
    <t>FOLIOS 287, 289, 290</t>
  </si>
  <si>
    <t xml:space="preserve"> FECHA DE  INICIO Y TERMIONACION 02/09/2010 HASTA EL 31/10/2014</t>
  </si>
  <si>
    <t xml:space="preserve">FUNDACION ENLACE </t>
  </si>
  <si>
    <t>15/012/2006</t>
  </si>
  <si>
    <t xml:space="preserve">CORPORACION UNIVERSITARIA DEL CARIBE - CECAR </t>
  </si>
  <si>
    <t xml:space="preserve">MONICA MARIA BENITEZ BOHORQUEZ </t>
  </si>
  <si>
    <t xml:space="preserve">COORDINADOR GENERAL </t>
  </si>
  <si>
    <t>366 Y 367</t>
  </si>
  <si>
    <t>192 DE 2014%</t>
  </si>
  <si>
    <t xml:space="preserve">ICBF - REGIONAL BOLIVAR </t>
  </si>
  <si>
    <t xml:space="preserve">CORPORACION EDUCATIVA  DEL DESARROLLO  COLEGIO GRAN  COLOMBIA </t>
  </si>
  <si>
    <t xml:space="preserve">U.T. PRIMERA INFANCIA SUCREÑA </t>
  </si>
  <si>
    <t>365 Y 366</t>
  </si>
  <si>
    <t>422 DE 2013</t>
  </si>
  <si>
    <t>293 DEL 2013</t>
  </si>
  <si>
    <t>730 DEL 2012</t>
  </si>
  <si>
    <t xml:space="preserve"> NO ESPECIFICA LOS CUPOS ATENDIDOS EN ESTE CONTRATO  FOLIO 363</t>
  </si>
  <si>
    <t xml:space="preserve">FONDO FINANCIERO DE PROYECTOS  Y DESARROLLO  FONADE </t>
  </si>
  <si>
    <t xml:space="preserve"> NO ESPECIFICA LOS CUPOS ATENDIDOS EN ESTE CONTRATO  FOLIO 362</t>
  </si>
  <si>
    <t>21/11/025</t>
  </si>
  <si>
    <t xml:space="preserve">FOLIOS : DE LA  264  HASTA LA 267 </t>
  </si>
  <si>
    <t>DESDE   EL 03/01/2010  HASTA EL 31/12/2011</t>
  </si>
  <si>
    <t xml:space="preserve">ASOCIACION DE PROFESIONALES INTERDICIPLINARIOS  PARA EL DESARROLLO DE LA REGION CARIBE ( APROINCA ) </t>
  </si>
  <si>
    <t>DESDE   EL 002/09/2010  HASTA EL 31/10/2014</t>
  </si>
  <si>
    <t xml:space="preserve">DESDE   EL 01/07/2012 HASTA EL 15/08/2012 </t>
  </si>
  <si>
    <t xml:space="preserve">CENTRO DE SALUD MAJAGUAL </t>
  </si>
  <si>
    <t>FOLIO 231, 260, 262 Y 263</t>
  </si>
  <si>
    <t xml:space="preserve">DESDE   EL MES DE JUNIO DEL 2009 A EL MES DE NOVIEMBRE DEL 2010 </t>
  </si>
  <si>
    <t xml:space="preserve">YURIS BARRIOS NUEVOS BENITEZ </t>
  </si>
  <si>
    <t>FOLIO 230</t>
  </si>
  <si>
    <t>DESDE EL 02/01/2014  HASTA EL 30/09/2014</t>
  </si>
  <si>
    <t xml:space="preserve">CORPORACION JOVENES Y MAÑANA </t>
  </si>
  <si>
    <t xml:space="preserve">TANIA ELICETH BARRIOS PARRA </t>
  </si>
  <si>
    <t>FOLIO 207</t>
  </si>
  <si>
    <t>DESDE EL 20/01/2012 HASTA EL 31/07/2014</t>
  </si>
  <si>
    <t xml:space="preserve">FUNDACION SURGIR </t>
  </si>
  <si>
    <t xml:space="preserve">UNIVERSIDAD SAN BUENABENTURA </t>
  </si>
  <si>
    <t xml:space="preserve">AURA BERRIO CABARCAS </t>
  </si>
  <si>
    <t>FOLIO 191</t>
  </si>
  <si>
    <t xml:space="preserve">DESDE EL 02/05/2011  HASTA EL 02/05/2012 </t>
  </si>
  <si>
    <t xml:space="preserve">FUNDACION ARCOIRIS </t>
  </si>
  <si>
    <t xml:space="preserve">LEYDY  MARIANA AGULO  MEZA  </t>
  </si>
  <si>
    <t xml:space="preserve">SEGÚN CERTIFICACION   TEXTUALEMNTE  DICE QUE LABORO  DURANTE 8  MESES.  </t>
  </si>
  <si>
    <t>INSTITUCION EDUCATIVA - CEDE TRIBUTARIA EL NISPERO , MARIA LA BAJA  BOLIVAR ,</t>
  </si>
  <si>
    <t>FECHA DE  INICIO  DEL MES DE FEBRERO DE 2009 HASTA EL MES DE MARZO  DE 2010</t>
  </si>
  <si>
    <t xml:space="preserve">SECRETARIA DE GOBIERNO DEL MUNICIPIO DE MARIA LA BAJA BOLIVAR </t>
  </si>
  <si>
    <t xml:space="preserve">FECHA DE  INICIO   DESDE EL MES DE FEBRERO DE 2011  HASTA EL 18/06/2011 </t>
  </si>
  <si>
    <t xml:space="preserve"> SE SOLICITA SUBSNAR  LA HOJA DE VIDA  DE LA PROFESIONAL HABILITANTE YA QUE LA PROFESIONAL SE PRESENTO EN DOS PROPUESTAS PARA EL DEPARTAMENTO DE SUCRE PARA LA FUNDACION PROSOCIAL Y UNION TEMPORAL FUNDACION ENLACE CORPORACION EDUCATIVA COLEGIO GRAN COLOMBIA AMBAS COMO HABILANTE, SE TENDRA EN CUENTA PARA LA PROPUESTAS  POR ORDEN DE RADICADO,  QUEDA ASIGNADA PARA LA PROPUESTA N° 5 LA FUNDACION PROSOCIAL LA CUAL FUE RADICADA  EL 02 DE DICIEMBRE  DE  2014  A LAS 16:35:02 PM Y LA UNION TEMPORAL FUNDACION ENLACE CORPORACION EDUCATIVA COLEGIO GRAN COLOMBIA SE PRESENTO EL DIA EL 03 DE DICIEMBRE  A LAS 15:13:57PM  
</t>
  </si>
  <si>
    <t>FECHA DE  INICIO   27/06/2012 DE TERMINACION  15/02/2013</t>
  </si>
  <si>
    <t xml:space="preserve">PERSONAL TEMPORAL EXTRA </t>
  </si>
  <si>
    <t xml:space="preserve">ELDA MARIA   MEZA  SAN MARTIN </t>
  </si>
  <si>
    <t xml:space="preserve">DESDE 16/10/2008  HASTA  12/10/2008  DESDE  07/05/2009 HASTA 26/09/2009  DESDE 13/04/2010 HASTA 15/12/2010 </t>
  </si>
  <si>
    <t xml:space="preserve">PROSERVICIOS </t>
  </si>
  <si>
    <t>FECHA DE  INICIO  16/04/2012 HASTA  EL 14/08/2012</t>
  </si>
  <si>
    <t xml:space="preserve">UNION TEMPORAL CORPORACION TECNICA , INSTITUTO ROCHY - FUNDACION PROCIENCIA </t>
  </si>
  <si>
    <t>FECHA DE  INICIO  01/06/2013  HASTA  EL 31/12/2013</t>
  </si>
  <si>
    <t>FUNDACION ACCION Y DESARROLLO PARA EL CRECIMIENTO HUMANO  DE LA CIUDAD DE MONTERIA -* FADC</t>
  </si>
  <si>
    <t xml:space="preserve">FOLIOS 154, 155, 156, 157 </t>
  </si>
  <si>
    <t>FECHA DE  INICIO  DEL MES DE ENERO DEL 2012 HASTA  EL MES DE DICIEMBRE DE 2013</t>
  </si>
  <si>
    <t xml:space="preserve">GIMNACIO LOS AMIGUITOS </t>
  </si>
  <si>
    <t xml:space="preserve">CENTRO DE ESTUDIOS PSICOPEDAGOGICOS </t>
  </si>
  <si>
    <t xml:space="preserve">MAESTRA EN EDUCCACION PRE ESCOLAR </t>
  </si>
  <si>
    <t xml:space="preserve">SIMONA VEGA RIVERA </t>
  </si>
  <si>
    <t>1/329</t>
  </si>
  <si>
    <t xml:space="preserve">COORDINADORA MEDIO FAMILIAR </t>
  </si>
  <si>
    <t>FECHA DE  INICIO 01/09/2008 FINALIZA  30/09/2009</t>
  </si>
  <si>
    <t xml:space="preserve">ALCALDIA DE MAJAGUAL </t>
  </si>
  <si>
    <t xml:space="preserve">ACLARACION LAS FUNCIONES PARA EL CARGO DE COORDINADOR NO CUMPLE POR NO SER COORDINADOR DIRECTOR O JEFE EN PROGRAMAS O PROYECTOS  SOCIALES PARA LA INFANCIA  O CENTROS EDUCATIVOS EN LOS FOLIOS 121 122 </t>
  </si>
  <si>
    <t xml:space="preserve">FECHA DE  INICIO 21/12/2009    FECHA DE TERMINACION 21/07/2010, 24/08/2010 AL 31/12/2010. </t>
  </si>
  <si>
    <t xml:space="preserve">ASOPROAGROS </t>
  </si>
  <si>
    <t xml:space="preserve">LICENCIADA EN PEDADOGIA INFANTIL </t>
  </si>
  <si>
    <t xml:space="preserve">ADRIANA MARGARITA GUERRERO PEREZ </t>
  </si>
  <si>
    <t xml:space="preserve">COORDINADOR MEDIO FAMILIAR </t>
  </si>
  <si>
    <t>FECHA DE  INICIO 02/09/2002 FINALIZA  10/10/2004</t>
  </si>
  <si>
    <t xml:space="preserve">COOPERATIVA DE SERVICIOS GENERALES LA HEROICA </t>
  </si>
  <si>
    <r>
      <t>FECHA DE  INICIO  DESDE EL AÑO 1997 HASTA EL AÑO 2002</t>
    </r>
    <r>
      <rPr>
        <sz val="11"/>
        <color rgb="FFFF0000"/>
        <rFont val="Calibri"/>
        <family val="2"/>
        <scheme val="minor"/>
      </rPr>
      <t xml:space="preserve"> </t>
    </r>
  </si>
  <si>
    <t xml:space="preserve">INSTITUTO EDUCATIVO RENACER </t>
  </si>
  <si>
    <t xml:space="preserve">FOLIOS; 99 y 100 </t>
  </si>
  <si>
    <t xml:space="preserve">FUNCIONES : SI  CUMPLE </t>
  </si>
  <si>
    <t>FECHA DE  INICIO 04/06/2004 FINALIZA   EN OCTUBRE 2004</t>
  </si>
  <si>
    <t xml:space="preserve">CENTRO EDUCATIVO SAN JOSE DE ACHI - BOLIVAR </t>
  </si>
  <si>
    <t xml:space="preserve">LICENCIADA EN EDUCACION INFANTIL, CON ENFASIS EN EDUCACION ARTISTICA </t>
  </si>
  <si>
    <t xml:space="preserve">SADY GARAY ACOSTA </t>
  </si>
  <si>
    <t>1/140</t>
  </si>
  <si>
    <t xml:space="preserve">COORDINADOR CDI </t>
  </si>
  <si>
    <t xml:space="preserve">MUNICIPIO SAMPUES , AREA URBANA , GIMNACIO PEDAGOGICO SAMPUESANO , CLLE 14 , BRR. SANTA MARTHA </t>
  </si>
  <si>
    <t xml:space="preserve">CENTRO DESARROLLO INFANTIL  EN MEDIO FAMILIAR </t>
  </si>
  <si>
    <t xml:space="preserve">MUNICIPIO SAMPUES , AREA URBANA , IGLESIA DE SHALON, COLEGIO MILLAN VARGAS, IGLESIA SHALON, SENA Y MILLAN VIEJA </t>
  </si>
  <si>
    <t xml:space="preserve">MUNICIPIO EL ROBLE  AREA RURAL  VEREDAS LAS TABLITAS , EL SITIO, COMETA, SAN FRANCISCO Y CALLO DE PALMA  </t>
  </si>
  <si>
    <t>ACLARACION , NO PRESENTA FORMATO N°: 11  INFRAESTRUCTURA ,  SUBSANAR</t>
  </si>
  <si>
    <t xml:space="preserve">MUNICIPIO DE SAMPUES  AREA URBANA, BARRIO 12 DE OCTUBRE </t>
  </si>
  <si>
    <t>CENTRO DE DESARROLLO INFANTIL</t>
  </si>
  <si>
    <t xml:space="preserve">CENTRO DESARROLLO INFANTIL </t>
  </si>
  <si>
    <t>1083</t>
  </si>
  <si>
    <t>CONVENIO N°. 119-2012</t>
  </si>
  <si>
    <t xml:space="preserve">ALCALDIA MUNICIPAL DE SAN PABLO BOLIVAR </t>
  </si>
  <si>
    <t>CORPORACION PIEDRALIPE</t>
  </si>
  <si>
    <t xml:space="preserve">CORPORACION EDUCATIVA LA GRAN COLOMBIA </t>
  </si>
  <si>
    <t xml:space="preserve">CORPORACION PIEDRALIPE </t>
  </si>
  <si>
    <t xml:space="preserve">UNION TEMPORAL PRIMERA INFANCIA SUCREÑA </t>
  </si>
  <si>
    <t>NUMERO DE LA PROPUESTA  15</t>
  </si>
  <si>
    <t xml:space="preserve">01/04/2011 AL 31/05/2012   01/07/2012 AL 31/12/2012   12/05/2009 AL 11/11/2009   </t>
  </si>
  <si>
    <t xml:space="preserve">AURA ESTELA CONTRERA DIAZ            ALMACEN AGROPECUARIO MI COSECHA                         HOTELES DECAMERON COLOMBIA S.A                </t>
  </si>
  <si>
    <t>ROSA YANETH GUARDO JULIO</t>
  </si>
  <si>
    <t>01/02/2002 AL 30/11/2002, AÑOS 1996,1997,1998,1999,2000 Y 2001.</t>
  </si>
  <si>
    <t xml:space="preserve">COMFENALCO                 PROSERVICIOS               GOBERNACION DE BOLIVAR                           COLEGIO SAN MARTIN DE PORRES                                      </t>
  </si>
  <si>
    <t>10/04/11992</t>
  </si>
  <si>
    <t>UNIVERSIDAD DE SANTO TOMAS</t>
  </si>
  <si>
    <t>LICENCIADO EN EDUCACION PREESCOLAR Y PROMOCION DE LA FAMILIA</t>
  </si>
  <si>
    <t>KATTYA ESTHER AMADOR GONZALEZ</t>
  </si>
  <si>
    <t>06/10/2008 AL 12/12/2008  09/07/2004 AL 15/01/2007 17/01/2007 AL 04/09/2008 26/07/2004 A DICIEMBRE DE 2006</t>
  </si>
  <si>
    <t xml:space="preserve">PROSERVICIOS               SECRETARIA DE EDUCACION Y CULTURA DE BOLIVAR INSTITUCION EDUCATIVA LEON XIII   INSTITUCION EDUCATIVA TECNICA INDUSTRIAL DON BOSCO                              </t>
  </si>
  <si>
    <t>INSTITUTO DE ADMINISTRACION Y FINANAZAS DE CARTAGENA</t>
  </si>
  <si>
    <t>MEYLER PUELLO BLANCO</t>
  </si>
  <si>
    <t>02/09/2012 AL 31/12/2014  16/10/2008 AL 12/12/208, 07/05/2009 AL 26/09/2009, 13/04/2010 AL 15/12/2010</t>
  </si>
  <si>
    <t xml:space="preserve">FUNDACION ENLACE ONG                                   PROSERVICIOS              COMFENALCO                ELYON YIREH                  FUNDACION COLOMBIANOS SOLIDARIOS                    </t>
  </si>
  <si>
    <t>FRANK ESTEBAN CASTILLO DIAZ</t>
  </si>
  <si>
    <t xml:space="preserve"> NO ES SUBSANABLE LA PROFESIONAL SE PRESENTO EN DOS PROPUESTAS PARA  PARA EL DEPARTAMENTO DE SUCRE LA FUNDACION ENLACE ONG COMO ADICIONAL Y  EN LA UNION TEMPORAL CONSTRUPAZ COMO HABILANTE, SE TENDRA EN CUENTA LA PROPUESTAS QUE APLICA COMO HABILITANTE Y POR ORDEN DE RADICADO, Y QUEDA ASIGNADA PARA LA PROPUESTA N° 34  A LA UNION TEMPORAL CONSTRUPAZ  LA CUAL FUE RADICADA  EL 03 DE DICIEMBRE  A LAS 14:41:30 PM Y LA FUNDACION ENLACE ONG LA RADICO EL DIA 03 DE DICIEMBRE DE 2014 A LAS 15:18:35 PM                                                    </t>
  </si>
  <si>
    <t>01/07/1997 AL 01/04/1998  10/01/2006 AL 24/11/2006</t>
  </si>
  <si>
    <t xml:space="preserve">CENTRO DE SALUD SAN JUAN DE BETULIA  FUNDACION HACIA EL BUEN MAÑANA               FUNDACION SUCRE SONRIE                              AMUDESCOR                   POLICIA NAIONAL DE COLOMBIA                       AMISALUD                        ALCALDIA MUNICIPAL COROZAL                         ALCALDIA MUNICIPAL SAMPUES                       </t>
  </si>
  <si>
    <t>NO SE TIENE ENCUENTA  TODA VEZ QUE LA CERTIFICACION NO MENCIONA EL NUMERO DE CUPOS ATENDIDOS</t>
  </si>
  <si>
    <t>CONVENIO</t>
  </si>
  <si>
    <t>JUNTA DE ACCION COMUNAL CORREGIMIENTO DE PUNTA CANOA</t>
  </si>
  <si>
    <t>FUNDACION ENLACE ONG</t>
  </si>
  <si>
    <t>02/09/2013 AL 31/10/2014</t>
  </si>
  <si>
    <t>FUNDACION ENLACE</t>
  </si>
  <si>
    <t>LIZ NELLY NAVARRO JIMENEZ</t>
  </si>
  <si>
    <t>NO SE EVIDENCIA CERTIFICACIONES LABORALES</t>
  </si>
  <si>
    <t>NO SE EVIDENCIA</t>
  </si>
  <si>
    <t>ICBF                                   IPS CEREVIDI</t>
  </si>
  <si>
    <t>LIZ MARINA JULIO ROMERO</t>
  </si>
  <si>
    <t xml:space="preserve"> SE SOLICITA SUBSANAR EL PROFESIONAL CON OTRA HOJA DE VIDA POR QUE ESTA APLICO PARA OTRA PROPUESTA LA PROFESIONAL SE PRESENTO EN DOS PROPUESTAS PARA EL DEPARTAMENTO DE SUCRE PARA ORGANIZACIÓN TIEMPOS DE PAZ Y  FUNDACION ENLACE ONG AMBAS COMO HABILITANTE  SE TENDRA EN CUENTA  LA PROPUESTA  POR ORDEN DE RADICADO, Y QUEDA ASIGNADA PARA LA PROPUESTA N° 29 ORGANIZACIÓN TIEMPOS DE PAZ  LA CUAL FUE RADICADA  EL 03 DE DICIEMBRE  DE 2014 A LAS 12:43:47 PM Y FUNDACION ENLACE ONG LA RADICO EL 03 DE DICIEMBRE DE 2014 A LAS 15:18:35 PM</t>
  </si>
  <si>
    <t>02/02/2010 AL 30/08/2011</t>
  </si>
  <si>
    <t xml:space="preserve">CORPORACION ACCION POR BOLIVAR ACTUAR FAMIEMPRESAS            CORPOLATIN                  FUNDACION COLOMBIANOS SOLIDARIOS                     EXTRAS S.A                    </t>
  </si>
  <si>
    <t>UNIVERSIDAD ANTONIO NARIÑO</t>
  </si>
  <si>
    <t>JOSEFINA DE LEON MARTINEZ</t>
  </si>
  <si>
    <t xml:space="preserve"> SE SOLICITA SUBSANAR  EL EL PROFESIONAL POR OTRA HOJA DE VIDA POR QUE  APLICA PARA LA REGIONAL  BOLIVAR LA PROFESIONAL SE POSTULO PARA DOS  DEPARTAMENTO DE SUCRE Y BOLIVAR EN SUCRE PARA FUNDACION ENLACE ONG Y PARA BOLIVAR CENTRO DE EDUCACION INTEGRAL Y  CORPORACION PARA EL DESARROLLO INTEGRAL DE LA FAMILIA - CORDIME AMBOS HABILITANTE SE TENDR EN CUENTA EL ORDEN DEL RADICADO   Y QUEDA ASIGNADA A LA  CORPORACION PARA EL DESARROLLO INTEGRAL DE LA FAMILIA - CORDIME  RADICADA EL DIA 01 DE DICIEMBRE DE 2014 A LAS 12:02PM  FUNDACION ENLACE RADICO EL  DIA 03 DE DICIEMBRE DEL 2014  A LAS 15: 18:35 PM                     </t>
  </si>
  <si>
    <t>23/07/2012 AL 31/05/2013</t>
  </si>
  <si>
    <t>FAMILIAS EN ACCION</t>
  </si>
  <si>
    <t>TURYS PATRICIA MENCO ANAYA</t>
  </si>
  <si>
    <t xml:space="preserve"> SE SOLICITA SUBSNAR LA PROFESIONAL CON OTRA HOJA DE VIDA  LA PROFESIONAL SE PRESENTO EN DOS PROPUESTAS EN EL DEPARTAMENTO DE SUCRE  PARA LA ASOCIACION DE PROFESIONALES EN PROGRAMAS DE PROMOCION Y PREVENCION PARA LA SALUD, LA EDUCACION LA FAMILIA Y LA COMUNIDAD APSEFACOM Y  FUNDACION ENLACE ONG  AMBAS COMO HABILITANTE  SE TENDRA EN CUENTA LA PROPUESTA  POR ORDEN DE RADICADO, Y QUEDA ASIGNADA  LA PROPUESTA N° 12 ASOCIACION DE PROFESIONALES EN PROGRAMAS DE PROMOCION Y PREVENCION PARA LA SALUD, LA EDUCACION LA FAMILIA Y LA COMUNIDAD APSEFACOM LA CUAL FUE RADICADA  EL 03 DE DICIEMBRE   DE 2014 A LAS 8:25:15 AM Y FUNDACION ENLACE ONG LA RADICO EL 03 DE DICIEMBRE DE 2014 A LAS 15:18:35 PM                                SE DEBE ACLARAR LA FECHA DE GRADO DE NIVEL PROFESIONAL EN EL FOLIO 312</t>
  </si>
  <si>
    <t>03/11/2005 AL 26/05/2006        NOVIEMBRE DEL 2006 A DICIEMBRE DE 2007</t>
  </si>
  <si>
    <t>CARLOS RODRIGUEZ G      CURTIEMBRE LA SABANA LTDA</t>
  </si>
  <si>
    <t>LIZ CAROL CUMPLIDO ARROYO</t>
  </si>
  <si>
    <t>NO CUMPLE CON LA EXPERIENCIA REQUERIDA AUQUE MENCIONA VARIAS EN LA HOJA DE VIDA NO SE ENCUENTRAN LAS CERTIFICACIONES SUBSANAR APORTANDO LAS CERTIFICACIONES LABORALES</t>
  </si>
  <si>
    <t xml:space="preserve">NO  </t>
  </si>
  <si>
    <t>CUATRO MESES</t>
  </si>
  <si>
    <t>EMSISO LTDA</t>
  </si>
  <si>
    <t>UNIVERSIDAD INCCA DE COLOMBIA</t>
  </si>
  <si>
    <t>KARINA ESTHER CORRALES MERCADO</t>
  </si>
  <si>
    <t>LA PROFESIONAL SE PRESENTO EN DOS PROPUESTAS PARA EL DEPARTAMENTO DE SUCRE PARA FUNDACION ENLACE ONG Y FUNDACION TODO POR COLOMBIA FUTUCOL AMBAS COMO HABILITANTE  SE TENDRA EN CUENTA  LA PROPUESTA  POR ORDEN DE RADICADA, Y QUEDA ASIGNADA PARA LA PROPUESTA N° 37  FUNDACION ENLACE ONG LA CUAL FUE RADICADA  EL 03 DE DICIEMBRE   DE 2014 A LAS 15:18:35 PM Y FUNDACION TODO POR COLOMBIA FUTUCOL LA RADICO EL 03 DE DICIEMBRE DE 2014 A LAS 16:21:00 PM</t>
  </si>
  <si>
    <t>MES DE JUNIO HASTA DICIEMBRE 2013
21/05/1997 AL 26/02/1999
08/10/2001 AL 28/02/2002</t>
  </si>
  <si>
    <t xml:space="preserve">FUNDACION TALLER DE LETRAS
ICBF
INMAN LTDA
ALUMINIO REINOLDS SANTODOMINFO LIMITADA
DINAR INGENIERIA ARQUITECTURA LIMITADA </t>
  </si>
  <si>
    <t>ELVIA ROSA PEREZ RIVERA</t>
  </si>
  <si>
    <t>01/10/2013 AL 01/10/2014</t>
  </si>
  <si>
    <t>FUNDACION HACIA EL BUUEN MAÑANA</t>
  </si>
  <si>
    <t>LORENA MARIA MORALES DIAZ</t>
  </si>
  <si>
    <t>03/05/2010 AL 06/03/2013
09/03/2009 AL 31/12/2009
06/04/2013 AL21/07/2014</t>
  </si>
  <si>
    <t xml:space="preserve">COSALUD
FUERZAS MILITARES DE COLOMBIA ARMADA NACIONALSINDICATO DE TRABAJADORES TECNICOS PROFESIONALES Y ESPECIALISTAS DE LA SALUD </t>
  </si>
  <si>
    <t>MILENA MARGARITA MORATO ROMERO</t>
  </si>
  <si>
    <t>10/09/2012 AL 31/12/2012
14/04/2008 AL 22/07/2010
PRIMER SEMESTRE 2007 
01/02/2001 AL 30/07/2003</t>
  </si>
  <si>
    <t xml:space="preserve">CAMARA DE COMERCIO DE CARTAGENA
ALCALDIA MAYOR DE CARTAGENA
CORPORACION UNIVERSITARIA REGIONAL DEL CARIBE 
ARQUIDIOCISIS DE CARTAGENA COLEGIO NUESTRA SEÑORA DE LA CONSOLADA
INGEAMBIENTE DEL CARIBE
</t>
  </si>
  <si>
    <t>UNIVESRSIDAD INCCA DE COLOMBIA</t>
  </si>
  <si>
    <t>MILENA MARIA QUINTANA PAREDES</t>
  </si>
  <si>
    <t xml:space="preserve">LA PROFESIONAL  SE PRESENTO PARA  DOS DEPARTAMENTOS SUCRE Y BOLIVAR PARA SUCRE FUNDACION ENLACE ONG PARA BOLIVAR CORPORACION INSTITUTO PAULO FREIRE SE TENDRA EN CUENTA  POR ORDEN DE RADICADO  SIN PODERSE DEFINIR  POR QUE LAS FECHAS DE PRESENTACION DE LA PROPUESTA DE POR PARTE   DE LACORPORACION INSTITUTO PAULO FREIRE NO APLICA PARA ESTA CONVOCATORIA VERIFICAR </t>
  </si>
  <si>
    <t xml:space="preserve">NO SE OBSERVA EL DIPLOMA O ACTA DE GRADO QUE LA TITULE PROFESIONALMENTE SE REQUIERE APORTAR EL DOCUMENTO CORRESPONDIENTE PARA SUBSANAR </t>
  </si>
  <si>
    <t xml:space="preserve">01/02/2013 AL 30/11/2014
</t>
  </si>
  <si>
    <t>INSTITUCION EDUCATIVA LUZ Y VERDAD
CONFENALCO CARTAGENA
PROSERVICIOS LIMITADA
COLEGIO ANDALUCIA
INSTITUTO EDUCATIVO DEL SOCORRO</t>
  </si>
  <si>
    <t xml:space="preserve">ZILIA MARIA DIAZ MEDINA </t>
  </si>
  <si>
    <t>LA COPIA DE LA CEDULA APORTADA EN EL FOLIO 145 NO CORRESPONDE A LA MENCIONADA EN LA HOJA DE VIDA SE REQUIERE SUBSANAR ESTE DOCUMENTOO FOLIO</t>
  </si>
  <si>
    <t>01/02/2007 AL 30/11/2007 DEL 28/02/2008 AL 27/11/2008 DEL 02/02/2009 AL 01/12/2009 DEL 25/01/2010 AL 24/11/2010 DEL 01/02/2011 AL 30/11/2011 DEL 01/02/2012 AL 30/11/2012 DEL 01/02/2013 AL 30/11/2013
01/02/2012 AL 30/11/2012</t>
  </si>
  <si>
    <t>INSTITUCION EDUCATIVA CIUDADELA 2000
INSTITUTO EDUCATIVO BRUNER
CORPORACION INSTITUTO CIRY
INSTITUTO EDUCATIVO ENCANTO DE NIÑO
FUNDACION CORONEL JOSE CARMELO VILLAMIZAR DIAZ</t>
  </si>
  <si>
    <t>PIEDAD DEL CARMEN GARCIA RODRIGUEZ</t>
  </si>
  <si>
    <t>01/01/2007 AL 31/12/2009             02/09/2013 AL 31/10/2014</t>
  </si>
  <si>
    <t xml:space="preserve">CENTRO EDUCATIVO JARDIN LA CANDELARIA LTDA              FUNDACION ENLACE </t>
  </si>
  <si>
    <t xml:space="preserve">LIDA REGINA ARREOLA SALCEDO </t>
  </si>
  <si>
    <t>CUMPLE CON EL PERFIL TENIENDO EN CUENTA LAS CERTIFICACIONES DE FUNDACION ENLACE Y ASOPROAGROS LAS DEMAS NO SE TUVIERON EN CUENTA POR NO TENER CLARIDAD SOBRE EL TIEMPO LABORADO</t>
  </si>
  <si>
    <t xml:space="preserve">02/09/2013 AL 31/10/2014
21/12/2009 AL 31/07/2010 Y DEL 31/07/2011 AL 31/10/2011
</t>
  </si>
  <si>
    <t>FUNDACION ENLACE ONG
OFICINA DE EDUCACION CULTURA Y DEPORTE MUNICIPIO DE MAJAGUAL
INSTITUCION EDUCATIVA LA CONCORDIA
ASOPROAGROS
A</t>
  </si>
  <si>
    <t>UNIVERSIDAD LATINA TEOLOGIA</t>
  </si>
  <si>
    <t>LICENCIADA EN TEOLOGIA</t>
  </si>
  <si>
    <t>ALJADYS MATILDE DIAZ VILLARREAL</t>
  </si>
  <si>
    <t>02/09/2013 AL 31/10/2014
01/06/2005 AL 30/12/2005 DEL 02/01/2006 AL 31/12/2006 DEL 01/01/2007 AL 30/12/2007 DEL15/01/2008 AL 14/12/2008 DEL 26/01/2009 AL 30/12/2009 DEL 12/01/2010 AL 30/12/2010 DEL 01/04/2011 AL 30/12/2011 DEL 01/01/2012 AL 30/12/2012 DEL 0201/2013 AL 30/12/2013</t>
  </si>
  <si>
    <t>FUNDACION ENLACE
DIOSIS DE MAGANGUE</t>
  </si>
  <si>
    <t xml:space="preserve">UNIVESIDAD FANCISCO DE PAULA SANTANDER </t>
  </si>
  <si>
    <t>LICENCIADO EN EDUCACION ENFASIS EN CIENCIAS NATURALES</t>
  </si>
  <si>
    <t>ROBIRO JOSE VILLAREAL MENDOZA</t>
  </si>
  <si>
    <t>450</t>
  </si>
  <si>
    <t>SE OBSERVA QUE NO COINCIDE EL VALOR ESTIPULADO  DEL CONTRATO EN LETRAS CON LA CANTIDAD ESCRITA EN NUMERO SE SOLICITA ACLARACION Y SUBSANAR REVISAR LA ESPERIENCIA CON EL OBJETO A  LA PRIMERA INFANCIA Y O FAMILIA  COPIA DEL CONTRATO EN MENCION TIENE TRASLAPO</t>
  </si>
  <si>
    <t>INSTITUCION EDUCATIVA TECNICA AGROPECUARIA VICENTE HORDANZA</t>
  </si>
  <si>
    <t>NO SE VALIDA LA EXPERIENCIA COMPRENDIDA DESDE OCTUBRE 1° HASTA EL 15 DEDICIEMBRE POR ENCONTRARSE FUERA DE LOS TERMINOS DE LOS PLIEGOS DE CONDICIONES QUE ESTBLECE QUE SE TENDRA EN CUENTA HASTA EL 30 DE SEPTIEMBRE PAR LOS CONTRATOS EN EJECUCION</t>
  </si>
  <si>
    <t>60 Y 70</t>
  </si>
  <si>
    <t xml:space="preserve">NO SE VALIDA LA EXPERIENCIA DE ESTE CONTRATO DEBIDO A QUE HACE TRASLAPO  </t>
  </si>
  <si>
    <t>04/02/2013 A18/11/2014</t>
  </si>
  <si>
    <t>CONFASUCRE</t>
  </si>
  <si>
    <t>CENPAC</t>
  </si>
  <si>
    <t>TECNICA EN AUX DE ENFERMERIA</t>
  </si>
  <si>
    <t>IMGRIS PATRICIA CUELLO MARQUEZ</t>
  </si>
  <si>
    <t>1/707</t>
  </si>
  <si>
    <t>APOYO FINANCIERO</t>
  </si>
  <si>
    <t>10/01/2010 AL 28/01/2012</t>
  </si>
  <si>
    <t>FUNDACION HIJOS DE LA SIERRA FLOR</t>
  </si>
  <si>
    <t>NORMAL SUPERIOR DE SINCELEJO</t>
  </si>
  <si>
    <t>NORMALISTA</t>
  </si>
  <si>
    <t xml:space="preserve"> ENDERSON BERRIO TRREGROZA</t>
  </si>
  <si>
    <t>SECRETARIA EDUCACION DE SINCELEJO</t>
  </si>
  <si>
    <t>COMFASUCRE</t>
  </si>
  <si>
    <t>ICBF CONVENIO DE APORTE</t>
  </si>
  <si>
    <t>COMO EL PROPONENTE PRESENTA LAS HOJAS DE VIDA DE LAS AGENTES EDUCATIVASNO SE TENDRAN EN CUEETA COMO PERSONAL HABILITANTE</t>
  </si>
  <si>
    <t>14707/2014 A 14/11/2014</t>
  </si>
  <si>
    <t>06/01/2014 AL 13/07/2014</t>
  </si>
  <si>
    <t>FUNDACION DESPERTAR</t>
  </si>
  <si>
    <t>SIMON BOLIVAR</t>
  </si>
  <si>
    <t>MARLIN GABRIELA MARTINEZ DORIA</t>
  </si>
  <si>
    <t>1/00</t>
  </si>
  <si>
    <t>06/012014 AL 19/08/2014 Y 24/092014 A18/11/2014</t>
  </si>
  <si>
    <t>DESPERTAR Y CONFASUCRE</t>
  </si>
  <si>
    <t>SANDY VALESKA MARTINEZ RODRIGUEZ</t>
  </si>
  <si>
    <t>20/02/2012 AL 20/11/2012</t>
  </si>
  <si>
    <t>IE JOSE IGNACIO LOPEZ</t>
  </si>
  <si>
    <t>01/11/2013 AL 31/07/2014</t>
  </si>
  <si>
    <t xml:space="preserve">FAUDECO </t>
  </si>
  <si>
    <t>HEIDY PAOLA GONZALEZ PACHECO</t>
  </si>
  <si>
    <t>23/01/2012 AL 15/02/2011</t>
  </si>
  <si>
    <t>CIA</t>
  </si>
  <si>
    <t>23/02/2011 AL 18/11/2011</t>
  </si>
  <si>
    <t>NORMAL SUPERIOR DE SINCELEJO Y OTRAS</t>
  </si>
  <si>
    <t>ALIETH OMARIS FARIA SALGADO</t>
  </si>
  <si>
    <t>01/04/2005 AL 21/12/2013</t>
  </si>
  <si>
    <t>LICENCIADA EN MATEMATICA</t>
  </si>
  <si>
    <t>CLAUDIA PATRICIA BARVOSA RUIZ</t>
  </si>
  <si>
    <t>COORDINADOR CDI MODALIDAD MEDIO FAMILIAR</t>
  </si>
  <si>
    <t>LA PROFESIONAL QUEDA HABILITADA EN LA PROPUESTA 38 PARA EL GRUPO 6 DE CONFASUCRE YA QUE FUE POSTULADA COMO TALENTO HUMANO HABILITANTE  Y EN LA PROPUESTA 60 DEL GRUPO 11 NO SE RELACIONA EN EL LISTADO DE PROFESIONALES QUE FUEREON POSTULADOS PARA SUS DIFERENTES CARGOS.</t>
  </si>
  <si>
    <t>02/11/1997 A 01/02/2009</t>
  </si>
  <si>
    <t>COLEGIO MARCO FIDEL SUAREZ DE SINCE</t>
  </si>
  <si>
    <t>CUC</t>
  </si>
  <si>
    <t>NEILA DEL ROSARIO PINEDA PALENCIA</t>
  </si>
  <si>
    <t>19/05/2001 AL20/11/2014</t>
  </si>
  <si>
    <t>LICENCIADA EN PRESCOLAR Y PROMOCION DE FAMKILIA</t>
  </si>
  <si>
    <t>ELSY ALVIS DE TOUS</t>
  </si>
  <si>
    <t>COORDINADOR  CDI MODALIDAD MEDIO FAMILIAR</t>
  </si>
  <si>
    <t>16/01/2012 AL 30/11/2012</t>
  </si>
  <si>
    <t>EDUCADORES</t>
  </si>
  <si>
    <t>03/09/2013 AL 20/12/2013 Y 21/01AL 27/03/2013 Y 03/02/2014 AL 312/07/2014</t>
  </si>
  <si>
    <t>PROSPERAR INTEGRADOS  CONFASUCRE</t>
  </si>
  <si>
    <t>PINTIFICIA BOLIVARIANA</t>
  </si>
  <si>
    <t>CAROLINA ANDREA PINEDA PEREZ</t>
  </si>
  <si>
    <t>1/257</t>
  </si>
  <si>
    <t xml:space="preserve">APOYO PSICOSOCIAL CDI </t>
  </si>
  <si>
    <t>01/10/2013 AL 01/10/2013 AL 28/11/2014</t>
  </si>
  <si>
    <t>01/01/2008 AL 31/12/2011</t>
  </si>
  <si>
    <t>ALCALDIA DE SINCE</t>
  </si>
  <si>
    <t>LICIENCIADA EN ESPAÑOL Y LITERATURA</t>
  </si>
  <si>
    <t>ELLA PIEDAD JIMENEZ GUAZO</t>
  </si>
  <si>
    <t xml:space="preserve">COORDINADOR PARA CDI </t>
  </si>
  <si>
    <t>INSTITUCION SAN JUAN BAUTISTA Y ZONA RURAL BASA VIVIENDA VELEZ VALENCIAGRANADA Y COCOROTE</t>
  </si>
  <si>
    <t xml:space="preserve"> BARRIO SAN JOSE</t>
  </si>
  <si>
    <t>CDI RAYITO DE LUZ INSTITUCIONAL SINE</t>
  </si>
  <si>
    <t>2716</t>
  </si>
  <si>
    <t>116 AL 129</t>
  </si>
  <si>
    <t>02/01/2014 18/11/2014</t>
  </si>
  <si>
    <t>14703/2008</t>
  </si>
  <si>
    <t>UNIVERSIDAD LOS LIBEERTADORES</t>
  </si>
  <si>
    <t>CARLOS ENRRIQUE VITOLA VARGAS</t>
  </si>
  <si>
    <t>29/01/1999 A 14/11/2014</t>
  </si>
  <si>
    <t>CIAC</t>
  </si>
  <si>
    <t>LICENCIADA EN PRESCOLAR</t>
  </si>
  <si>
    <t>MARIA DEL ROSARIO MERCADO DIAZ</t>
  </si>
  <si>
    <t>2/05/2002 AL 13/12/2013</t>
  </si>
  <si>
    <t>UNIVERSIDAD LASALLISTA</t>
  </si>
  <si>
    <t>ALIUHA PATRICIA GARRIODO RHENALS</t>
  </si>
  <si>
    <t>CONVENIO SECRETARIA EDUCACION MUNICIPAL DE SINCELEJO</t>
  </si>
  <si>
    <t>CONMASUCRE</t>
  </si>
  <si>
    <t>COMO EL PROPONENTE PRESENTA LAS HOJS DE VIDA DE LAS AGENTES EDUCATIVASNO SE TENDRAN EN CUEENTA COMO PERSONAL HABILITANTE</t>
  </si>
  <si>
    <t>EL PROFESIONAL QUEDA HABILITADO PARA EL CARGO HABILITANTE EN LA MISMA PROPUESTA N° 38</t>
  </si>
  <si>
    <t>11/01/2005 AL 30/01/2006 Y 01/07/2008 A 27/112008</t>
  </si>
  <si>
    <t>FUNDACION FINDES Y FUNDETEX</t>
  </si>
  <si>
    <t>PAMPLONA</t>
  </si>
  <si>
    <t>MONICA MARCELA HERNANDEZ ALVAREZ</t>
  </si>
  <si>
    <t>28/01/2013 AL 26/122013 Y 20/01/2014 A 23/06/2014</t>
  </si>
  <si>
    <t>ALCALDIADE ALEJANDRIA ANTIOQUIA</t>
  </si>
  <si>
    <t>KELLY JOHANA ARRIETA CERRO</t>
  </si>
  <si>
    <t>COORDINADOR PARA MODALIDAD FAMILIAR</t>
  </si>
  <si>
    <t>01/2013 A 27/11/2014</t>
  </si>
  <si>
    <t>LICEO NACIONAL</t>
  </si>
  <si>
    <t>LICENCIADA ENESPAÑOL Y COMUNICACIÓN</t>
  </si>
  <si>
    <t>KATIA INES VERGARA GIL</t>
  </si>
  <si>
    <t>01/02/2008 A 23/08/2008 Y 03/02/2009 A 06/07/2009</t>
  </si>
  <si>
    <t>IE PIO DOCE Y</t>
  </si>
  <si>
    <t>YULIETH PAOLA SALGADO ALVAREZ</t>
  </si>
  <si>
    <t>04/02/2013 A13/12/2013</t>
  </si>
  <si>
    <t>02/01/2014 A 15/11/2014</t>
  </si>
  <si>
    <t>IBAMA CANDELARIA LARA CHIMA</t>
  </si>
  <si>
    <t>11&amp;/01/2011 A 31/07/2012</t>
  </si>
  <si>
    <t>27/10/2011 A 28/12/2011</t>
  </si>
  <si>
    <t>10/01/2014 A LA FECHA</t>
  </si>
  <si>
    <t>TATIANA ALVARADO BUSTAMANTE</t>
  </si>
  <si>
    <t>1/7</t>
  </si>
  <si>
    <t>01/12/2003 A 26/04/2006</t>
  </si>
  <si>
    <t>PLAN PADRINO</t>
  </si>
  <si>
    <t>PRESENTA UNA ESPECIALIZACION EN ADMINISTRACION DE EMPRESAS</t>
  </si>
  <si>
    <t xml:space="preserve">26/03/2013 A 27/08/2013 </t>
  </si>
  <si>
    <t xml:space="preserve">ALCALDIA DE SINCELEJO </t>
  </si>
  <si>
    <t>JAVERIANA</t>
  </si>
  <si>
    <t>LICENCIADO EN CIENCIAS RELIGIOSAS</t>
  </si>
  <si>
    <t>ESEQUIEL MOSQUERA</t>
  </si>
  <si>
    <t>COORDINADOR PARA CDI INSTITUCIONAL</t>
  </si>
  <si>
    <t>BARRIO 20 JULIO ZONA RURAL</t>
  </si>
  <si>
    <t>PLAZA LA CRUZ GALERAS</t>
  </si>
  <si>
    <t>CDI</t>
  </si>
  <si>
    <t>630</t>
  </si>
  <si>
    <t>30,09</t>
  </si>
  <si>
    <t>AUX CONTABLE</t>
  </si>
  <si>
    <t>03/03/2014 AL 30/04/2014 DEL 01/09/2010 AL 02/11/2011</t>
  </si>
  <si>
    <t>SGI LTDA Y CLINICA REY DAVID</t>
  </si>
  <si>
    <t>IAFIC</t>
  </si>
  <si>
    <t>ALBA MERCADO ZUÑIGA</t>
  </si>
  <si>
    <t xml:space="preserve">30 HORAS PRACTICAS </t>
  </si>
  <si>
    <t xml:space="preserve">INSTITUCIO EDUCATIVA DULCE NOMBRE DE JESUS  </t>
  </si>
  <si>
    <t>LA ESPERIENCIA ES CONTADA APARTIR DE LA OBTENCION DEL TITULO NO CUMPLE CON EL PERFIL Y EL TIEMPO DE EXPERIENCIA REQUERIDO</t>
  </si>
  <si>
    <t xml:space="preserve">16/06/2010 AL 10/10/2014 </t>
  </si>
  <si>
    <t xml:space="preserve">ASVIDA PUERTAS DE SION </t>
  </si>
  <si>
    <t xml:space="preserve">CECAR </t>
  </si>
  <si>
    <t xml:space="preserve">SINDY POLA ATENCIA PADILLA </t>
  </si>
  <si>
    <t>15/01/2011 AL 30 /07/2012</t>
  </si>
  <si>
    <t xml:space="preserve">JUNTA DE ACCION COMUNAL </t>
  </si>
  <si>
    <t>08/02/2007 AL 30/11/2009</t>
  </si>
  <si>
    <t>CENTRO DE INTEGRACION POPULAR CIP</t>
  </si>
  <si>
    <t>23/1272010</t>
  </si>
  <si>
    <t>MARCO ANTONIO NUÑEZ MORALES</t>
  </si>
  <si>
    <t xml:space="preserve">LA CERTIFICACION NO ES CLARA NO HAY FECHAS CUPOS EJECUTADOS  </t>
  </si>
  <si>
    <t>31/06/2014</t>
  </si>
  <si>
    <t>SE HABILITA EL PROFESIONAL PARA LA PROPUESTA N° 38 TENIENDO EN CUENTA LA FECHA Y HORA DE RADICACION FECHA 03/12/2014 HORA 15:34:24 P.M.</t>
  </si>
  <si>
    <t>15/04/2011 A 14/06/2012</t>
  </si>
  <si>
    <t>FUNDACOL</t>
  </si>
  <si>
    <t>YENNY PATRICIA PATERNINA CERRANO</t>
  </si>
  <si>
    <t>04/02/2013 AL 13/11/2014</t>
  </si>
  <si>
    <t>HI SAN LUIS</t>
  </si>
  <si>
    <t>SANDRA PATRICIA BENITEZ MARTINEZ</t>
  </si>
  <si>
    <t>10/03/2008 AL 10/03/2009</t>
  </si>
  <si>
    <t>FUNDESCAC</t>
  </si>
  <si>
    <t>MONITORA DE CULTURA</t>
  </si>
  <si>
    <t>30/06/2006 A 14/11 2007</t>
  </si>
  <si>
    <t>CASA DE CULTURA SAN JUAN DE BETULIA</t>
  </si>
  <si>
    <t>JUDIT GOMEZ VERGARA</t>
  </si>
  <si>
    <t>23/052014 AL 31/08/2014 Y 08/01/2013 AL  23/12/2013</t>
  </si>
  <si>
    <t>ASEFACOM Y LICEO VICENTE CAVIEDES</t>
  </si>
  <si>
    <t>23/092011</t>
  </si>
  <si>
    <t>SOL VANESSA AGUDELO MORALES</t>
  </si>
  <si>
    <t>AUXILIAR DE PAGADURIA Y COORDINADORA</t>
  </si>
  <si>
    <t>03/01 AL 31/12/2011 Y 01/042008 AL 15/05/2010</t>
  </si>
  <si>
    <t>AGUAS DE MORROA Y FUNDACION CONSTRUYENDO FUTURPO</t>
  </si>
  <si>
    <t>23712/2010</t>
  </si>
  <si>
    <t>YEIDIS MARIA MEZA PATERNINA</t>
  </si>
  <si>
    <t xml:space="preserve">COORDINADOR PARA CDI INSTITUCIONAL </t>
  </si>
  <si>
    <t xml:space="preserve">ZONA RURAL </t>
  </si>
  <si>
    <t xml:space="preserve"> BARRIO BOGOTA CDI LOS CAMPANOS</t>
  </si>
  <si>
    <t>616</t>
  </si>
  <si>
    <t>26,69</t>
  </si>
  <si>
    <t>97 AL 99</t>
  </si>
  <si>
    <t>04/08/2008
31/07/2014</t>
  </si>
  <si>
    <t>IMPERIO DEL ARROZ</t>
  </si>
  <si>
    <t>02/02/2008
03/08/2008</t>
  </si>
  <si>
    <t>RESONANCIA E IMÁGENES SANTA MARIA</t>
  </si>
  <si>
    <t>01/08/2007
31/01/2008</t>
  </si>
  <si>
    <t>UNIDAD DE DIAGNOSTICO GINECOLOGICO Y PRENATAL - SER MUJER</t>
  </si>
  <si>
    <t xml:space="preserve">BETSI LISBETH CARMONA </t>
  </si>
  <si>
    <t>FOLIOS 363 - 380</t>
  </si>
  <si>
    <t>04/1994
11/2008</t>
  </si>
  <si>
    <t>CENTRO EDUCATIVO LICEO MANANTIAL</t>
  </si>
  <si>
    <t>LENIS DEL CARMEN ROMERO JIMENEZ</t>
  </si>
  <si>
    <t>SEGUNDO SEMESTRE 2004 - PRIMER SEMESTRE 2005</t>
  </si>
  <si>
    <t>GOBERNACION DE SUCRE  - COLCIENCIAS</t>
  </si>
  <si>
    <t>15/11/2006
15/06/2007</t>
  </si>
  <si>
    <t>PROEMPRESAS</t>
  </si>
  <si>
    <t>FOLIOS 331 - 362</t>
  </si>
  <si>
    <t>19/07/2007
16/03/2012</t>
  </si>
  <si>
    <t>DIANYS MERCADO SALGADO</t>
  </si>
  <si>
    <t>003-2010</t>
  </si>
  <si>
    <t>ALCALDIA DE GUARANDA</t>
  </si>
  <si>
    <t>CORPODIA</t>
  </si>
  <si>
    <t>CORPORACION NUEVO DIA CORPODIA</t>
  </si>
  <si>
    <t>326 - 327</t>
  </si>
  <si>
    <t>01/03/2010 - 31/10/2010</t>
  </si>
  <si>
    <t xml:space="preserve">FUNDACION SOCIAL PARA EL DESARROLLO DE LA SABANA </t>
  </si>
  <si>
    <t>11/09/2011 - 31/05/2012</t>
  </si>
  <si>
    <t>HOSPITAL UNIVERSITARIO DE SINCELEJO</t>
  </si>
  <si>
    <t>02/08/2012 - 02/11/2012</t>
  </si>
  <si>
    <t>SECRETARIA DE EDUCACION Y CULTURA MUNICIPIO DE SINCELEJO</t>
  </si>
  <si>
    <t>17/05/2013 17/05/2014</t>
  </si>
  <si>
    <t>FUNDACION VENGAN A MI Y DESCANSEN - FUNVEAMYDES</t>
  </si>
  <si>
    <t>FOLIOS 267 - 294</t>
  </si>
  <si>
    <t>PSICOLOGA COMUNITARIA</t>
  </si>
  <si>
    <t xml:space="preserve"> 04 DE NOVIEMBRE DE 2008</t>
  </si>
  <si>
    <t>COMISARIO SEGUNDO DE FAMILIA</t>
  </si>
  <si>
    <t>PSICOLOGA Y ESPECIALISTA EN FAMILIA Y COMUNIDAD</t>
  </si>
  <si>
    <t>ADRIANA REVOLLO PEREZ</t>
  </si>
  <si>
    <t>1/194</t>
  </si>
  <si>
    <t>27/02/2012 - 30/10/2012</t>
  </si>
  <si>
    <t xml:space="preserve">CENTRO EDUCATIVO LICEO MANANTIAL </t>
  </si>
  <si>
    <t>FOLIOS 250 - 266</t>
  </si>
  <si>
    <t>PERIODO 2008, 2009</t>
  </si>
  <si>
    <t>COMISARIA SEGUNDA DE FAMILIA DE SINCELEJO</t>
  </si>
  <si>
    <t>MARIA BERNARDA MARTINEZ RIOS</t>
  </si>
  <si>
    <t>02/06/2010 - 21/07/2010</t>
  </si>
  <si>
    <t>INSTITUCION EDUCATIVA TECNICA AGROPECUARIA SAN ONOFRE DE TOROBE</t>
  </si>
  <si>
    <t>09/03/2009 - 12/03/2012</t>
  </si>
  <si>
    <t>FUNDACION PARA EL DESARROLLO SOSTENIBLE DE LA SABANA FUNDESANA</t>
  </si>
  <si>
    <t>02/2010 - 02/2011</t>
  </si>
  <si>
    <t>01/09/2013 - HASTA LA FECHA</t>
  </si>
  <si>
    <t>CORPORACION NUEVO DIA</t>
  </si>
  <si>
    <t>ACLARAR EL PERIODO LABORADO EN LA INSTITUCION FOLIO 239 - LAS CERTIFICACION DEL FOLIO 243 Y 245 NO ES LEGIBLE.
FOLIOS 226 - 249</t>
  </si>
  <si>
    <t>INSTITUCION EDUCATIVA SAN VICENTE DE PAUL</t>
  </si>
  <si>
    <t>MONICA TUIRAN VERGARA</t>
  </si>
  <si>
    <t>28/06/2011 - 28/01/2012</t>
  </si>
  <si>
    <t>INDER SUCRE</t>
  </si>
  <si>
    <t>06/2012 - 06/2013</t>
  </si>
  <si>
    <t>FOLIOS 200 - 225</t>
  </si>
  <si>
    <t>01/07/2013 28/02/2014</t>
  </si>
  <si>
    <t>CORPORACION PROSPERIDAD DE COLOMBIA CORPROCOL</t>
  </si>
  <si>
    <t>MAYRA ALEJANDRA ROMERO CASTRO</t>
  </si>
  <si>
    <t>01/09/2005 - 31/12/2005</t>
  </si>
  <si>
    <t>ASOCIACION SEMBRANDO SEMILLAS DE PAZ</t>
  </si>
  <si>
    <t>01/2006 - 06/2006</t>
  </si>
  <si>
    <t>FUNDECAR</t>
  </si>
  <si>
    <t>06/2006 - 12/2006</t>
  </si>
  <si>
    <t>APROSABANAS</t>
  </si>
  <si>
    <t>06/11/2008 - 16/11/2009</t>
  </si>
  <si>
    <t>FUNDACION ANTONIO RESTREPO BARCO</t>
  </si>
  <si>
    <t>05/10/2007 - 15/09/2008</t>
  </si>
  <si>
    <t>03/05/2007 - 05/08/2007</t>
  </si>
  <si>
    <t>18/03/2010 - 18/07/2010</t>
  </si>
  <si>
    <t>FOLIOS 169 - 199</t>
  </si>
  <si>
    <t>01/04/2004 01/07/2005</t>
  </si>
  <si>
    <t>GLORIA ESTELLA GOMEZ VELAZQUES</t>
  </si>
  <si>
    <t xml:space="preserve">26/10/2004 - 17/12/2004 </t>
  </si>
  <si>
    <t>CENTRO EDUCATIVO BAJO DON JUAN</t>
  </si>
  <si>
    <t>PERIODO 2005, 2006 Y 2007</t>
  </si>
  <si>
    <t>SECRETARIA DE EDUCACION MUNICIPIO DE COLOSO</t>
  </si>
  <si>
    <t xml:space="preserve">05/03/2012 - 28/11/2012 </t>
  </si>
  <si>
    <t>ASOCIACION NUEVA ESPERANZA</t>
  </si>
  <si>
    <t>11/02/2013 - 29/11/2013</t>
  </si>
  <si>
    <t xml:space="preserve"> SE SOLICITA SUBSANAR LA PROFESIOINAL CON OTRA HOJA DE VIDA POR QUE APLICA PARA OTRA PROPUESTA LA PROFESIONAL SE PRESENTO EN DOS PROPUESTAS PARA EL DEPARTAMENTO DE SUCRE PARA FUNDACION INSTITUCION EDUCATIVA LICEO DE LA SABANA Y CORPORACION NUEVO DIA CORPODIA AMBAS COMO HABILITANTE   SE TENDRA EN CUENTA PARA LAS PROPUESTA  POR ORDEN DE RADICADO, Y QUEDA ASIGNADA PARA LA PROPUESTA N° 3 FUNDACION INSTITUCION EDUCATIVA LICEO DE LA SABANA   LA CUAL FUE RADICADA  EL 02 DE DICIEMBRE  A LAS 15:42:08 PM Y CORPORACION NUEVO DIA SE PRESENTO EL 03 DE DICIEMBRE A LAS 15:34:08 PM                FOLIOS 154 - 168</t>
  </si>
  <si>
    <t>17/02/2014 31/10/2014</t>
  </si>
  <si>
    <t>MELCY SOFIA DIAZ CONTRERAS</t>
  </si>
  <si>
    <t>07/04/2003 - 27/10/2003</t>
  </si>
  <si>
    <t>CONEMPLEO LTDA</t>
  </si>
  <si>
    <t xml:space="preserve">01/1993 - 12/2002 </t>
  </si>
  <si>
    <t>ACCION CRISTIANA DE INTEGRACION SOCIAL</t>
  </si>
  <si>
    <t xml:space="preserve">04/05/1998 - 09/12/1998 </t>
  </si>
  <si>
    <t xml:space="preserve">SENA </t>
  </si>
  <si>
    <t xml:space="preserve">08/02/1994 - 01/07/1994 </t>
  </si>
  <si>
    <t>CONTRALORIA MUNICIPAL DE SINCELEJO</t>
  </si>
  <si>
    <t>TRABAJADORA SOCIAL DE LA INSTITUCION</t>
  </si>
  <si>
    <t xml:space="preserve">02 A 11/1991 - 02 A 06/1992 </t>
  </si>
  <si>
    <t>INSTITUCION COMERCIAL Y DE CULTURA FEMENINA</t>
  </si>
  <si>
    <t>LA PROFESIONAL SE PRESENTO EN DOS PROPUESTAS PARA EL DEPARTAMENTO DE SUCRE PARA CORPORACION NUEVO DIA CORPODIA Y FUNDACION PARA EL DESARROLLO INTEGRAL DE LA MUJER Y LA NIÑEZ  AMBAS COMO HABILITANTE  SE TENDRA EN CUENTA LA PROPUESTA  POR ORDEN DE RADICADO, Y QUEDA ASIGNADA PARA LA PROPUESTA N° 39 CORPORACION NUEVO DIA CORPODIA LA CUAL FUE RADICADA  EL 03 DE DICIEMBRE   DE 2014 A LAS 15:34:08 PM Y FUNDACION PARA EL DESARROLLO INTEGRAL DE LA MUJER Y LA NIÑEZ LA RADICO EL 03 DE DICIEMBRE DE 2014 A LAS 16:05:13 PM</t>
  </si>
  <si>
    <t>SE SOLICITA SUBSANAR  LA CERTIFICACIONES   DONDE SE RELACIONES LAS FUNCIONES ESPECIFICAS Y LOS RANGOS DE EDAD DE LA POBLACION ATENDIDA 
FOLIOS 127 - 153</t>
  </si>
  <si>
    <t>CORDINADORA DE PROYECTO DE PROMOCION DEL BUEN TRATO Y PREVENCION DEL MALTRATO INFANTIL Y ABUSO SEXUAL  CON NIÑAS Y NINOS Y PADRES DE FAMILIA</t>
  </si>
  <si>
    <t>10/2003 02/2007</t>
  </si>
  <si>
    <t>FUNDIMUR</t>
  </si>
  <si>
    <t>CORPORACION EDUCATIVA MAYOR SIMON BOLIVAR</t>
  </si>
  <si>
    <t xml:space="preserve">28/11/2009 - 30/10/2010 </t>
  </si>
  <si>
    <t xml:space="preserve">28/06/2000 - 27/03/2007 </t>
  </si>
  <si>
    <t>BANAGRARIO</t>
  </si>
  <si>
    <t xml:space="preserve">28/06/1999 - 03/05/2000 </t>
  </si>
  <si>
    <t>TEMPORAL LTDA</t>
  </si>
  <si>
    <t xml:space="preserve">02/10/1989 - 27/06/1999 </t>
  </si>
  <si>
    <t>CAJA AGRARIA</t>
  </si>
  <si>
    <t>FOLIOS 105 - 126</t>
  </si>
  <si>
    <t>02/06/1988 15/08/1989</t>
  </si>
  <si>
    <t>ALCALDIA MUNICIPAL DE LA UNION</t>
  </si>
  <si>
    <t>CARMEN CECILIA PERDOMO SALGADO</t>
  </si>
  <si>
    <t>FOLIOS 90 - 103</t>
  </si>
  <si>
    <t>01/02/2014 HASTA LA FECHA</t>
  </si>
  <si>
    <t>LISETH MARGARITA JIMENEZ MARTINEZ</t>
  </si>
  <si>
    <t>11/02/2013 29/11/2013</t>
  </si>
  <si>
    <t>13/02/2012 - 30/11/2012</t>
  </si>
  <si>
    <t>FOLIOS 63 - 89</t>
  </si>
  <si>
    <t>07/02/2011 - 30/11/2011</t>
  </si>
  <si>
    <t>LEDA DEL CRISTO VERGARA ARROYO</t>
  </si>
  <si>
    <t>C00RDINADOR CDI CON ARRIENDO</t>
  </si>
  <si>
    <t xml:space="preserve">FOLIOS 57, 58, 59 </t>
  </si>
  <si>
    <t>CAIMITO, CALLE PRINCIPAL CRA 11 # 13 - 36. UNION BARRIO SANTANDER CALLE 14 # 68 - 8</t>
  </si>
  <si>
    <t>CDI CON ARRIENDO</t>
  </si>
  <si>
    <t>CENTRO DE DESARROLLO INFANTIL CON ARRIENDO</t>
  </si>
  <si>
    <t>FOLIOS 60</t>
  </si>
  <si>
    <t>AREA RURAL DE CAIMITO, TOFEME, LA ESTACION, NUEVA ESTRELLA, LA MEJIA, SIETE PALMAS, VILLA NUEVA, CAIMITO, LAS PAVITAS Y LA SOLERA - VEREDA PAJARITO, VEREDA PIÑALITO, VEREDA EL JOBO - AVENIDA NUÑEZ, BARRIO SANTODOMINGO, BARRIO LOS CALLITOS, BARRIO LOS ALMENDROS.</t>
  </si>
  <si>
    <t>CDI MEDIOFAMILIAR</t>
  </si>
  <si>
    <t>CDI MEDIO MODALIDAD FAMILIAR</t>
  </si>
  <si>
    <t>51 - 52</t>
  </si>
  <si>
    <t>CORPORACION NUEVO DIA - CORPODIA</t>
  </si>
  <si>
    <t>CONTADOR DE AGENCIA</t>
  </si>
  <si>
    <t>1/09/2007 HASTA 28/04/2013</t>
  </si>
  <si>
    <t>SERVIGENERALES</t>
  </si>
  <si>
    <t>LIDER DE CARTERA</t>
  </si>
  <si>
    <t>1/09/2005 HASTA 30/11/2006</t>
  </si>
  <si>
    <t>ALMACEN ELECTRO JAPON</t>
  </si>
  <si>
    <t>JEFE DE LA SECCION DE RIFAS</t>
  </si>
  <si>
    <t>1/08/1998 HASTA 30/04/2000</t>
  </si>
  <si>
    <t>COOPERATIVA DE LOTEROS DE SUCRE</t>
  </si>
  <si>
    <t>REINALDO DE JESUS PADILLA HERRERA</t>
  </si>
  <si>
    <t>AREA FINANCIERA</t>
  </si>
  <si>
    <t>1/02/2008 HASTA 20/10/2012</t>
  </si>
  <si>
    <t>INSTITUCION EDUCATIVA PEDAGOGICO DEL CAUCA</t>
  </si>
  <si>
    <t>02/05/2005 HASTA 30/11/2006</t>
  </si>
  <si>
    <t>INSTITUCION EDUCATIVA FUTURO SINCELEJANO</t>
  </si>
  <si>
    <t>1/02/2001 HASTA 26/03/2005</t>
  </si>
  <si>
    <t>INSTITUCION EDUCATIVA SIMON ARAUJO</t>
  </si>
  <si>
    <t xml:space="preserve"> NO CUMPLE CON EL PERFIL PROFESIONAL PARA EL CARGO MINIMO 2 AÑOS EN EXPERIENCIA EN INFANCIA O FAMILIA LA EXPERIENCIA CUENTA APARTIR DE LA FECHA DE OCTENCION DE TITULO DE GRADO </t>
  </si>
  <si>
    <t>5/02/1996 HASTA 30/11/2000</t>
  </si>
  <si>
    <t>COLEGIO MAYOR DE BOLIVAR</t>
  </si>
  <si>
    <t>LICENCIADA   EN EDUCACION</t>
  </si>
  <si>
    <t>YESENIA MARGARITA CEBALLO GOMEZ</t>
  </si>
  <si>
    <t>APOYO  SICOSOCIAL</t>
  </si>
  <si>
    <t>DIRECTORA GENERAL DE CDI</t>
  </si>
  <si>
    <t>10/01/1997 HASTA 27/01/2004</t>
  </si>
  <si>
    <t>CENTRO DE ATENCION INTEGRAL BUEN SAMARITANO</t>
  </si>
  <si>
    <t>UNIVERSIDAD NACIONAL A DISTANCIA</t>
  </si>
  <si>
    <t>CAROLINA MARIA RUIZ NOVOA</t>
  </si>
  <si>
    <t>COORDINADORA GENERAL</t>
  </si>
  <si>
    <t>CEDULA</t>
  </si>
  <si>
    <t>SE TOMA COMO PUNTO DE CORTE PARA LA EXPERIENCIA  30/09/2014</t>
  </si>
  <si>
    <t>FUNDACION PARA EL DESARROLLO DEL SAN JORGE</t>
  </si>
  <si>
    <t>UNION TEMPORAL UNIDOS POR EL SAN JORGE</t>
  </si>
  <si>
    <t>JUNTA DE ACCION COMUNAL  BARRIO SAN ARAFAEL</t>
  </si>
  <si>
    <t>APOYO SICOSOCIAL AL PROGRAMA DE ATENCION INTEGRAL A LA PRIMERA INFANCIA</t>
  </si>
  <si>
    <t>1/08/2014 HASTA 30/09/2014</t>
  </si>
  <si>
    <t>LA PROFESIONAL  SE PRESENTO PARA  DOS DEPARTAMENTOS SUCRE Y BOLIVAR PARA SUCRE UNION TEMPORAL UNIDOS POR EL SAN JORGE Y PARA BOLIVAR  UNION TEMPORAL FAMILIAS DE HOY Y DEL MAÑANA SE TENDRA EN CUENTA  POR ORDEN DE RADICADO   ASIGNANDOSE A LAUNION TEMPORAL UNIDOS POR EL SAN JORGE  DEL 03 DE DICIEMBRE DE 2014 A LAS 15:31:57 Y LA   UNION TEMPORAL FAMILIAS DE HOY Y DEL MAÑANA RADICO EL 03 DE DICEIMBRE A LAS  4:02:00PM</t>
  </si>
  <si>
    <t>10/07/2012 HASTA EL 12/06/2014</t>
  </si>
  <si>
    <t>INSTITUCION EDUCATIVA NORMAL SUPERIOR DE SINCELEJO</t>
  </si>
  <si>
    <t>LINA MARCELA SEVERICHE CABALLERO</t>
  </si>
  <si>
    <t>1/000</t>
  </si>
  <si>
    <t>EQUIPO SICOSOCIAL</t>
  </si>
  <si>
    <t>PRACTICANTE DE SICOLOGIA</t>
  </si>
  <si>
    <t>23/02 HASTA 25/05/2012</t>
  </si>
  <si>
    <t>05/09 HASTA 7/11/2013</t>
  </si>
  <si>
    <t>ANADELA LICONA PUENTES</t>
  </si>
  <si>
    <t>1/68</t>
  </si>
  <si>
    <t>FUNDACION AMIGOS DEL CORAZON</t>
  </si>
  <si>
    <t>23/08/2013  HASTA 31/10/2013</t>
  </si>
  <si>
    <t>PROFESIONAL DE APOYO EN EL PROGRAMA DE EDUCACION DERECHOS SIN LIMITES</t>
  </si>
  <si>
    <t>25/03/2008 HASTA 24/08/2008</t>
  </si>
  <si>
    <t>CORPORACION EDUCATIVA TECNOMETROPOLIS</t>
  </si>
  <si>
    <t>APOYO A LA GESTION PARA LA ATENCION A LA POBLACION VICTIMA</t>
  </si>
  <si>
    <t>10/04/2012HASTA 07/2012</t>
  </si>
  <si>
    <t xml:space="preserve">16/08 HASTA 30/11/2010  1/03 AL 30/11/2011 </t>
  </si>
  <si>
    <t>COLEGIO MARIA AUXILIADORA SAN MARCOS</t>
  </si>
  <si>
    <t>MARGIELENA TUIRAN FARK</t>
  </si>
  <si>
    <t>13/03/2014 HASTA 31/07/2014</t>
  </si>
  <si>
    <t>CAJA DE COMPENSACION FAMILIAR DE SUCRE</t>
  </si>
  <si>
    <t>2012 HASTA 2013</t>
  </si>
  <si>
    <t>INSTITUCION LICEO DEL CARIBE</t>
  </si>
  <si>
    <t>SANDRA MARIA  ALVAREZ BOHORQUEZ</t>
  </si>
  <si>
    <t>27/04 HASTA 31/07/2009</t>
  </si>
  <si>
    <t>INSTITUCION EDUCATIVA GIMNASIO DEL SANJORGE</t>
  </si>
  <si>
    <t>30/04 HASTA 09/08/2012</t>
  </si>
  <si>
    <t>8/10 HASTA 12/12/2008</t>
  </si>
  <si>
    <t>DINAMIIZADORA SOCIAL</t>
  </si>
  <si>
    <t>1/08/2009 HASTA 18/05/2010</t>
  </si>
  <si>
    <t>ASOCIACION NACIONAL PARA EL DESARROLLO SOCIAL ANDES</t>
  </si>
  <si>
    <t>COORDINADORA DEL ENTORNO INSTITUCIONAL</t>
  </si>
  <si>
    <t>1/03/2010  HASTA 3/11/2010</t>
  </si>
  <si>
    <t>2008 HASTA 2009.2011 HASTA 2012</t>
  </si>
  <si>
    <t>CENTRO DE ESTUDIOS DE COMPUTACION</t>
  </si>
  <si>
    <t>27/08/2012 HASTA 15/02/2013</t>
  </si>
  <si>
    <t>22/08/2013 HASTA 31/12/2013</t>
  </si>
  <si>
    <t>15/01/2014 HASTA 31/07/2014</t>
  </si>
  <si>
    <t>01/08/2014 HASTA 30/09/2014</t>
  </si>
  <si>
    <t>ANGELICA MARIA FONSECA BOTELO</t>
  </si>
  <si>
    <t>EQUIPO SICOSOCIAL INSTITUCIONAL</t>
  </si>
  <si>
    <t xml:space="preserve">4/06/1990 HASTA 30/12/1990 3/02/1993 HASTA 30/11/1993 10%02/1994 HASTA 30/11/1994 1/02/1995 HASTA 30/11/1995 </t>
  </si>
  <si>
    <t>COORDINADORA ACADEMICA</t>
  </si>
  <si>
    <t>29/02/2007 HASTA 6/12/2007</t>
  </si>
  <si>
    <t>05/02/2007 HASTA 15/12/2007</t>
  </si>
  <si>
    <t>1/02/2000 HASTA 30/11/2012</t>
  </si>
  <si>
    <t>22/08/2013HASTA 31/12/2013</t>
  </si>
  <si>
    <t xml:space="preserve">COMPLE </t>
  </si>
  <si>
    <t>1/07/2014 HASTA 30/09/2014</t>
  </si>
  <si>
    <t>LICENCIADA EN EDUCACION INFANTIL CON ENFASIS EN TECNOLOGIA E INFORMATICA</t>
  </si>
  <si>
    <t>YUNIS MARINA VASQUEZ MEJIA</t>
  </si>
  <si>
    <t>1/268</t>
  </si>
  <si>
    <t>COORDINADOR DE LA MODALIDAD INSTITUCIONAL</t>
  </si>
  <si>
    <t>08/2009 HASTA 01/2011</t>
  </si>
  <si>
    <t>SOCIEDAD DE REHABILITACION</t>
  </si>
  <si>
    <t>1/01/2011 HASTA 28/02/2013</t>
  </si>
  <si>
    <t>INSTITUTO DE CANCEROLOGIA DE SUCRE</t>
  </si>
  <si>
    <t>COORDINADORA</t>
  </si>
  <si>
    <t>1/03/2013 HASTA 31/10/2013</t>
  </si>
  <si>
    <t>FUNDACION UNIDOS DEL CORAZON</t>
  </si>
  <si>
    <t>05/12/2012 HASTA 31/03/2013</t>
  </si>
  <si>
    <t>PROMOTORES DE LA SALUD</t>
  </si>
  <si>
    <t>COORDINADORA METODOLOGIA</t>
  </si>
  <si>
    <t>1/07 HASTA 09/12/2013</t>
  </si>
  <si>
    <t>UNION TEMPORAL GENERASCIONES 2013</t>
  </si>
  <si>
    <t>22/01/20014 HASTA 31/07/2014</t>
  </si>
  <si>
    <t>ASOCIACION DE PROFESIONALES EN PROGRAMAS DE PREVENCION Y PROMOCION  PARA LA SALUD LA EDUCACION LA FAMILIA Y LA COMUNIDAD</t>
  </si>
  <si>
    <t>MONICA MARCELA HERNANDEZ ALVARES</t>
  </si>
  <si>
    <t>SUBSANAR  LA HOJA DE VIDA CON OTRA PROFESIONAL DADO QUE  LA PROFESIONAL SE PRESENTO PARA DOS DEPARTAMENTOS PARA BOLIVAR  POR LA UNION TEMPORAL FAMILIAS DE HOY Y DEL MAÑANA Y  POR  SUCRE POR LA  UNION TEMPORAL UNIDOS POR EL SAN JORGE  SE TENDRA EN CUENTA EL ORDEN DEL RADICADO SIENDO ESTA ASIGNADA AL DEPARAMENTO DE BOLIVAR  A LA LA UNION TEMPORAL FAMILIAS DE HOY Y DEL MAÑANA  POR ORDEN DE RADICADO DEL 01 DE DICIEMBRE DE 2014 A LAS 14:29 PM A LA UNION TEMPORAL FAMILIAS DE HOY Y DEL MAÑANA</t>
  </si>
  <si>
    <t>INSTITUTO TECNICO AGROPECUARIO SANTA BAARBARA</t>
  </si>
  <si>
    <t>LICEENCIADA EN EDUCACION BASICA CON ENFASIS EN TECNOLOGIA E INFORMATICA</t>
  </si>
  <si>
    <t>OSNEIDIS MARIA BRAVO ORTEGA</t>
  </si>
  <si>
    <t>NO PRESENTA CARTA DE COMPROMISO PARA EL ARRIENDO ALLLEGAR CARTA DE COMPROMISO PARA EL ARRIENDO  DEL SITIO DE FUNCIONAMIENTO DEL CDI INSTITUCIONAL</t>
  </si>
  <si>
    <t>CORREGIMIENTO DE LAS FLORES Y CUENCA</t>
  </si>
  <si>
    <t>CDI  INSTITUCIONAL CON ARRIENDO</t>
  </si>
  <si>
    <t>BARRIO PUERTO LOPEZ</t>
  </si>
  <si>
    <t>CDI  INSTITUCIONAL SIN ARRIENDO</t>
  </si>
  <si>
    <t>BARRIO VERACRUZ  CORREGIMIENTO  BELEN</t>
  </si>
  <si>
    <t>x</t>
  </si>
  <si>
    <t>1912</t>
  </si>
  <si>
    <t>JUNTA DE ACCION COMUNAL BARRIO SAN RAFAEL</t>
  </si>
  <si>
    <t>SE TOMA COMO PUNTO DE CORTE PARA LA EXPERIENCIA 30 DE SEPTIEMBRE DE 2014</t>
  </si>
  <si>
    <t>FUNDACION AMIGOS UNIDOS DEL CORAZON</t>
  </si>
  <si>
    <t xml:space="preserve">NO SE VALIDA LA CERTIFICACION YA QUE EXISTEN INCONSISTENCIAS EN LAS FECHAS DE EJECUCION DEL CONTRATO </t>
  </si>
  <si>
    <t xml:space="preserve">INSUMED </t>
  </si>
  <si>
    <t xml:space="preserve">NO EVIDENCIA  EL TITULO PROFESIONAL  OBTENIDO CON EL RESPECTIVO DIPLO DE GRADO </t>
  </si>
  <si>
    <t xml:space="preserve">IPS CODIGO AZUL </t>
  </si>
  <si>
    <t xml:space="preserve">NO PRESENTA DIPLOMA DONDE REALIZO LOS ESTUDIOS  </t>
  </si>
  <si>
    <t>YELITZE JOHANA ROYS MELO</t>
  </si>
  <si>
    <t>DOCENTE PRESCOLAR</t>
  </si>
  <si>
    <t xml:space="preserve">COLEGIO MAYOR DEL CARIBE </t>
  </si>
  <si>
    <t>02/07/2002 AL 30/11/2002</t>
  </si>
  <si>
    <t xml:space="preserve">COLEGIO PABLO NERUDA </t>
  </si>
  <si>
    <t>17/07/2013 AL 30/11/2013</t>
  </si>
  <si>
    <t xml:space="preserve">KINDERLANDIA </t>
  </si>
  <si>
    <t>1/02/2007 AL 30/11/2011</t>
  </si>
  <si>
    <t xml:space="preserve">UNIVERSIDAD DE MAGDALENA </t>
  </si>
  <si>
    <t xml:space="preserve">LICENCIADA EN PRESCOLAR </t>
  </si>
  <si>
    <t>AMPARO SANABRIA BERNAL</t>
  </si>
  <si>
    <t>ATENCION Y ORIENTACION INTEGRAL DE LAS MADRES COMUNITARIAS, LOS NIÑOS Y SUS PADRES.</t>
  </si>
  <si>
    <t>02/2010 AL 11//2011</t>
  </si>
  <si>
    <t>AGRIPINA RODRIGUEZ CASTRO</t>
  </si>
  <si>
    <t>PSICOLOGA DEL PROGRAMA DE ATENCION EN PRIMERA INFANCIA DE FAMILIAS EN SITUACION DE VULNERABILIDAD ECONOMICA, SOCIAL, NUTRICIONAL Y PSICOAFECTIVA.</t>
  </si>
  <si>
    <t>02/01/2013 AL 30/05/2013</t>
  </si>
  <si>
    <t xml:space="preserve">FUNDACION BIO EMPRENDER </t>
  </si>
  <si>
    <t>02/01/2012 AL 31/12/2012</t>
  </si>
  <si>
    <t>ATENCION PSICOSOCIAL Y SALUD INTEGRAL A VICTIMAS DEL CONFLICTO ARMADO</t>
  </si>
  <si>
    <t>16/08/AL 30/04/2014</t>
  </si>
  <si>
    <t xml:space="preserve">CORPORACION ACCION CIUDADANA COLOMBIA </t>
  </si>
  <si>
    <t xml:space="preserve">UNIVESIDAD COOPERATIVA DE COLOMBIA </t>
  </si>
  <si>
    <t xml:space="preserve">CELITH JHOJANA PEREA BURGOS </t>
  </si>
  <si>
    <t xml:space="preserve">NO  SE VALIDAN  LA FECHAS DE EXPERIENCIAS ANTERIORES AL 3 DICIEMBRE DEL 2009, NO SE VALIDA </t>
  </si>
  <si>
    <t xml:space="preserve">ALCALDIA MUNICIPAL DE GUAMAL </t>
  </si>
  <si>
    <t xml:space="preserve">FUNDACION PROYECTO DE VIDA </t>
  </si>
  <si>
    <t>NO  SE VALIDAN  LA FECHAS DE EXPERIENCIAS ANTERIORES AL 3 DICIEMBRE DEL 2009, POR TAL RAZON SOLO SE VALIDAN 27 DIAS CORRESPONDIENTES DEL 3 AL 30 DE DICIEMBRE 2009 SEGUN CERTIFICACION</t>
  </si>
  <si>
    <t xml:space="preserve">ALCALDIA DEL MUNICIPIO DE SAN SEBASTIAN DE BUENAVISTA </t>
  </si>
  <si>
    <t>ALCALDIA  MUNICIPIAL  DEL RETEN</t>
  </si>
  <si>
    <t>20/01/2014 AL 20/06/2014</t>
  </si>
  <si>
    <t xml:space="preserve">ALCALDIA DEL MUNICIPIO DE ALGARROBO MAGDALENA </t>
  </si>
  <si>
    <t>02/06/2013 AL 20/09/2013</t>
  </si>
  <si>
    <t xml:space="preserve">14/02/2013 AL 30/05/2013 </t>
  </si>
  <si>
    <t>10/21/2013 AL 12/30/2013</t>
  </si>
  <si>
    <t xml:space="preserve">PRACTICAS </t>
  </si>
  <si>
    <t>07/2012 AL 11/2012</t>
  </si>
  <si>
    <t xml:space="preserve">ASILOS SAN ANTONIO </t>
  </si>
  <si>
    <t xml:space="preserve">SUBSANAR LA CANTIDAD DE PERSONAL DE APOYO PSICOSOCIAL NO CUMPLE PROPORCION SE REQUIERE 2 POR CADA 300 ES DECIR 1 POR CADA 150 LA PROPORCION 94 SUPERA EL 49% PARA OTRO PROFESIONAL  PARA EL DESARROLLO DEL PROYECTO SE REQUIEREN 3 PSICOSOCIAL </t>
  </si>
  <si>
    <t xml:space="preserve">PRACTICAS PROFECIONALES </t>
  </si>
  <si>
    <t>6/02/2012 AL 30/11/2012</t>
  </si>
  <si>
    <t xml:space="preserve">INSRTITUCION EDUCATIVA DISTRITAL MADRE MARCELINA </t>
  </si>
  <si>
    <t xml:space="preserve">UNIVERSIDAD METROPOLITANA </t>
  </si>
  <si>
    <t xml:space="preserve">LINDA SANCHEZ RENDE </t>
  </si>
  <si>
    <t xml:space="preserve">DIGITADORA </t>
  </si>
  <si>
    <t>07/12/2009/ AL 15/01/2010</t>
  </si>
  <si>
    <t xml:space="preserve">SUMINISTRO Y DOTACIONES COLOMBIA </t>
  </si>
  <si>
    <t xml:space="preserve">PROVEEDOR </t>
  </si>
  <si>
    <t>08/2010 A 11/2010</t>
  </si>
  <si>
    <t xml:space="preserve">COMBARRANQUILLA </t>
  </si>
  <si>
    <t xml:space="preserve">PRACTICA EMPRESARIAL </t>
  </si>
  <si>
    <t>05//03/2012 AL 04/09/2012</t>
  </si>
  <si>
    <t>CLARO</t>
  </si>
  <si>
    <t xml:space="preserve">PRACTICAS EDUCATIVAS EN EL PLANREL EDUCATIVO </t>
  </si>
  <si>
    <t>2/2012 AL 06/2012</t>
  </si>
  <si>
    <t xml:space="preserve">COLEGIO AMERICANO DE BARRANQUILLA </t>
  </si>
  <si>
    <t>22/01/2013 AL 15/12/2013</t>
  </si>
  <si>
    <t xml:space="preserve">CORPOTACION UNIVERSITARIA REFORMADA </t>
  </si>
  <si>
    <t xml:space="preserve">MARA ANGELICA TILANO OSORIO </t>
  </si>
  <si>
    <t>ABOGADO EXTERNO</t>
  </si>
  <si>
    <t>15/01/2006 AL 30/12/2008</t>
  </si>
  <si>
    <t xml:space="preserve">TRANSPORTE PPG </t>
  </si>
  <si>
    <t xml:space="preserve">COORDINADOR PEDAGOGICO </t>
  </si>
  <si>
    <t>15/01/2010 AL 31 /12/2010</t>
  </si>
  <si>
    <t xml:space="preserve">CORPORACION PARA EL DESARROLLO E INTEGRACION DE LOS MUNICIPIOS DEL MAGDALENA  Y COLOMBIA </t>
  </si>
  <si>
    <t xml:space="preserve">ABOGADO DEFENSOR </t>
  </si>
  <si>
    <t>23/06/2009 AL 27/09/2010</t>
  </si>
  <si>
    <t xml:space="preserve">FISCALIA </t>
  </si>
  <si>
    <t xml:space="preserve">PROFESIONAL EN DERECHO </t>
  </si>
  <si>
    <t>15/03/2013 AL 10/07/2013</t>
  </si>
  <si>
    <t xml:space="preserve">UNIVERSIDAD COOPERATIVA DE COLOMBIA </t>
  </si>
  <si>
    <t xml:space="preserve">ABOGADO ESPECIALISTA EN DERECHO ADMISTRATIVO </t>
  </si>
  <si>
    <t xml:space="preserve">ALVARO CAMPO BOLAÑO </t>
  </si>
  <si>
    <t xml:space="preserve">COORDINADOR CDI FAMILIAR </t>
  </si>
  <si>
    <t xml:space="preserve">SAN RAFAEL Y FLOR DEL MONTE </t>
  </si>
  <si>
    <t xml:space="preserve">MODALIDAD FAMILIAR </t>
  </si>
  <si>
    <t>SE SOLICITA SUBSANAR  CARTA COMPROMISO DE DISPONER DEL ESPACIO MODALIDAD FAMILIAR. IGUALMENTE DETALLAR LA UBICACIÓN DE LAS UNIDADES DE SERVICIOS, DE ACUERDO A LOS CUPOS.FOLIOS 102-</t>
  </si>
  <si>
    <t xml:space="preserve">OVEJAS </t>
  </si>
  <si>
    <t>ALCALDIA MUNICIPAL DEL RETEN</t>
  </si>
  <si>
    <t>ALCALDIA MUNICIPAL DE ALGARROBO</t>
  </si>
  <si>
    <t xml:space="preserve">FUNDACION PROYECTO VIDA </t>
  </si>
  <si>
    <t>COORDINADOR PEDAGOGICA</t>
  </si>
  <si>
    <t>01/12/2009 A 14//2011</t>
  </si>
  <si>
    <t xml:space="preserve"> FIDUCIARIA SERVITRUST</t>
  </si>
  <si>
    <t>IVONNE INES GONZALEZ SILVA</t>
  </si>
  <si>
    <t>1/5000</t>
  </si>
  <si>
    <t>PROFESIONAL FINANCIERO</t>
  </si>
  <si>
    <t xml:space="preserve">SE HABILITA PARA LA REGIONAL SUCRE TENIENDO EN CUENTA LA HORA Y FECHA DE RADICACION DE LA PROPUESTA  LA CUAL FUE PRESENTADA PRIMERO POR LA FUNDACION SURGIR QUE POR LA UNION TEMPORAL JEARO 28 DE LA REGIONAL BOLIVAR </t>
  </si>
  <si>
    <t>24/01/2005 AL 13/09/2005</t>
  </si>
  <si>
    <t>INFUS</t>
  </si>
  <si>
    <t>ELENIS DEL CARMEN LOPEZ CRUZ</t>
  </si>
  <si>
    <t>COORDINADORA PEDAGOGICA MODALIDAD FAMILIAR GRUPO 9</t>
  </si>
  <si>
    <t>NO  SE VALIDA TENIENDO EN CUENTA EL PERFIL REQUERIDO SEGÚN PLIEGO DE CONDICIONES</t>
  </si>
  <si>
    <t>28/03/2003 AL 12/02/2007</t>
  </si>
  <si>
    <t>UNIVERSIDAD LIBRE</t>
  </si>
  <si>
    <t>MEDICO</t>
  </si>
  <si>
    <t>GIOVANNIROSARIOORRES BARRIOS</t>
  </si>
  <si>
    <t>COORDINADOR MODALIDAD FAMILIAR GRUPO 23</t>
  </si>
  <si>
    <t>01/2/2012 A 30/08/2012</t>
  </si>
  <si>
    <t>GIMNACIO MONTESORI E INSTITUTO MIGUEEL DE CERVANTES SAVEDRA</t>
  </si>
  <si>
    <t>LICENCIADA EN HUMANIDADES Y LENGUA CASTELLANA YENCIADA EN EDUCACION INFANTIL</t>
  </si>
  <si>
    <t>ARLET CANDELARIA PEÑATES OLIVARES</t>
  </si>
  <si>
    <t>02/05/2003 A 12/2007</t>
  </si>
  <si>
    <t>BATUTAS</t>
  </si>
  <si>
    <t>20/122007</t>
  </si>
  <si>
    <t>ABOGADA</t>
  </si>
  <si>
    <t>PAOLA MARGARITA PALMET VERGARA</t>
  </si>
  <si>
    <t>COORDINADOR MODALIDAD FAMILIAR GRUPO 09</t>
  </si>
  <si>
    <t>PARA EL GRUPO 9 Y 23 NO RELACIONA EL VALOR DE LOS CONTRATOS EJECUTADOS CON EL ICBF DEBE SUBSANAR</t>
  </si>
  <si>
    <t>FUNDACION SURGIR GRUPO23</t>
  </si>
  <si>
    <t>ALLEGAR SOPORTE DEL CONTRATO CELEBRADO  ENTRE LA FUNDACION  Y EL ICBF</t>
  </si>
  <si>
    <t>667 -6 68</t>
  </si>
  <si>
    <t>8.43</t>
  </si>
  <si>
    <t>229 DEL 2014</t>
  </si>
  <si>
    <t>ICBF REGIONAL BOLIVAR</t>
  </si>
  <si>
    <t>FUNDACION SURGIR GRUPO 9</t>
  </si>
  <si>
    <t>FUNDACION SURGIR  GRUPO 9</t>
  </si>
  <si>
    <t>25/08/2009 AL 19/12/11 Y 23/03/2012 AL 14/12/2012</t>
  </si>
  <si>
    <t>LUZ Y VIDA</t>
  </si>
  <si>
    <t>GEYSA ENSUNCHO DIAZ</t>
  </si>
  <si>
    <t>EQUIPO SICOSOCIAL MODALIDAD FAMILIAR GRUPO 23</t>
  </si>
  <si>
    <t>31/10/2011 AL 17/04/2012</t>
  </si>
  <si>
    <t>01/02/2012AL 30/12/2012</t>
  </si>
  <si>
    <t>SEMILLAS DEL SUR</t>
  </si>
  <si>
    <t>YAMILET ESPINOZA PERALATA</t>
  </si>
  <si>
    <t>1/04/2008 hasta 20/04/2009</t>
  </si>
  <si>
    <t>FUNDACION PAR el desarrollo social</t>
  </si>
  <si>
    <t>08/11/2011 AL 31/12/2011</t>
  </si>
  <si>
    <t>01/03/2004 A 5/03/2005</t>
  </si>
  <si>
    <t>FUNDACION PARA EL DESARROLLO COMUNICARIO</t>
  </si>
  <si>
    <t>LORENA CRISTINA TINOCO TAMARA</t>
  </si>
  <si>
    <t>29/05/2013 HASTA EL 30/08/2013</t>
  </si>
  <si>
    <t xml:space="preserve">18/09/2013A 12/05/2014 </t>
  </si>
  <si>
    <t>DIOCESIS DE SINCELEJO Y</t>
  </si>
  <si>
    <t>14/07/2014 HASTA 31/07/2014</t>
  </si>
  <si>
    <t>CLAUDIA MARIA ALMARIO ZAPATA</t>
  </si>
  <si>
    <t>01/11/2008 A 24/09/2010</t>
  </si>
  <si>
    <t>HANYS ROCIO CHICA FLOREZ</t>
  </si>
  <si>
    <t>03/03/2013 A 24/11/2013</t>
  </si>
  <si>
    <t>ASOCIACION DE PADRES DE FAMILIA URIBE 1</t>
  </si>
  <si>
    <t>MARIA CAROLINA NUÑEZ CHAMORRO</t>
  </si>
  <si>
    <t>31/10/2011 HASTA 17/04/2012</t>
  </si>
  <si>
    <t>FUNDACION  SURGIR</t>
  </si>
  <si>
    <t xml:space="preserve">07/06/2008 AL 18/11/2008  </t>
  </si>
  <si>
    <t xml:space="preserve">PONCE DE LEON Y ASOCIADOS </t>
  </si>
  <si>
    <t>OLIVIA BERTEL MONTIEL</t>
  </si>
  <si>
    <t>COORDINADOR PARA CDI MODAlIDAD FAMILIAR GRUPO 23</t>
  </si>
  <si>
    <t>COORDINADORA  CDI CARMEN DE BOLIVAR</t>
  </si>
  <si>
    <t>1/03/2013 HASTA 16/11/2013</t>
  </si>
  <si>
    <t>01/2009 A 11/2009</t>
  </si>
  <si>
    <t>FUNDACION NACIONAL PARA EL DESARROLLO SOCIAL</t>
  </si>
  <si>
    <t>DIANA PATRICIA MEJIA BURGOS</t>
  </si>
  <si>
    <t>01/07/2007AL 02/09/2013Y03/03/2005A 01/03/2006</t>
  </si>
  <si>
    <t>COMISARIA DE FAMILIA DE TOLUVIEJO</t>
  </si>
  <si>
    <t>UNIVERSIDAD METROÓLITANNA</t>
  </si>
  <si>
    <t>DIEGO ALVAREZ LOPEZ</t>
  </si>
  <si>
    <t>02/02/2010 AL 29/11/2011</t>
  </si>
  <si>
    <t>CORPORACION  MULTIACTIVA PAARA LA INVERSION SOCIAL EN EL DEPARTAMENTO DE SUCRE</t>
  </si>
  <si>
    <t>YURIS MARCELA GALLEGO GAVIRIA</t>
  </si>
  <si>
    <t>EQUIPO SICOSOCIAL MODALIDAD FAMILIAR L GRUPO 9</t>
  </si>
  <si>
    <t>NO SE HABILITA EL PROFESIONAL PARA LA PROPUESTA N° 23 FUNDACION SURGIR TENIENDO EN CUENTA QUE LA FECHA DE RADICACION FUE 03/12/214 A LAS 11: 30:45 A.M POSTERIOR A LA PROPUESTA N° 1 A QUIEN LE FUE HABILITADO EL PROFESIONAL</t>
  </si>
  <si>
    <t>1/02/2011 AL 30/06/2011,1/07/2011  AL 31/10/2011 Y 05/1/2010 HASTA 31/7/2010</t>
  </si>
  <si>
    <t>ASOCIACION PROMOTORA PARA EEL DESARROLLO SOCIAL,ECONOMICO Y AMBIENTAL DE LA COSTA CARIBE</t>
  </si>
  <si>
    <t>MINELLA DEL CARMEN HERAZO ORTEGA</t>
  </si>
  <si>
    <t>15/06/2011 AL 30/06/2012 18/07/2012 HASTA 15/11/2012 26/11/2012 HASTA 30/09/2013</t>
  </si>
  <si>
    <t>RODRIGO JOSE CHICA BUELVAS</t>
  </si>
  <si>
    <t>1/03/2013 HASTA 30/12/2013 01/02/2014 HASTA 1/08/2014</t>
  </si>
  <si>
    <t>12/03/2009 A 30/12/2009</t>
  </si>
  <si>
    <t>CONSORCIO INTERVENTORES ASSOCIADOS</t>
  </si>
  <si>
    <t>MARYORI SUSANA MEJIA PAYARES</t>
  </si>
  <si>
    <t>01/03/2013 A 30/09/2013 1/10/2013 AL 14/11/2014</t>
  </si>
  <si>
    <t>LICENCIDA EN LENGUA CASTELLANA</t>
  </si>
  <si>
    <t>YERLIS KARINA MARTINEZ CENTANARO</t>
  </si>
  <si>
    <t>COORDINADOR MODALIDAD FAMILIAR GRUPO 9</t>
  </si>
  <si>
    <t>SUBSANAR FECHA DE INICIO Y TERMINACION EN LA CERTIFICACION LABORAL</t>
  </si>
  <si>
    <t>2009 2010 Y 2011</t>
  </si>
  <si>
    <t>FUNDACION SIGLO XXI</t>
  </si>
  <si>
    <t>SE HABILITA ESTA PROFESIONAL PARA ESTA PROPUESTA TENIENDO EN CUENTA QUE SU HOJA DE VIDA ESTA POSTULADA EN LA PROPUESTA 42 DE FAUDECO</t>
  </si>
  <si>
    <t>10/02/2009 AL 30/11/2013</t>
  </si>
  <si>
    <t>FUNDACION SOCIAL PARA EL DESARROLLO INTEGRAL DE LA COMUNIDAD</t>
  </si>
  <si>
    <t>APOYO SICOSOCIAL CDI INSTITUCIONAL DE SAMPUES</t>
  </si>
  <si>
    <t>1/09/2013 HASTA 30/12/2013 1/02/2014 HASTA 31/07/2014</t>
  </si>
  <si>
    <t>ESTER VANESA TUIRAN MACIAS</t>
  </si>
  <si>
    <t>EQUIPO SICOSOCIAL CDI INSTITUCIONAL GRUPO 9</t>
  </si>
  <si>
    <t>COORDINADORA  CDI SAN ANTONIO DE PALMITO</t>
  </si>
  <si>
    <t>1/03/2013 HASTA 30/12/2013</t>
  </si>
  <si>
    <t>SUBSANAR CERTIFICACION DE EXPERIENCIA LABORAL TEENIENDO EN CUENTA EL PERFIL  Y LA FECHA DE INICIO Y TERMINACION  DE LABORES FOLIO 637</t>
  </si>
  <si>
    <t>16 MESES</t>
  </si>
  <si>
    <t>FUNDACION D&amp;O SOCIAL</t>
  </si>
  <si>
    <t>SUBSANAR FORMATO N 7  EQUIPO MINIMO HABILITANTE</t>
  </si>
  <si>
    <t>29/08/2011 HASTA 31/07/2012</t>
  </si>
  <si>
    <t xml:space="preserve">AEIOTU </t>
  </si>
  <si>
    <t>ISABEL MARIA ALBARINO PEDROZA</t>
  </si>
  <si>
    <t>COORDINADOR MODALIDAD  CDIINSTITUCIONAL GRUPO 09</t>
  </si>
  <si>
    <t>FUNDACION SURGIR MODALIDAD FAMILIAR</t>
  </si>
  <si>
    <t xml:space="preserve">BARRIO EL POBLADO </t>
  </si>
  <si>
    <t>BARRIO EL PROGRESO</t>
  </si>
  <si>
    <t>BARRIO VILLA ORIETA Y LA ESPERANZA</t>
  </si>
  <si>
    <t>BARRIO EL EDEN</t>
  </si>
  <si>
    <t>BARRIO BOLIVAR</t>
  </si>
  <si>
    <t>BARRIO EL POBLADO VILLA JUANA Y PUERTA ROJA</t>
  </si>
  <si>
    <t>BARRIO 8 DE SEPTIEMBRE SEIS DE FEBREO Y CAMILO TORRES</t>
  </si>
  <si>
    <t>INCORA PUERTA ROJA</t>
  </si>
  <si>
    <t>BARRIO LA GRAN COLOMBIA</t>
  </si>
  <si>
    <t>BARRIO FATIMA</t>
  </si>
  <si>
    <t>BARRIO LA PALMA</t>
  </si>
  <si>
    <t>CALLE PRINCIPAL SAN MIGUEL</t>
  </si>
  <si>
    <t>BARRIO CIELO AZUL</t>
  </si>
  <si>
    <t>SUBSANAR EN CARTA DE INTENCION PARA ARRENDAMIENTO   EL GRUPO PARA EL CUAL OFERTA</t>
  </si>
  <si>
    <t>CALLE PRINCIPAL LOS ROSALES.SINCELEJO</t>
  </si>
  <si>
    <t>FUNDACION SURGIRMODALIDAD FAMILIAAR GRUPO 23</t>
  </si>
  <si>
    <t>GIMNASIO PEDAGOGICO SAMPUESANO</t>
  </si>
  <si>
    <t>FUNDACION SURGIRMODALIDAD FAMILIAR GRUPO 9</t>
  </si>
  <si>
    <t>SAMPUES  IGLESIA SHALOM COLEGIO MILLAN VAARGAS Y EL SENA</t>
  </si>
  <si>
    <t>SUBSANAR FORMATO 11 PARA LA MODALIDAD FAMILIAR GRUPO 9 MUNICIPIO DEL ROBLE.</t>
  </si>
  <si>
    <t>EL ROBLE(LAS TABLITAS EL SITIO CORNETA SAN FRANCISCO CAYO DE PALMA</t>
  </si>
  <si>
    <t>CALLE24AN14-25 BARRIO 12 DE OCTUBRE CRA 24C CALLE27N1-10</t>
  </si>
  <si>
    <t>FUNDACION SURGIR MODALIDAD CDI INSTITUCIONAL SIN ARRIENDO</t>
  </si>
  <si>
    <t>FUNDACION SURGIR MODALIDAD CDI INSTITUCIONAL SIN ARRIENDO GRUPO 9</t>
  </si>
  <si>
    <t>753</t>
  </si>
  <si>
    <t>ALLEGAR CONTRATO CELEBRADO CON EL ICBF REGIONAL SUCRE</t>
  </si>
  <si>
    <t>FUNDACION SURGIR  MODALIDAD  FAMILIAR GRUPO 23</t>
  </si>
  <si>
    <t>11.20</t>
  </si>
  <si>
    <t>ALLEGAR CONTRATO CELEBRADO CON EL ICBF REGIONAL BOLIVAR</t>
  </si>
  <si>
    <t>NO REGISTA</t>
  </si>
  <si>
    <t>11.73</t>
  </si>
  <si>
    <t>O291 DE 8 /01/2011</t>
  </si>
  <si>
    <t>SUBSANAR EN LA EN LA CERTIFICACION EXPEDIDA POR LA ALCALDIA  NUMERO DE  CONVENIOS  FOLIO331 FECHA DE INICIO Y VALOR DEL CONVENIO FOLIOS 331 HASTA 336</t>
  </si>
  <si>
    <t>16.23</t>
  </si>
  <si>
    <t>SP512/2009 Y SP512/2009</t>
  </si>
  <si>
    <t>ALCALDIA DEEL CARMEN DE BOLIVAR</t>
  </si>
  <si>
    <t>24 Y 9</t>
  </si>
  <si>
    <t>23 Y 9</t>
  </si>
  <si>
    <t>NO SE VALIDA TALENTO HUMANO ADICIONAL, POR NO APORTARLOS EN EL FORMATO 10 ,COMO TAMPOCO HOJAS DE VIDA Y EXPERIENCIAS.</t>
  </si>
  <si>
    <t>SE ENCONTRO QUE  ENEL FOLIO 187, CERTIFICACION EXPEDIDA POR EL ICBF PRESENTO INCONSISTENCIA EN EL NUMERO DE CUPOS, SOLICITANDO AL C.Z BOSTON CORREGIR LA CERTIFICACION PARA VALIDAR LOS CUPOS.</t>
  </si>
  <si>
    <t>N°: 187</t>
  </si>
  <si>
    <t xml:space="preserve">ICBF REGIONAL SUCRE </t>
  </si>
  <si>
    <t xml:space="preserve">CORPORACION SOCIAL NUESTRA SEÑORA DEL ROSARIO </t>
  </si>
  <si>
    <t>N°: 185 Y 186</t>
  </si>
  <si>
    <t>N°: 168 AL 184</t>
  </si>
  <si>
    <t xml:space="preserve">FUNDACION JOVENES EN ACCION </t>
  </si>
  <si>
    <t xml:space="preserve">FUNCIONES :  CUMPLE </t>
  </si>
  <si>
    <t>FECHA DE  INICIO 02/05/2007 FECHA DE TERMINACION 31/12/2009</t>
  </si>
  <si>
    <t xml:space="preserve">COORPORACION UNIVERSITARIA DEL CARIBE - CECAR </t>
  </si>
  <si>
    <t xml:space="preserve">LICENCIADO EN ESPAÑOL Y LITERATURA </t>
  </si>
  <si>
    <t xml:space="preserve">JASSHER EFRAIN ANGEL MARTINEZ </t>
  </si>
  <si>
    <t>1/</t>
  </si>
  <si>
    <t xml:space="preserve">PROFESIONAL DE APOYO  PEDAGOGICO </t>
  </si>
  <si>
    <t>FECHA DE  INICIO 21/02/2008FECHA DE TERMINACION 03/09/2008, FECHA DE  INICIO 16/09/2008 FECHA DE TERMINACION 26/12/2008, FECHA DE  INICIO 09/02/2009 FECHA DE TERMINACION 08/05/2009, FECHA DE  INICIO 01/02/2010 FECHA DE TERMINACION 31/08/2010, FECHA DE  INICIO 02/05/2011 FECHA DE TERMINACION 01/07/2011, FECHA DE  INICIO 17/08/2011 FECHA DE TERMINACION 16/12/2011</t>
  </si>
  <si>
    <t>SERVICIO NACIONAL DE APRENDIZAJE- SENA</t>
  </si>
  <si>
    <t>FECHA DE  INICIO 30/08/2003 FECHA DE TERMINACION 30/09/2007</t>
  </si>
  <si>
    <t>SUPERMERCADOS EURO</t>
  </si>
  <si>
    <t>FECHA DE  INICIO 12/02/2000    FECHA DE TERMINACION 28/08/2003</t>
  </si>
  <si>
    <t xml:space="preserve">NOVEDADES FRANCIA </t>
  </si>
  <si>
    <t>N/ A</t>
  </si>
  <si>
    <t xml:space="preserve">12/04/1996  y     el 21/10/2001 respectivamente </t>
  </si>
  <si>
    <t xml:space="preserve">UNIVERSODAD DE SUCRE </t>
  </si>
  <si>
    <t xml:space="preserve">TECNOLOGO EN PRODUCCION AGROPECUARIA Y  ADMINISTRADOR DE EMPRESAS </t>
  </si>
  <si>
    <t xml:space="preserve">SADY TOMAS SIERRA VERGARA </t>
  </si>
  <si>
    <t>FECHA DE  INICIO Y TERMINACION : 23/01/2013 HASTA EL 26/11/2014</t>
  </si>
  <si>
    <t xml:space="preserve">COORPORACION SOCIAL  NUESTRA SEÑORA DEL  ROSARIO </t>
  </si>
  <si>
    <t xml:space="preserve"> SUBSANAR TALENTO HUMANO HABILITANTE EN EL RESPECTIVO FORMATO   REQUERIDO EN LOS PLIEGOS FOLIO 95  HASTA 164</t>
  </si>
  <si>
    <t>FECHA DE  INICIO Y TERMINACION : FEBRERO DE 2010 A NOV. DE 2010  FECHA DE  INICIO Y TERMINACION : FEBRERO DE 2011 A DIC. DE 2011 FECHA DE  INICIO Y TERMINACION : MARZO  DE 2012 A DIC. DE 2012</t>
  </si>
  <si>
    <t xml:space="preserve">ISTITUCION EDUCATIVA GIMNACIO DEL ROSARIO </t>
  </si>
  <si>
    <t xml:space="preserve">FUNDACION UNIVERSITARIA MARIA CANO </t>
  </si>
  <si>
    <t xml:space="preserve">FIOSIOTERAPEUTA </t>
  </si>
  <si>
    <t xml:space="preserve">LUZ ARLEY RAMIREZ CADAVID </t>
  </si>
  <si>
    <t>FOLIO 188 , 189 Y 190</t>
  </si>
  <si>
    <t xml:space="preserve">SECTOR PITA AREA RURAL </t>
  </si>
  <si>
    <t xml:space="preserve">CENTRO DESARROLLO INFANTIL EN MEDIO FAMILIAR </t>
  </si>
  <si>
    <t xml:space="preserve">BRR. SAN ISIDRO , EL CAMGREJO Y PLAY HERMOSA </t>
  </si>
  <si>
    <t xml:space="preserve">SECTOR EL CENTRO, BRR. EL PROGRESO Y CIRCUNBALAR CALLE PRINCIPAL </t>
  </si>
  <si>
    <t>FOLIO 188 , 189 Y 190
SE SOLICITA SUBSANAR ALLEGANDO LA CARTA DE COMPROMISO</t>
  </si>
  <si>
    <t xml:space="preserve"> SEDE 1 BRR. EL CENTRO - AREA  URBANA ,  Y SEDE 2  BRR. SAN ISIDRO AREA URBANA -  SANTIAGO DE TOLU </t>
  </si>
  <si>
    <t xml:space="preserve">CENTRO  DE DESARROLLO INFANTIL </t>
  </si>
  <si>
    <t xml:space="preserve">CENTRO DESARROLLO INFANTIL SIN ARRIENDO </t>
  </si>
  <si>
    <t xml:space="preserve">BARRIOS. EL CANGREJO - AREA  URBANA ,  SANTIAGO DE TOLU </t>
  </si>
  <si>
    <t xml:space="preserve">CENTRO DESARROLLO INFANTIL CON ARRIENDO </t>
  </si>
  <si>
    <t>1153</t>
  </si>
  <si>
    <t>284-12009</t>
  </si>
  <si>
    <t xml:space="preserve">ALCALDIA MUNICIPAL DE PUEBLO NUEVO </t>
  </si>
  <si>
    <t xml:space="preserve">CORPORACION SOCIAL  NUESTRA SEÑORA DEL ROSARIO </t>
  </si>
  <si>
    <t>FUNDACION JOVENES EN ACCION DEL MUNICIPIO DE LA UNION - FUNJAUS</t>
  </si>
  <si>
    <t xml:space="preserve">UNION TEMPORAL EL ROSARIO </t>
  </si>
  <si>
    <t>CORPORACION UNIVERSITARIA REGIONAL DEL CARIBE</t>
  </si>
  <si>
    <t>YALISET PATERNINA RUIZ</t>
  </si>
  <si>
    <t>1/169</t>
  </si>
  <si>
    <t>1/02/2005 A 30/11/2009</t>
  </si>
  <si>
    <t>INSTITUTO PEDAGOGICO DEL CAUCA</t>
  </si>
  <si>
    <t>LICENCIATURA EN BASICA PRIMARIA CON ENFASIS EN CIENCIAS SOCIALES</t>
  </si>
  <si>
    <t>ROSMIRA CHICA BURGOS</t>
  </si>
  <si>
    <t>1/629</t>
  </si>
  <si>
    <t>PRACTICAS ACADEMICAS EN LA SECRETARIA DE PLANEACION</t>
  </si>
  <si>
    <t>COORDINADOR GENERAL DE LOS PROYECTOS HCB Y FAMI</t>
  </si>
  <si>
    <t>14/02/2011 A 16/03/2013</t>
  </si>
  <si>
    <t>ASOCIACION DE MUJERES SEMBRADORAS DE PAZ</t>
  </si>
  <si>
    <t>ABELARDO JOSE GUZMAN OÑATE</t>
  </si>
  <si>
    <t>19,85</t>
  </si>
  <si>
    <t>137 Y 138</t>
  </si>
  <si>
    <t>UNION TEMPORAL NIÑOS SOCIALES 2015</t>
  </si>
  <si>
    <t>Si</t>
  </si>
  <si>
    <t>ASOCIACION MUJERES CABEZA DE FAMILIA DESPLAZADAS POR LA VIOLENCIA EN LA COSTA ATLANTICA COLOMBIANA</t>
  </si>
  <si>
    <t xml:space="preserve"> APORTAR  HOJA DE VIDA PARA EL PERFIL PSICOSOCIAL, DADO QUE POR 150 CUPOS DE LA MODALIDAD FAMILIAR DEBE ASIGNARSE UN APOYO PSICOSOCIAL.</t>
  </si>
  <si>
    <t>1/179</t>
  </si>
  <si>
    <t xml:space="preserve"> NO SE VALIDA LA CERTIFICACION APORTADA EN EL FOLIO 300, POR CUANTO LA MODALIDAD NO TIENE EL PERFIL. APORTAR CERTIFICACION DE EXPERIENCIAS. IGUALMNTE APORTAR  HOJA DE VIDA PARA EL PERFIL PSICOSOCIAL, DADO QUE POR 150 CUPOS DE LA MODALIDAD FAMILIAR DEBE ASIGNARSE UN APOYO PSICOSOCIAL NO SE HABILITA EL PROFESIONAL PARA LA PROPUESTA N° 25 YA QUE FUE HABILITADA PARA LA PROPUESTA N° 07 CON FECHA DE RADICACION ANTERIOR A LA PRESENTADA POR SU PROPUESTA</t>
  </si>
  <si>
    <t>1/02/2010 A 20/11/2014</t>
  </si>
  <si>
    <t>ASOCIACION DE PADRES DE FAMILIA HOGARES DE BIENESTAR DEL CORREGIMIENTO DE BERRUGAS</t>
  </si>
  <si>
    <t>LEIDY PAOLA BLANCO ZARZA</t>
  </si>
  <si>
    <t>ASESORIA ESCUELA DE PADRES, ACOMPAÑAMIENTO PSICOSOCIAL, ATENCION A PRIMERA INFANCIA,</t>
  </si>
  <si>
    <t>1/03/213 A 24/11/2014</t>
  </si>
  <si>
    <t>ASOCIACION DE PADRES DE FAMILIA HOGARES DE BIENESTAR URIBE UNO</t>
  </si>
  <si>
    <t>PRACTICAS INTEGRALES EN LA ESE CARTAGENA DE INDIAS EN EL AREA DE LA PSICOLOGIA</t>
  </si>
  <si>
    <t>11/02/2013 A 22/11/2013</t>
  </si>
  <si>
    <t>CENTRO DE SALUD CARTAGENA DE INDIAS</t>
  </si>
  <si>
    <t>PROFESIONAL DEL EQUIPO INTERDISCIPLINARIO DE NEUROREHABILITACION DE PACIENTES A CERO A SEIS AÑOS-</t>
  </si>
  <si>
    <t>1/02/2013 A 27/11/2014</t>
  </si>
  <si>
    <t>GESTION INTEGRAL EN SERVICIOS DE SALUD IPS</t>
  </si>
  <si>
    <t>INTERVENCION EN EL AREA DE RESOLUCION DE CNFLICTOS, INTERVENCION EN LA COMUNIDAD, TRABAJO CON LA PRIMERA INFANCIA Y PSICOLOGIA CLINICA</t>
  </si>
  <si>
    <t>1/02/2011 A 27/11/2014</t>
  </si>
  <si>
    <t>ELEAZAR GARCIA CORREA</t>
  </si>
  <si>
    <t>1/02/2012 A 18/12/2012</t>
  </si>
  <si>
    <t>GIMNASIO LEGIONARIO</t>
  </si>
  <si>
    <t>3/02/2014 A 19/11/2014</t>
  </si>
  <si>
    <t>CENTRO EDUCATIVO PEPE GRILLO</t>
  </si>
  <si>
    <t>SUBSANAR LA EXPERIENCIA DEL COORDINADOR APORTADO, TODA VEZ QUE LAS CERTIFICACIONES NO CUMPLEN CON EL PERFIL SOLICITADO.</t>
  </si>
  <si>
    <t>4/02/2013 A 29/11/2013</t>
  </si>
  <si>
    <t>LICENCIADA EN EDUCACION FISICA, RECREACION Y DEPORTE</t>
  </si>
  <si>
    <t>DEIRY LUZ REVOLLO ALMARIO</t>
  </si>
  <si>
    <t>1/02/2011 A 29/11/2011</t>
  </si>
  <si>
    <t>INSTITUCON EDUCATIVA 20 DE ENERO</t>
  </si>
  <si>
    <t>5/02/2006 A 12/12/2009</t>
  </si>
  <si>
    <t>CENTRO EDUCATIVO MUNDO MAGICO</t>
  </si>
  <si>
    <t>LICENCIADA EN LENGUA CASTELLANA Y COMUNICACION</t>
  </si>
  <si>
    <t>MELISSA CAROLINA BARRIOS HERRERA</t>
  </si>
  <si>
    <t>CAPACITADOR Y ACOMPAÑAMIENTO PSICOSOCIAL DEL PROGRAMA DE REFUERZO ESCOLAR Y ASESOR Y ACOMPAÑAMIENTO PSICOSOCIAL-</t>
  </si>
  <si>
    <t>5/05/2012 A 5/09/2012</t>
  </si>
  <si>
    <t>FUNDACION TOMAS MORO</t>
  </si>
  <si>
    <t>ASESORA PSICOSOCIAL Y COMUNITARIA, FACILITADORA Y CAPACITADORA PSICOSOCIAL COMUNITARIA-</t>
  </si>
  <si>
    <t>15/11/2005 A 15/02/2006; 15/08/2006 A 15/02/2007</t>
  </si>
  <si>
    <t>CARACTERIZACION FAMILIAR E INDIVIDUAL POBLACION VICTIMA; ATENCION PSICOSOCIAL COMUNITARIA; FORMACION A FUNCIONARIOS; GESTION Y ARTICULACION CON OTRAS ENTIDADES.</t>
  </si>
  <si>
    <t>6/12/2012 A 30/04/2013</t>
  </si>
  <si>
    <t>KATHERINE GUTIERREZ BALDOVINO</t>
  </si>
  <si>
    <t>ACLARAR LAS CERTIFICACION DEL FOLIO 159 ESPECIFICANDO  FECHA DE INICIO.  NO SE VALIDAN LAS CERTIFICACIONES DEL FOLIO 155 A 158, POR SER EXPERIENCIAS ANTES DE LA OBTENCION DEL TITULO.</t>
  </si>
  <si>
    <t>DIRECTORA CENTRO EDUCATIVO PEPE GRILLO</t>
  </si>
  <si>
    <t>SECRETARIA DE EDUCACION MUNICIPAL</t>
  </si>
  <si>
    <t>UNIVERSIDAD PAMPLONA</t>
  </si>
  <si>
    <t>LICENCIADA EN EDUCACION BASICA CON ENFASIS EN CIENICIAS SOCIALES</t>
  </si>
  <si>
    <t>ROSMERY DE JESUS BERTEL OLIVER</t>
  </si>
  <si>
    <t>1196</t>
  </si>
  <si>
    <t>127 Y 128</t>
  </si>
  <si>
    <t>122 Y 123</t>
  </si>
  <si>
    <t>ASOIACION DE MUJERES CABEZAS DE FAMILIA DESPLAZADAS POR LA VIOLENCIA EN LA COSTA ATLANTICA.</t>
  </si>
  <si>
    <t>120 Y 121</t>
  </si>
  <si>
    <t>|00</t>
  </si>
  <si>
    <t>ASOCIACION DE MUJERES CABEZA DE FAMILIA DESPLAZADOS POR LA VIOLENCIA EN LA COSTA ATLANTICA</t>
  </si>
  <si>
    <t>NO SE HABILITA EL PROFESIONAL PARA LA PROPUESTA N° 26 YA QUE FUE HABILITADA PARA LA PROPUESTA N° 38 DONDE SE POSTULO COMO HABILITANTE</t>
  </si>
  <si>
    <t>02/02/2012
30/05/2014</t>
  </si>
  <si>
    <t>SUPERTIENDA FRAGO</t>
  </si>
  <si>
    <t>TECNICO PROFESIONAL EN PROCESOS EMPRESARIALES</t>
  </si>
  <si>
    <t>ARNEL DAVID MONTERROZA PEREZ</t>
  </si>
  <si>
    <t>1/820</t>
  </si>
  <si>
    <t>02/2005
10/12/2007</t>
  </si>
  <si>
    <t>CENTRO EDUCATIVO CARITAS FELICES</t>
  </si>
  <si>
    <t>08/02/2011
12/12/2011</t>
  </si>
  <si>
    <t>LICEO VICENTE CAVIEDES</t>
  </si>
  <si>
    <t>05/02/2010
15/12/2010</t>
  </si>
  <si>
    <t>1999-2002</t>
  </si>
  <si>
    <t>INSTITUCION EDUCATIVA RENACER</t>
  </si>
  <si>
    <t>LICENCIADA EN EDUCACION INFALTIL CON ENFASIS EN TECNOLOGIA E INFORMATICA</t>
  </si>
  <si>
    <t>YOMARA MILENA GOMEZ BARBOZA</t>
  </si>
  <si>
    <t>PROFESIONAL DE APOYO PEDAGOGICO CDI MEDIO FAMILIAR</t>
  </si>
  <si>
    <t>PSICOLOGA COMISARIA DE FAMILIA, EMITIENDO CONCEPTOS PSICOLOGICOS DE NIÑOS Y NIÑS Y ADOLESCENTES PARA RESTABLECIMIENTO DE DERECHO, ARTICULACION EN RED CON INSTITUCIONES GUBERNAMENTALES DEL MUNICIPIO..</t>
  </si>
  <si>
    <t>08/03/2012 31/12/2012
24/02/2013 31/07/2013
15/08/2013 31/12/2013
24/01/2014 30/06/2014
01/09/2014 20/11/2014</t>
  </si>
  <si>
    <t>ALCALDIA MUNICIPAL DE LOS PALMITOS- COMISARIA DE FAMILIA</t>
  </si>
  <si>
    <t>IBIS ELENA VIDEZ GARCIA</t>
  </si>
  <si>
    <t>COORDINADOR GENERAL DEL PROYECTO POR CADA MIL CUPOS OFERTADOS O FRACIÓN INFERIOR CDI MODALIDAD INSTITUCIONAL</t>
  </si>
  <si>
    <t>FUNDACION PLENITUD LOS PALMITOS</t>
  </si>
  <si>
    <t>SE ENCONTRO QUE  EN EL FOLIO 227, CERTIFICACION EXPEDIDA POR EL ICBF PRESENTO INCONSISTENCIA EN EL NUMERO DEL CONTRATO, SOLICITANDO AL GRUPO JURIDICO CORREGIR LA CERTIFICACION</t>
  </si>
  <si>
    <t>SE ENCONTRO QUE  EN EL FOLIO 225, CERTIFICACION EXPEDIDA POR EL ICBF PRESENTO INCONSISTENCIA EN EL NUMERO DEL CONTRATO, SOLICITANDO AL GRUPO JURIDICO CORREGIR LA CERTIFICACION</t>
  </si>
  <si>
    <t>2012 - 10 MESES
2012 - 6 MESES
2013 6 MESES - 2014 - 5 MESES</t>
  </si>
  <si>
    <t>COMISARIA DE FAMILIA LOS PALMITOS</t>
  </si>
  <si>
    <t>09/2003 - 09/2006</t>
  </si>
  <si>
    <t>25/09/2006 - 25/09/2008</t>
  </si>
  <si>
    <t>CORPORACION SEMILLAS DE VIDA</t>
  </si>
  <si>
    <t>01/03/2007 - 28/11/2007</t>
  </si>
  <si>
    <t xml:space="preserve">ACCION SOCIAL UNIDAD TERRITORIAL SUCRE </t>
  </si>
  <si>
    <t>SUBSANAR APORTANDO PARA LA MODALIDAD CDI MEDIO FAMILIAR  DOS HOJAS DE VIDA DE DOS PROFESIONALES PSICOSOCIAL SEGÚN LO REQUERIDO E EN LOS PLIEGOS
FOLIOS 161 - 181</t>
  </si>
  <si>
    <t>08/2009 - 29//11/2009</t>
  </si>
  <si>
    <t>CLINICA CAMINO A LA VIRTUD</t>
  </si>
  <si>
    <t>EUCARIS VIDEZ ALVAREZ</t>
  </si>
  <si>
    <t>FOLIOS 182 - 197</t>
  </si>
  <si>
    <t>02/2006 - 12/2008</t>
  </si>
  <si>
    <t xml:space="preserve">BELKIS DAZA FARAK </t>
  </si>
  <si>
    <t xml:space="preserve">20/08/2013 - 20/09/2013 </t>
  </si>
  <si>
    <t xml:space="preserve">22/02/2010 - 25/10/2010 </t>
  </si>
  <si>
    <t>SUBSANAR APORTANDO PARA LA MODALIDAD CDI MEDIO FAMILIAR  HOJA DE VIDA DE UN SEGUNDO COORDINADOR, SEGÚN LO REQUERIDO EN LOS PLIEGOS
FOLIOS 128 - 146</t>
  </si>
  <si>
    <t>11/12/1996 - 30/04/1997</t>
  </si>
  <si>
    <t>ELECTRODATA LTDA</t>
  </si>
  <si>
    <t>LICENCIADA EN EDUCACION BASICA CON ENFASIS EN EDUCACION FISICA RECREACION Y DEPORTE</t>
  </si>
  <si>
    <t>ADOLFO JOSE GARCIA SIERRA</t>
  </si>
  <si>
    <t>3 MESES /2013</t>
  </si>
  <si>
    <t>FUNDACION PARA EL FORTALECIMIENTO INTEGRAL DE LAS ENTIDADES</t>
  </si>
  <si>
    <t>26/06/2012
14/12/2012</t>
  </si>
  <si>
    <t>FUNDACION PARA EL DESARROLLO INTEGRAL DE COLOMBIA</t>
  </si>
  <si>
    <t>02/09/2013 - HASTA LA FECHA</t>
  </si>
  <si>
    <t>FUNDACION PLENITUD</t>
  </si>
  <si>
    <t>03/01/2011 - 16/12/2011</t>
  </si>
  <si>
    <t>CAROLAY SOFIA HERNANDEZ PEREZ</t>
  </si>
  <si>
    <t>1/196</t>
  </si>
  <si>
    <t>PROFESIONAL DE APOYO PSICOSOCIAL CDI INSTITUCIONAL</t>
  </si>
  <si>
    <t>02/09/2013
HASTA LA FECHA</t>
  </si>
  <si>
    <t>2009
2011
2012 - 2013</t>
  </si>
  <si>
    <t>05/02/2008
HASTA 2008</t>
  </si>
  <si>
    <t>LICEO SHALOM</t>
  </si>
  <si>
    <t>28/03/2007
31/12/2007</t>
  </si>
  <si>
    <t>ASOCIACION DE PROFESIONALES PARA EL DESARROLLO INTEGRAL DE LA FAMILIA</t>
  </si>
  <si>
    <t>2044
HASTA 2007</t>
  </si>
  <si>
    <t>INSTITUCION EDUCATIVA LOS PALMITOS</t>
  </si>
  <si>
    <t>SIOMARA GILMA GOMEZ DOMINGUEZ</t>
  </si>
  <si>
    <t>C00RDINADOR CDI INSTITUCIONAL</t>
  </si>
  <si>
    <t>SUBSANAR APORTANDO EL FORMATO NUMERO ONCE CONDICIONES HABILITANTES DE INFRAESTRUCTURA.</t>
  </si>
  <si>
    <t>SE ENCONTRO QUE  EN EL FOLIO 62 , CERTIFICACION EXPEDIDA POR EL ICBF PRESENTO INCONSISTENCIA EN EL NUMERO DEL CONTRATO, SOLICITANDO AL GRUPO JURIDICO CORREGIR LA CERTIFICACION.</t>
  </si>
  <si>
    <t xml:space="preserve">SUBSECRETARIA DE PRESUPUESTO </t>
  </si>
  <si>
    <t>21/08/2009 AL 21/10/2009</t>
  </si>
  <si>
    <t xml:space="preserve">ALCALDIA MUNICIPAL DEL CARMEN DE BOLIVAR </t>
  </si>
  <si>
    <t xml:space="preserve">UNIVERSIDAD DEL ATLANTICO </t>
  </si>
  <si>
    <t xml:space="preserve">ECONOMISTA </t>
  </si>
  <si>
    <t xml:space="preserve">BRENDA PATERNINA CASTILLA </t>
  </si>
  <si>
    <t>LA EXPERIENCIA NO ES CLARA EN LAS FECHAS EN LAS CUALES LABORO NO ESPECIFICA DIA MES  LA EXPERIENCIA COMO PROFESIONAL CUANTA A PARTIR DE LA FECHA DE OBTENCION DEL TITULO DE GRADO  LA CUAL NO ALCANZA  LA REQUERIDA  PARA EL CARGO</t>
  </si>
  <si>
    <t>DEL AÑO 2009, 2010,2011,2012,2013</t>
  </si>
  <si>
    <t xml:space="preserve">CENTRO EDUCATIVO LICEO MODERNO DEL CARIBE </t>
  </si>
  <si>
    <t xml:space="preserve">LICENCIADA EN EDUCACION BASICA CON ENFASIS EN HUMANIDADES LEGUA CASTELLANA E INGLES </t>
  </si>
  <si>
    <t xml:space="preserve">KLAREN KLARENA NOVOA DIAZ </t>
  </si>
  <si>
    <t>CONTRIBUIR A LA FORMACION INTEGRAL DEL ALUMNO, FACILITANDO SU PROCESO DE APRENDIZAJE CON BASE EN SUS NECESIDADES E INTERESES, EN LOS GRADOS PRESCOLAR, PRIMARIA Y BACHILLERATO.</t>
  </si>
  <si>
    <t>ABRIL MAYO JUNIO 2011</t>
  </si>
  <si>
    <t xml:space="preserve">COLEGIO NUEVA INGLATERA CAMPESTRE </t>
  </si>
  <si>
    <t>COORDINADORA PEDAGOGICA, ESTABLECIENDO CIRCULOS DE ESTUDIOS CON LOS DOCENTES Y CONJUNTAMENTE CON ELLOS, ELABORAR UN MODELO DE PROYECTOS, QUE LES PERMITA TENER COMO GUIA, ESTRATEGIAS, ACTIVIDADES PARA FORTALECER LAS DEBILIDADES ENCONTRADAS, DURANTE EL AÑO ESCOLAR PASADO Y PREVIAMENTE INFORMADAS PARA EL AÑO SIGUIENTE.</t>
  </si>
  <si>
    <t>AÑO LECTIVO 2008 Y 2009</t>
  </si>
  <si>
    <t xml:space="preserve">INSTITUTO TECNICO EN SISTEMA SANTA ROSA DE LIMA </t>
  </si>
  <si>
    <t>DISEÑAR PROYECTOS DE TRABAJO PARA UNA INVESTIGACION DIRIGIDA, DISEÑAR ESTRATEGIAS PARA UNA ENSEÑANZA Y UN APRENDIZAJE COMO INVESTIGACION Y DIRIGIR LAS ACTIVIDADES DE ALUMNOS EN EL CARGO DE NIVEL DE PRESCOLAR.</t>
  </si>
  <si>
    <t>PERIODO LECTIVO DE 1995 AL 2005</t>
  </si>
  <si>
    <t>INSTTITUTO FREINET</t>
  </si>
  <si>
    <t xml:space="preserve">ANADIELA PUERTA HERNANDEZ </t>
  </si>
  <si>
    <t>COORDINADOR  GENERAL DEL PROYECTO POR CADA MIL CUPOS OFERTADOS O FRACIÓN INFERIOR</t>
  </si>
  <si>
    <t xml:space="preserve">NO PRESENTO INFORMACION SOBRE LAS CERTIFICACIONES QUE ACREDITEN LA EXPERIENCIA ADICIONAL SEGUN LAS REGLAS SEÑALADAS EN EL PLIEGO DE CONDICIONES FORMATO 9  </t>
  </si>
  <si>
    <t xml:space="preserve">PRACTICAS ACADEMICAS </t>
  </si>
  <si>
    <t>18/06/2011 AL 21/11/2011</t>
  </si>
  <si>
    <t>INSTITUCION EDUCATIVA  ANTONIA SANTOS</t>
  </si>
  <si>
    <t>SE HABILITA ESTA PROFESIONAL PARA ESTA PROPUESTA TENIENDO EN CUENTA QUE SU HOJA DE VIDA ESTA POSTULADA EN LA PROPUESTA 33 DE UNION TEMPORAL SEMILLAS DE AMOR</t>
  </si>
  <si>
    <t xml:space="preserve">AGENTE EDUCATIVO </t>
  </si>
  <si>
    <t>29/05/2013 AL 31/12/2013</t>
  </si>
  <si>
    <t xml:space="preserve">UNIVERSIDAD PONTIFICIA BOLIVARIANA </t>
  </si>
  <si>
    <t xml:space="preserve">MAIRA ALEJANDRA PATORN MEZA </t>
  </si>
  <si>
    <t xml:space="preserve">EDUCADOR FAMILIAR </t>
  </si>
  <si>
    <t xml:space="preserve">7 MESES </t>
  </si>
  <si>
    <t xml:space="preserve">FUNDACION HUMANOS </t>
  </si>
  <si>
    <t>NO SE HABILITA PARA LA UNION TEMPORAL YA QUE FUE POSTULADA  POR LA FUNDACION HUMANOS Y RADICADA EN FECHA Y HORA ANTERIOR A LA PRESENTADA POR SU ORGANIZACIÓN</t>
  </si>
  <si>
    <t>20/06/2011 AL 30/12/2011</t>
  </si>
  <si>
    <t xml:space="preserve">CAJA DE COMPENSACION DE MAGDALENA </t>
  </si>
  <si>
    <t>YANETH FONSECA VALENCIA</t>
  </si>
  <si>
    <t xml:space="preserve">COORDINADORA ACADEMICA DE BASICA PRIMARIA </t>
  </si>
  <si>
    <t>01/02/2012 AL 30/11/2012</t>
  </si>
  <si>
    <t xml:space="preserve">GIMNASIO MODELO DEL SABER </t>
  </si>
  <si>
    <t>01/02/2011 AL 30/11/2011</t>
  </si>
  <si>
    <t xml:space="preserve">CLAUDIA MARCELA ARRUBLA HOYOS </t>
  </si>
  <si>
    <t xml:space="preserve">COORDINADORA PEDAGOGICA </t>
  </si>
  <si>
    <t>07/11/2011 AL 30/06/2014</t>
  </si>
  <si>
    <t xml:space="preserve">LICEO PEDAGOGICO LOS ANGELES DE TOLU </t>
  </si>
  <si>
    <t xml:space="preserve">UNIVERSIDAD DE SAN BUENAVENTURA CARTAGENA </t>
  </si>
  <si>
    <t xml:space="preserve">LAURA JUDITH WARD CARTA </t>
  </si>
  <si>
    <t xml:space="preserve">COORDINADOR CDI INSTITUCIONAL  </t>
  </si>
  <si>
    <t xml:space="preserve">COORDINADOARA ADMISTRATIVA </t>
  </si>
  <si>
    <t>18/06/2012 AL 31/08/2014</t>
  </si>
  <si>
    <t xml:space="preserve">SHIRLEY PATRICIA DAVILA ARIAS </t>
  </si>
  <si>
    <t xml:space="preserve">PROFESIONAL DE APOYO PSICOSOCIAL EN MEDIO FAMILIAR </t>
  </si>
  <si>
    <t>30/03/2001 AL 30/03/2003</t>
  </si>
  <si>
    <t xml:space="preserve">ACODESOCIAL </t>
  </si>
  <si>
    <t xml:space="preserve">SE HABILITA PARA LA REGIONAL SUCRE NO SE HABILITA PARA LA REGIONAL MAGDALENA TENIENDO EN CUENTA QUE LA HORA DEL RADICADO FUE POSTERIOR A LA PROPUESTA N° 27 PRESENTADA EN LA REGIONAL SUCRE </t>
  </si>
  <si>
    <t xml:space="preserve">PRESTACION DE SERVICIOS </t>
  </si>
  <si>
    <t>16/06/2008 AL 31/12/2008</t>
  </si>
  <si>
    <t xml:space="preserve">ICBF REGIONAL MAGDALENA </t>
  </si>
  <si>
    <t xml:space="preserve">TRABAJADORA SICOSOCIAL </t>
  </si>
  <si>
    <t xml:space="preserve">CRISTINA ROSA ACOSTA MONTERO </t>
  </si>
  <si>
    <t xml:space="preserve">ASISTENCIA SOCIAL </t>
  </si>
  <si>
    <t>01/2010 A 07/2012</t>
  </si>
  <si>
    <t xml:space="preserve">ASOVICHENGUE </t>
  </si>
  <si>
    <t>11/07/2012 AL 15/02/2013</t>
  </si>
  <si>
    <t xml:space="preserve">FUNDACION PLAN </t>
  </si>
  <si>
    <t xml:space="preserve">UNIVERSIDAD ABIERTA Y A DISTACIA  NACIONAL </t>
  </si>
  <si>
    <t xml:space="preserve">ROSARIO DEL SOCORRO HOYOS MUÑOZ </t>
  </si>
  <si>
    <t xml:space="preserve">PROFESIONAL DE APOYO PSICOSOCIAL EN MEDIO  FAMILIAR </t>
  </si>
  <si>
    <t>22/05/2014 AL 31/12/2014</t>
  </si>
  <si>
    <t xml:space="preserve">3 MESES </t>
  </si>
  <si>
    <t xml:space="preserve">ALCALDIA DE MONTERIA </t>
  </si>
  <si>
    <t xml:space="preserve">PRACTICA </t>
  </si>
  <si>
    <t>25/07/2011 AL 18/11/2011</t>
  </si>
  <si>
    <t xml:space="preserve">CENTRO DE ENSEÑAZA PRECOZ LICEO VALDERRAMA </t>
  </si>
  <si>
    <t>SE HABILITA ESTA PROFESIONAL PARA ESTA PROPUESTA TENIENDO EN CUENTA QUE SU HOJA DE VIDA ESTA POSTULADA EN LA PROPUESTA 33 DE UNION TEMPORAL SEMILLAS DE AMOR SIN EMBARGO TENIENDO EN CUENTA EL CRUCE ENTRE REGIONALES NO SE HABILITA A LA REGIONAL SUCRE POR ENCONTRARSE POSTULADA EN LA REGIONAL BOLIVAR EN LA FUNDACION ENLACE QUIEN PRESENTO LA PROPUESTA EN FECHA  ANTERIOR A LA FECHA  RADICADA POR SU FUNDACION</t>
  </si>
  <si>
    <t xml:space="preserve">PSICOLGA </t>
  </si>
  <si>
    <t>16/08/2012 AL 16/11/2012</t>
  </si>
  <si>
    <t xml:space="preserve">ICBF REGIONAL CORDOBA </t>
  </si>
  <si>
    <t xml:space="preserve">ERIKA MARIA PATRON MARTINEZ </t>
  </si>
  <si>
    <t>1//150</t>
  </si>
  <si>
    <t xml:space="preserve">COGESTOTA SOCIAL PERFIL PROFECIONAL </t>
  </si>
  <si>
    <t>21/012/2009 AL 31/07/2014</t>
  </si>
  <si>
    <t xml:space="preserve">SUPERVISION TECNICA </t>
  </si>
  <si>
    <t>1/08/2007 AL 31/12/2007</t>
  </si>
  <si>
    <t>12/04/2007 AL 12/07/2007</t>
  </si>
  <si>
    <t xml:space="preserve">TRABAJODORA SOCIAL </t>
  </si>
  <si>
    <t>20/09/2006 AL 31/12/2006</t>
  </si>
  <si>
    <t xml:space="preserve">ALCALDIA MUNICIPAL DE SANTIAGO DE TOLU HOSPITAL LOCAL </t>
  </si>
  <si>
    <t>26/01/2006 AL 30/07/2006</t>
  </si>
  <si>
    <t>14/03/2001 AL 4/06/2002</t>
  </si>
  <si>
    <t>ZULEBY MENDRALES SILGADO</t>
  </si>
  <si>
    <t xml:space="preserve">PROFESIONAL DE APOYO PSICOSOCIAL CDI EN MEDIO FAMILIAR </t>
  </si>
  <si>
    <t xml:space="preserve">TRABALADORA SOCIAL </t>
  </si>
  <si>
    <t>23/05/2011 AL 28/11/2011</t>
  </si>
  <si>
    <t xml:space="preserve">FUNDACION CLINICA CAMINO A LA VIRTUD </t>
  </si>
  <si>
    <t xml:space="preserve">PRACTICA PROFECIONAL TRABAJO SOCIAL </t>
  </si>
  <si>
    <t xml:space="preserve">18 MESES </t>
  </si>
  <si>
    <t xml:space="preserve">INSTITUCION EDUCATIVA LUIS PATRON ROSADO </t>
  </si>
  <si>
    <t>21/02/2012 AL 30/06/2014</t>
  </si>
  <si>
    <t>INSTITUTO FREINER</t>
  </si>
  <si>
    <t xml:space="preserve">WHALYS RICARDO ESCOBAR </t>
  </si>
  <si>
    <t xml:space="preserve">COORDINADORA CDI EN MEDIO FAMILIAR </t>
  </si>
  <si>
    <t xml:space="preserve">PSICOLOGA Y COORDINADORA ACADEMICA Y DE DISCIPLINA DE PRESCOLAR Y BASICA PRIMARIA. </t>
  </si>
  <si>
    <t>2010 AL 15/11/2014</t>
  </si>
  <si>
    <t xml:space="preserve">NATALI PEREZ BERRIO </t>
  </si>
  <si>
    <t>APOYO A LA SUPERVISION DE LAS MODALIDADES TRADICIONALES DEL ICBF</t>
  </si>
  <si>
    <t>01/08/2007 AL 31/12/2007</t>
  </si>
  <si>
    <t xml:space="preserve">ENLACE MUNICIPAL DEL PROGRAMA FAMILIAS EN ACCION </t>
  </si>
  <si>
    <t>21/08/2002 AL 3 /07/2005</t>
  </si>
  <si>
    <t>ALCALDIA MUNICIPAL DE SANTIAGO DE TOLU</t>
  </si>
  <si>
    <t xml:space="preserve">CARMEN ANA APARICIO ESCOBAR </t>
  </si>
  <si>
    <t>SUBSANAR ACLARANDO QUE SE  DEBE HACER LA DESCRIPCION DE LAS UNIDADES DE SERVICIO FORMATO 11 DE LA GEOREFERENCIACION NO ESTA ACORDE, NO RELACIONAN DONDE VA A OPERAR LA MODALIDAD CENTRO DE DESARROLLO INFANTIL EN MEDIO FAMILIAR E INSTITUCIONAL CON ARRIENDO Y SIN ARRIENDO.</t>
  </si>
  <si>
    <t>53.21</t>
  </si>
  <si>
    <t xml:space="preserve">FUNDACION SANTIAGO DE TOLU </t>
  </si>
  <si>
    <t xml:space="preserve">FUNDACION TIERRA FIRME </t>
  </si>
  <si>
    <t>FUNDACION TIERRA FIRME</t>
  </si>
  <si>
    <t>75,76,77,78,79</t>
  </si>
  <si>
    <t>SUBSANAR YA QUE PRESENTARON DOCE CERTIFICACIONES, DE LAS CUALES, SEGÚN LO ESTIPULADO EN EL PLIEGO DE CONDICIONES  SE TUVO EN CUENTA LAS OCHO PRIMERAS, DE ACUERDO AL ORDEN PRESENTADO. Y VALIDADA LA INFORMACION NO LOGRAN OBTENER EL OCHENTA POR CIENTO DE LOS CUPOS.</t>
  </si>
  <si>
    <t xml:space="preserve">UNION TEMPORAL TOLU FIRME </t>
  </si>
  <si>
    <t>POLITECNICO JAIME ISSAZA</t>
  </si>
  <si>
    <t>OSCAR ENRRIQUE PEÑALOZA MARTINEZ</t>
  </si>
  <si>
    <t>FUNCIONES 
REALIZAR PROYECTO DE EDUCACION DIRIGIDO A LA PRIMERA INFANCIA, BAJO UN ENFOQUE CONTINUO QUE GARANTICE EL FORTALECIMIENTO DE LAS COMPETENCIAS Y CAPACIDADES DE LA POBLACION OBJETIVO.</t>
  </si>
  <si>
    <t>2/04/2012 A 31/07/2014</t>
  </si>
  <si>
    <t>EMPRESA FUNDACION MULTIACTIVA EMPRENDIENDO</t>
  </si>
  <si>
    <t>LICENCIADA EN NECESIDADES EDUCATIVAS ESPECIALES</t>
  </si>
  <si>
    <t xml:space="preserve">LUZ DARIS QUINTERO </t>
  </si>
  <si>
    <t>NO SE HABILITA EL PROFESIONAL YA QUE FUE POSTULADO COMO HABILITANTE EN LA REGIONAL MAGDALENA</t>
  </si>
  <si>
    <t xml:space="preserve"> FUNCIONES
REALIZAR PROYECTO DE EDUCACION DIRIGIDO A LA PRIMERA INFANCIA, BAJO UN ENFOQUE CONTINUO QUE GARANTICE EL FORTALECIMIENTO DE LAS COMPETENCIAS Y CAPACIDADES DE LA POBLACION OBJETIVO.</t>
  </si>
  <si>
    <t>FECHA DEINICIO Y FECHA DE TERMINACION2/04/2012 A 31/07/2014</t>
  </si>
  <si>
    <t>UNIVERSIDAD CATOLICA DEL ORIENTE</t>
  </si>
  <si>
    <t>LICENCIADA EN FILOSOFIA Y CIENCIAS RELIGIOSA</t>
  </si>
  <si>
    <t>ANA LOPEZ BALDERRAMA</t>
  </si>
  <si>
    <t>COORDINADOR GENERAL DEL PROYECTO POR CADA MIL CUPOS OFERTADOS O FRACIÓN INFERIOR.</t>
  </si>
  <si>
    <t>78 AL 86</t>
  </si>
  <si>
    <t>CE- 025 DEL 2012</t>
  </si>
  <si>
    <t>CORPORACION MULTIACTIVA EMPRENDER</t>
  </si>
  <si>
    <t>ORGANIZACIÓN TIEMPOS DE PAZ</t>
  </si>
  <si>
    <t>SUBSANAR TENIENDO EN CUENTA QUE EN EL COMPONENTE DE SALUD Y NUTRICION FOLIO 241, EL PROPONENTE HACE ALUSIÓN A LOS HABITOS EN MANIPULACION Y CONSUMO DE ALIMENTOS DE LOS MUNICIPIOS DE GUARANDA Y MAJAGUAL LOS CUALES NO HACEN PARTE DEL GRUPO PARA EL QUE ESTA ASPIRANDO-</t>
  </si>
  <si>
    <t>REALIZAR PROYECTO EDUCACION DIRIGIDO A PRIMERA INFANCIA</t>
  </si>
  <si>
    <t>02/04/2012 AL 31/07/2014</t>
  </si>
  <si>
    <t>FUNDACION EMPRENDIENDO</t>
  </si>
  <si>
    <t>UIVERSIDADA ABIERTA Y A DISTANCIA</t>
  </si>
  <si>
    <t>IVANIA LUZ BELTRAN VASCO</t>
  </si>
  <si>
    <t>COOPERATIVA DE COLOMBIA</t>
  </si>
  <si>
    <t>CAROLIN PATRICIA ANGULO PALENCIA</t>
  </si>
  <si>
    <t>COORDINADORA DEL AREA DE PRIMERA INFANCIA EN EL MUNICIPIO DE MAGANGUE</t>
  </si>
  <si>
    <t>03/03/2009 AL 29/03/2013</t>
  </si>
  <si>
    <t>TIEMPOS DE PAZ</t>
  </si>
  <si>
    <t>UNIVERSIDAD DEL NORTE</t>
  </si>
  <si>
    <t>GLORIA INES LIZARAZO POTE</t>
  </si>
  <si>
    <t>AGENTE EDUCATIVO - ANIMADORA PRE JUVENIL</t>
  </si>
  <si>
    <t>23/04/2013 A 31/12/2013</t>
  </si>
  <si>
    <t>CORPORACION COMUNITARIA PARA EL PROGRESO Y BENEFICIO DEL DEPARTAMENTO DEL MAGDALENA</t>
  </si>
  <si>
    <t>SUBSANAR HOJA DE VIDA - NO CUMPLE CON EL PERFIL REQUERIDO, SEGÚN LO ESTIPULADO EN LOS PLIEGOS   
 NO SE HABILITA EL PROFESIONAL POR ENCONTRARSE POSTULADA EN LA CORPORACION COCRECER Y RADICADA EN HORA ANTERIOR A LA RADICADA POR SU ORGANIZACIÓN</t>
  </si>
  <si>
    <t>DOCENTE GRADOS CUARTO Y QUINTO DE PRIMARIA</t>
  </si>
  <si>
    <t xml:space="preserve">02/2010 A 11 /2011 Y </t>
  </si>
  <si>
    <t>COLEGIO JUVENTUD EN MARCHA Y VISION FUTURA</t>
  </si>
  <si>
    <t>LAUREN INES VERGARA HERNANDEZ</t>
  </si>
  <si>
    <t>SUBSANAR ANEXAR TITULO PROFESIONAL</t>
  </si>
  <si>
    <t>COORDINADOR AREA PRIMER INFANCIA MUNICIPIO DE MAGANGUE</t>
  </si>
  <si>
    <t>GUIDO ESEQUIEL MARTELO HERNANDEDZ</t>
  </si>
  <si>
    <t>COORDINADOR PARA CDI MODAlIDAD FAMILIAR</t>
  </si>
  <si>
    <t>SUBSANAR HOJA DE VIDA - NO CUMPLE CON EL PERFIL REQUERIDO, SEGÚN LO ESTIPULADO EN LOS PLIEGOS.</t>
  </si>
  <si>
    <t>1998 A 2000;
2001 A 2008
2009 A 2010</t>
  </si>
  <si>
    <t>DIRECTOR DE NUCLEO EDUCATIVO DE ARIGUANI MAGDALENA</t>
  </si>
  <si>
    <t>COMUNICADOR SOCIAL -PERIODISTA</t>
  </si>
  <si>
    <t>CARMEN ALICIA PAZO MARBELLO</t>
  </si>
  <si>
    <t>BARRIOS: PALITO, PALO ALTO, LAS FLOREZ, PORVENIR Y MOCHILA</t>
  </si>
  <si>
    <t>MODALIDAD FAMILIAR PASOS QUE DEJAN HUELLAS</t>
  </si>
  <si>
    <t>CORREGIMIENTO: SABANETICA, LIBERTAD,VEREDA PISISI</t>
  </si>
  <si>
    <t>MODALIDAD FAMILIAR MI PEQUEÑO MUNDO</t>
  </si>
  <si>
    <t>1395</t>
  </si>
  <si>
    <t>69 A 76</t>
  </si>
  <si>
    <t>CSS225-2009</t>
  </si>
  <si>
    <t>CORPORACION SER SOCIAL</t>
  </si>
  <si>
    <t xml:space="preserve">UNIVERSIDAD AUTONOMA DEL CARIBE </t>
  </si>
  <si>
    <t xml:space="preserve">LENIS YOHANA PALENCIA GOMEZ </t>
  </si>
  <si>
    <t>FOLIO 402</t>
  </si>
  <si>
    <t xml:space="preserve">FUNCION : CUMPLE </t>
  </si>
  <si>
    <t>FECHA DE INICIO: 03/03/2009 Y FECHA DE TERMINACION: 29/03/2013</t>
  </si>
  <si>
    <t xml:space="preserve">ORGANIZACIÓN TIEMPOS DE PAZ </t>
  </si>
  <si>
    <t xml:space="preserve">LICENCIADA EN EDUCACION BASICA CON ENFASIS  EN EDUCACION FISICA  RECREACION Y DEPORTES  </t>
  </si>
  <si>
    <t>STALIN MANUEL CONTRERAS GUTIERREZ</t>
  </si>
  <si>
    <t>FOLIO 390</t>
  </si>
  <si>
    <t xml:space="preserve">LICENCIADA EN EDUCACION FISICA RECREACION Y DEPORTE </t>
  </si>
  <si>
    <t xml:space="preserve">MARY LUZ DIAZ CONTRERAS </t>
  </si>
  <si>
    <t>FOLIO 380</t>
  </si>
  <si>
    <t xml:space="preserve">UNIVERSIDAD DE CARTAGENA  </t>
  </si>
  <si>
    <t xml:space="preserve">EDILBERTO PEREZ CONTRERAS </t>
  </si>
  <si>
    <t xml:space="preserve">COORDINADOR  GENERAL </t>
  </si>
  <si>
    <t>FOLIO 362</t>
  </si>
  <si>
    <t>FECHA DE INICIO: 02/04/2012 Y FECHA DE TERMINACION: 31/07/2014</t>
  </si>
  <si>
    <t xml:space="preserve">EMPRENDIENDO </t>
  </si>
  <si>
    <t xml:space="preserve">UNIVERSIDAD DEL MAGDALENA </t>
  </si>
  <si>
    <t xml:space="preserve">LICENCIADA EN EDUCACION BASICA , CON ENFASIS EN INFORMATICA </t>
  </si>
  <si>
    <t xml:space="preserve">LINETH PAOLA  BURGOS HERNANDEZ </t>
  </si>
  <si>
    <t xml:space="preserve">78,79,80,81.82,83,84,85,86,87 </t>
  </si>
  <si>
    <t>CC-225-2011</t>
  </si>
  <si>
    <t xml:space="preserve">CORPORACION PARA EL DESARROLLO INTEGRAL </t>
  </si>
  <si>
    <t>FOLIO 244</t>
  </si>
  <si>
    <t xml:space="preserve">FUNCIONES CUMPLE </t>
  </si>
  <si>
    <t>FECHA DE  INICIO: 11/07/2011  HASTA :29/01/2013</t>
  </si>
  <si>
    <t xml:space="preserve">GRUPO SALAS </t>
  </si>
  <si>
    <t>NO SE HABILITA A LA REGIONAL POR ENCONTRARSE POSTULADA EN LA REGIONAL CORDOBA EN LA ASOCIACION INSTITUTO JUAN JACOBO ROSEAU QUIEN PRESENTO LA PROPUESTA EN FECHA Y HORA ANTERIOR A LA FECHA Y HORA RADICADA POR SU ORGANIZACIÓN</t>
  </si>
  <si>
    <t>FOLIO 343</t>
  </si>
  <si>
    <t>FECHA DE  INICIO: 03/03/2009  HASTA :29/03/2013</t>
  </si>
  <si>
    <t xml:space="preserve">ORGANIZACIÓN TEIMPOS DE PAZ </t>
  </si>
  <si>
    <t xml:space="preserve">CORPORACION UNIVERSITARIA CECAR </t>
  </si>
  <si>
    <t xml:space="preserve">PSICOSOCIAL CENTRO DESARROLLO INFANTIL EN MEDIO FAMILIAR </t>
  </si>
  <si>
    <t>SE HABILITA PARA ESTA PROPUESTA TENIENDO EN CUENTA QUE SU HOJA DE VIDA ESTA POSTULADA EN LA PROPUESTA 40 DE LA UNION TEMPORAL UNIDOS POR EL SAN JORGE</t>
  </si>
  <si>
    <t>FOLIO 331</t>
  </si>
  <si>
    <t>FECHA DE  INICIO: 03/03/2009   HASTA :29/03/2013</t>
  </si>
  <si>
    <t xml:space="preserve">DERLY RODRIGUEZ RESTREPO </t>
  </si>
  <si>
    <t>1/026</t>
  </si>
  <si>
    <t>CORRESPONDE A PRACTICAS SOCIALES Y COMUNITARIAS FOLIOS 316</t>
  </si>
  <si>
    <t>FECHA DE  INICIO: 15/02/2011   HASTA :30/11/3011</t>
  </si>
  <si>
    <t xml:space="preserve">CORPORACION INFANCIA Y DESARROLLO </t>
  </si>
  <si>
    <t>FOLIO 314 Y 315</t>
  </si>
  <si>
    <t>FECHA DE  INICIO: ENERO DE 2012  HASTA :DICIEMBRE DE 2012</t>
  </si>
  <si>
    <t xml:space="preserve">ORGANIZACIÓN DE ESTADOS IBEROAMERICANOS-OEI </t>
  </si>
  <si>
    <t>NO SE HABILITA PARA ORGANIZACIÓN TIEMPO DE PAZ YA QUE SE POSTULO EN LA REGIONAL MAGDALENA EN TIEMPO Y HORA ANTERIOR A LA PRESENTADA POR SU FUNDACION</t>
  </si>
  <si>
    <t>FOLIO 313</t>
  </si>
  <si>
    <t>FECHA DE  INICIO:  FEBRERO DE 2013 HASTA : MARZO DE 2014</t>
  </si>
  <si>
    <t xml:space="preserve">FUNDACION DE  COMUNIDADES VULNERABLES DE COLOMBIA </t>
  </si>
  <si>
    <t xml:space="preserve">UNIVERSIDAD COOPERATIVA DE COLOMBIA   </t>
  </si>
  <si>
    <t xml:space="preserve">ARISLEYDI GUTIERREZ SILVA </t>
  </si>
  <si>
    <t>NO SE HABILITA YA QUE FUE POSTULADA EN LA REGIONAL MAGDALENA Y RADICADA EN HORA POSTERIOR A LA PRESENTADA POR SU ORGANIZACIÓN</t>
  </si>
  <si>
    <t>FOLIO 303</t>
  </si>
  <si>
    <t>FECHA DE  INICIO: 03/03/2009 HASTA : 29/03/2009</t>
  </si>
  <si>
    <t xml:space="preserve">COORPORACION UNIVERSITARIA DE LA COSTA  </t>
  </si>
  <si>
    <t xml:space="preserve">GLAUDIA PATRICIA FERNANDEZ ROCHA </t>
  </si>
  <si>
    <t>DESDE EL MES DE JULIO  A DICIEMBRE DE 2006 Y DESDE FEBRERO A JUNIO DE 2007</t>
  </si>
  <si>
    <t xml:space="preserve">ALCALDIA MAYOR DE CARTAGENA </t>
  </si>
  <si>
    <t xml:space="preserve">SEGÚN CERTIFICACION EL PERIODO COMPRENDIDO  DESDE EL 2008 Y 2009 </t>
  </si>
  <si>
    <t xml:space="preserve"> NO SE TENDAR EN CUENTA POR NO CUMPLIR CON EL PERFIL . FOLIO 284</t>
  </si>
  <si>
    <t xml:space="preserve">FUNCIONES : NO CUMPLEN </t>
  </si>
  <si>
    <t>SEGÚN CERTIFICACION AÑO 2010</t>
  </si>
  <si>
    <t>FOLIO 283</t>
  </si>
  <si>
    <t xml:space="preserve">FUNCIONES: CUMPLE </t>
  </si>
  <si>
    <t>FECHA DE  INICIO: 01/08/2012 HASTA : 29/04/2013</t>
  </si>
  <si>
    <t xml:space="preserve">CORPORACION PARA EL FOMENTO Y  LA PROMOCION INFANCIA Y COMUNIDAD - PROINFACOM </t>
  </si>
  <si>
    <t>NO SE TENDRA  EN CUENTA COMO EXPERIENCIA  DE TRABAJO . FOLIO 279</t>
  </si>
  <si>
    <t xml:space="preserve">CERTIFICACION DE ESTUDIOS  EN CULTURA Y SEGURIDAD </t>
  </si>
  <si>
    <t>COLMENA</t>
  </si>
  <si>
    <t xml:space="preserve">UNIVERSIDA  DE CARTAGENA </t>
  </si>
  <si>
    <t>45555/751</t>
  </si>
  <si>
    <t xml:space="preserve">GINA MARGARITA MORALES CABRERA </t>
  </si>
  <si>
    <t>FOLIO  265</t>
  </si>
  <si>
    <t>FECHA DE  INICIO: 03/03/2009 HASTA : 29/03/2013</t>
  </si>
  <si>
    <t>NO SE HABILITA A LA REGIONAL POR ENCONTRARSE POSTULADA EN LA REGIONAL BOLIVAR EN LA CORPORACION CONSTRUIR FUTURO QUIEN PRESENTO LA PROPUESTA EN FECHA  ANTERIOR A LA FECHA  RADICADA POR SU ORGANIZACIÓN</t>
  </si>
  <si>
    <t>FOLIO  264</t>
  </si>
  <si>
    <t xml:space="preserve">FUNCIONES : CUMPLE </t>
  </si>
  <si>
    <t>FECHA DE  INICIO: 01/01/2009 HASTA : 20/12/2011</t>
  </si>
  <si>
    <t>SERVIPAGOS</t>
  </si>
  <si>
    <t xml:space="preserve">UNIVERSIDAD DE LA GUAJIRA </t>
  </si>
  <si>
    <t xml:space="preserve">GIANINA MEREA JIMENEZ VILORIA </t>
  </si>
  <si>
    <t>FOLIO  246</t>
  </si>
  <si>
    <t>FECHA DE  INICIO: 01/03/2013 HASTA : 29/03/2013</t>
  </si>
  <si>
    <t>FOLIO 245</t>
  </si>
  <si>
    <t>FECHA DE  INICIO: 02/01/2005 HASTA : 29/02/2008</t>
  </si>
  <si>
    <t xml:space="preserve">SOCIEDAD COLOMBIANA DE ENTOMOLOGIA </t>
  </si>
  <si>
    <t>IUNIVERSIDAD A DISTANCIA  -UNAD</t>
  </si>
  <si>
    <t xml:space="preserve">LUCILA CRISTANCHO DE SIERRA </t>
  </si>
  <si>
    <t>FOLIO 212</t>
  </si>
  <si>
    <t>FOLIO 213</t>
  </si>
  <si>
    <t xml:space="preserve">SEGÚN CERTIFICACION NO  ESPECIFICA  FECHA  INICIO Y TERMINACION DE  TRABAJO </t>
  </si>
  <si>
    <t xml:space="preserve">ORGANIZACIÓN VIVA LA GENTE </t>
  </si>
  <si>
    <t xml:space="preserve"> CEGUN CERTIFICACION : PRIMER Y SEGUNDO SEMESTRE DE 2003</t>
  </si>
  <si>
    <t xml:space="preserve">CORPORACION DE ESTUDIOS TECNICOS DE LA COSTA </t>
  </si>
  <si>
    <t>FOLIO 211</t>
  </si>
  <si>
    <t>FECHA DE  INICIO: 06/07/1999 HASTA : 25/10/1999</t>
  </si>
  <si>
    <t xml:space="preserve">ALCALDIA MUNICIPIO DE MAGANQUE </t>
  </si>
  <si>
    <t xml:space="preserve">LA UNIVERSIDAD DE CARTAGENA </t>
  </si>
  <si>
    <t xml:space="preserve">TRABAJADORA SOCIAL , ESPECIALISTA EN PEDAGOGIA </t>
  </si>
  <si>
    <t xml:space="preserve">OLGA LUCIA BRAVO CARREÑO </t>
  </si>
  <si>
    <t xml:space="preserve">  PSICOSOCIAL CENTRO DESARROLLO INFANTIL EN MEDIO FAMILIAR </t>
  </si>
  <si>
    <t>NO SE HABILITA A LA REGIONAL POR ENCONTRARSE POSTULADA EN LA REGIONAL BOLIVAR EN LA CORPORACION PARA EL DESARROLLO SOCIAL DE COLOMBIA (CEDESCOL) QUIEN PRESENTO LA PROPUESTA EN FECHA  ANTERIOR A LA FECHA  RADICADA POR SU ORGANIZACIÓN</t>
  </si>
  <si>
    <t>FOLIO 229</t>
  </si>
  <si>
    <t xml:space="preserve">JOSELYN CECILIA GARCIA CONTRERAS </t>
  </si>
  <si>
    <t>FOLIO 195</t>
  </si>
  <si>
    <t>FECHA DE  INICIO: 30/08/2012 HASTA : 07/02/2013</t>
  </si>
  <si>
    <t xml:space="preserve">EXTRAS S.A. PERSONAL TEMPORAL </t>
  </si>
  <si>
    <t>FOLIO 190</t>
  </si>
  <si>
    <t>FECHA DE INICIO   03/10/2011  HASTA  31/12/2011 Y DEL 20/03/2012 HASTA EL 30/052012</t>
  </si>
  <si>
    <t xml:space="preserve">FUNDACION SOLIDARIA  COLOMBIANO </t>
  </si>
  <si>
    <t>FOLIO 189</t>
  </si>
  <si>
    <t xml:space="preserve">FECHA DE INICIO   02/02/2010  a 30/08/2011 </t>
  </si>
  <si>
    <t xml:space="preserve">CORPORACION ACCION POR BOLIVAR - ACTUAL FAMI EMPRESAS </t>
  </si>
  <si>
    <t>SE HABILITA EL PROFESIONAL PARA LA PROPUESTA N° 29 ORGANIZACIÓN TIEMPOS DE PAZ TENIENDO EN CUENTA QUE LA FECHA DE RADICACION FUE 03/12/214 A LAS 12: 38 :02 P.M YA QUE EN LA N° 37 PARA LA CUAL FU POSTULA EN HORA Y FECHA POSTERIOR</t>
  </si>
  <si>
    <t>FOLIO 188</t>
  </si>
  <si>
    <t>FECHA DE INICIO  SEGUNDO SEMESTRE DE 2001 - PRACTICAS  UNIVERSITARIAS</t>
  </si>
  <si>
    <t xml:space="preserve">COLFENALCO - CARTGENA </t>
  </si>
  <si>
    <t xml:space="preserve">JOSEFINA DE LEON MARTINEZ </t>
  </si>
  <si>
    <t>FOLIO 174</t>
  </si>
  <si>
    <t>FECHA DE  INICIO: 01/06/2011   HASTA : 06/12/2011</t>
  </si>
  <si>
    <t xml:space="preserve">SECRETARIA DE SALUD DEPARTAMENTAL EN UNIDAD  DE SALUD PUBLICA </t>
  </si>
  <si>
    <t>FOLIO 173</t>
  </si>
  <si>
    <t>FECHA DE  INICIO: 03/03/2009   HASTA : 29/03/2013</t>
  </si>
  <si>
    <t xml:space="preserve">NUBIS DEL CARMEN MEJIA RAMOS </t>
  </si>
  <si>
    <t>FOLIO 153</t>
  </si>
  <si>
    <t xml:space="preserve">DALGIS SOLIZ AVENDAÑO </t>
  </si>
  <si>
    <t xml:space="preserve">COORDINADORA CENTRO DESARROLLO INFANTIL EN MEDIO FAMILIAR </t>
  </si>
  <si>
    <t>FOLIO 143</t>
  </si>
  <si>
    <t>FECHA DE  INICIO  DEL  MES DE ABRIL  AL  MES DE NOVIEMBRE DEL 2012</t>
  </si>
  <si>
    <t xml:space="preserve">COLEGIO VICTORIA  BOCIO </t>
  </si>
  <si>
    <t>FOLIO 142</t>
  </si>
  <si>
    <t>FECHA DE  INICIO  DEL 03/03/2009  AL 29/03/20013</t>
  </si>
  <si>
    <t>FOLIO:  141</t>
  </si>
  <si>
    <t>FUNCIONES CUMPLE</t>
  </si>
  <si>
    <t>FECHA DE  INICIO  DEL 05/08/1998  AL 15/06/2001</t>
  </si>
  <si>
    <t xml:space="preserve">COLEGIO BILINGÜE DE SANTA MARTHA </t>
  </si>
  <si>
    <t xml:space="preserve">UNIVERSIDAD  CATOLICA DE ORIENTE </t>
  </si>
  <si>
    <t xml:space="preserve">LICENCIADA EN FILOSOFIA Y CIENCIAS RELIGIOSAS </t>
  </si>
  <si>
    <t xml:space="preserve">ALBIS SASTRIZ LEAL PONCE </t>
  </si>
  <si>
    <t xml:space="preserve">COORDINADOR CENTRO DESARROLLO INFANTIL EN MEDIO FAMILIAR </t>
  </si>
  <si>
    <t>FOLIO:  130</t>
  </si>
  <si>
    <t xml:space="preserve">FECHA DE  INICIO  DEL 02/02/2007  A 30/11/2007 </t>
  </si>
  <si>
    <t xml:space="preserve">COLEGIO AMERICANO DEL CARIBE </t>
  </si>
  <si>
    <t>FOLIO:  128</t>
  </si>
  <si>
    <t xml:space="preserve">FECHA DE  INICIO  DE FEBRERO DE 2005 A  DICIEMBRE DE 2005 </t>
  </si>
  <si>
    <t>COLEGIO LA VILLA SANTAMARTA</t>
  </si>
  <si>
    <t>FOLIO:  127</t>
  </si>
  <si>
    <t>FECHA DE  INICIO 01/02/2004FECHA DE TERMINACION 30/11/2004</t>
  </si>
  <si>
    <t xml:space="preserve">COLEGIO GIMNACIO BOLIVARIANO </t>
  </si>
  <si>
    <t>FOLIO:  125</t>
  </si>
  <si>
    <t>FECHA DE  INICIO 01/02/96  FECHA DE TERMINACION 30/11/2003</t>
  </si>
  <si>
    <t xml:space="preserve">COLEGIO DIVINO JESUS </t>
  </si>
  <si>
    <t>SE HABILITA PARA ESTA REGIONAL TENIENDO EN CUENTA QUE LA FECHA Y HORA RADICADO DE LA PRESENTACION DE LA PROPUESTA FUE PRIMERO QUE LA PRESENTADA POR LA REGIONAL MAGDALENA</t>
  </si>
  <si>
    <t>FOLIO:  124</t>
  </si>
  <si>
    <t>FECHA DE  INICIO 03/03/2009  FECHA DE TERMINACION 29/03/2013</t>
  </si>
  <si>
    <t xml:space="preserve">LICENCIADA  EN LENGUA CASTELLANA Y COMUNICACIÓN </t>
  </si>
  <si>
    <t>36 668815</t>
  </si>
  <si>
    <t xml:space="preserve">INCRIS PAOLA FONTALBO FERNANDEZ </t>
  </si>
  <si>
    <t>FECHA DE  INICIO 03/03/2009   FECHA DE TERMINACION 29/03/2013</t>
  </si>
  <si>
    <t xml:space="preserve">UNIVERSIDAD SAN BUENAVNTURA </t>
  </si>
  <si>
    <t xml:space="preserve">CONTADOR </t>
  </si>
  <si>
    <t xml:space="preserve">ISMELIN  GUSTAVO CABRERA CARVAJALINO </t>
  </si>
  <si>
    <t>FUNCIONES :PRACTICAS EMPRESARIALES EN EL DEPARTAMENTO ADMINISTRATIVO NACIONAL DE LA ECONOMIA SOLIDARIA DANSOCIAL EN LA COSTA NORTE</t>
  </si>
  <si>
    <t>FECHA DE  INICIO Y TERMINACION : 19/10/200HASTA EL 19/1042001</t>
  </si>
  <si>
    <t xml:space="preserve">PRESIDENCIA DE LA REPUBLICA DEPARTAMENTO ADMINISTRATIVO NACIONAL DE LA ECONOMIA SOLIDARIA-  DAN SOCIAL </t>
  </si>
  <si>
    <t>FOLIO 109 Y 110</t>
  </si>
  <si>
    <t xml:space="preserve">FECHA DE  INICIO 03/03/2009 Y TERMINACION 29/03/2013 </t>
  </si>
  <si>
    <t xml:space="preserve">CORPORACION TIEMPOS DE PAZ </t>
  </si>
  <si>
    <t>UNIVERSIDAD TECNOLOGICA DE CARTAGENA</t>
  </si>
  <si>
    <t>JULIO ALFONSO RUZ CEPEDA</t>
  </si>
  <si>
    <t>FOLIO: 89-90</t>
  </si>
  <si>
    <t xml:space="preserve">MUNICIPIO DE MAJAGUAL  : ALFONSO LOPEZ SAN VICENTE Y CALLE LAS DAMAS.    </t>
  </si>
  <si>
    <t xml:space="preserve">MUNICIPIO DE MAJAGUAL  : VEREDAS  NUEVO INDIO, SNA ROQUE, NO TE PASES, SANN  MIGUEL , LOS PATOS , SANTA TERESA.   </t>
  </si>
  <si>
    <t xml:space="preserve">MUNICIPIO DE GUARANDA : BARRIOS  URIBE, EL SOCORRO, LAS MERCEDES , SAN CAMILO, SAN JUAQUIN Y TAMAGUZ.  </t>
  </si>
  <si>
    <t xml:space="preserve">MUNICIPIO DE GUARANDA : VEREDAS LAS DEMETRIAS , LA CEJA, LA PITA, CIENEGA DEL MEDIO, PUEBLO NUEVO, EL CANAL, CAMPO SANTO, LAS MOCHILAS, MEDELLIN, PUERTO LOPEZ, LAS PAVAS, TIERRA SANTA Y  SAN RAFAEL. </t>
  </si>
  <si>
    <t>SE SOLICITA ACLARACION SOBRE LAS CERFIFICACIONES DE LOS FOLIOS 68 HASTA LA 75, RELACIONAN EL MISMO NUMERO DE CONTRTATO, CON LA MISMA POBLACION EN LA MISMA FECHA.</t>
  </si>
  <si>
    <t>68 y 69</t>
  </si>
  <si>
    <t>CE-205-2009</t>
  </si>
  <si>
    <t xml:space="preserve">CORPORACION MULTIACTIVA EMPRENDER </t>
  </si>
  <si>
    <t xml:space="preserve">ORGANIZACION TIEMPOS DE PAZ </t>
  </si>
  <si>
    <t>NUMERO DE LA PROPUESTA  29</t>
  </si>
  <si>
    <t>FECHA DE INICIO Y FECHA DE TERMINACION</t>
  </si>
  <si>
    <t>EMPRESA:</t>
  </si>
  <si>
    <t>FUNDACION  UNIVERSITARIA  LUIS AMIGO</t>
  </si>
  <si>
    <t>YUDIS ESTELLA GUZMAN VILORIA</t>
  </si>
  <si>
    <t xml:space="preserve">NO CUMPLE CON EL TIEMPO DE EXPERIENCIA 
NO SE HABILITA EL PROFESIONAL PARA LA PROPUESTA N° 30 YA QUE FUE HABILITADA PARA LA PROPUESTA N° 52 DONDE SE PRESENTA COMO HABILITANTE </t>
  </si>
  <si>
    <t xml:space="preserve">FUNCIONES COODINADORA DEL PROGRAMA PROMOCION DE DERECHOS Y ATENCION PSICOSOCIAL A NIÑOS Y NIÑAS EN LA PRIMERA INFANCIA </t>
  </si>
  <si>
    <t>DURANTE EL AÑO 1995</t>
  </si>
  <si>
    <t>EMPRESA: ESCUELA LA TRINIDAD</t>
  </si>
  <si>
    <t>CORPORACION UNIVERSITARIA DEL CARIBE  CECAR</t>
  </si>
  <si>
    <t>YOLANDA ESTHER CORTINA ALVAREZ</t>
  </si>
  <si>
    <t>PROFESIONAL APOYO PEDAGOGICO</t>
  </si>
  <si>
    <t>ENERO DE 2006 HASTA SEPTIEMBRE DE 2008</t>
  </si>
  <si>
    <t>EMPRESA:FUNDACION PARA EL PROGRESO Y DESARROLLO FAMILIAR SOCIAL Y HUMANO</t>
  </si>
  <si>
    <t>SUNNY ESTHER MERCADO TAPIAS</t>
  </si>
  <si>
    <t>17,84.</t>
  </si>
  <si>
    <t>21,06.</t>
  </si>
  <si>
    <t>HACE TRASLAPO CON CONTRATO 701820140181</t>
  </si>
  <si>
    <t>N0</t>
  </si>
  <si>
    <t>CA-GMSJ-004 2013</t>
  </si>
  <si>
    <t>GINNASIO MODERNO SAN JOSE DE TOLUVIEJO</t>
  </si>
  <si>
    <t>FUNIDES</t>
  </si>
  <si>
    <t xml:space="preserve"> FUNDACION NACIONAL PARA EL DESARROLLO INTEGRAL SOCIAL FUNIDES</t>
  </si>
  <si>
    <t xml:space="preserve">NO PRESENTA CERTIFICACION  NO SE OBSERVA FECHA DE INICIO Y DE TERMINACION </t>
  </si>
  <si>
    <t>193-219</t>
  </si>
  <si>
    <t>170 y 171</t>
  </si>
  <si>
    <t>ICBF-REGIONAL SUCRE</t>
  </si>
  <si>
    <t xml:space="preserve">HACE TRASLAPO CON CONTRATO 701820130231 </t>
  </si>
  <si>
    <t>ESTE CONTRATO DE IGUAL FORMA FUE PRESENTANDO COMO EXPERIENCIA HABILITANTE</t>
  </si>
  <si>
    <t>69 A 83</t>
  </si>
  <si>
    <t>FUNDACIN NACIONAL PARA EL DESARROLLO SOCIAL - FUNIDES</t>
  </si>
  <si>
    <t>FUNDACION NACIONAL PARA EL DESARROLLO SOCIAL FUNIDES</t>
  </si>
  <si>
    <t>147 AL 156</t>
  </si>
  <si>
    <t>FPI 70169</t>
  </si>
  <si>
    <t>MINISTERIO DE EDUCACIÒN NACIONAL</t>
  </si>
  <si>
    <t>UNION TEMPORAL SEMILLAS DE MOSTAZA</t>
  </si>
  <si>
    <t xml:space="preserve"> FUNDACION NACIONAL PARA EL DESARROLLO INTEGRAL SOCIAL FUNIDES </t>
  </si>
  <si>
    <t xml:space="preserve">SUBSANAR: AMPLIAR  LA PROPUESTA TECNICA SEGÚN LOS COMPONENTES  </t>
  </si>
  <si>
    <t xml:space="preserve">SOLO SE TENDRA EN CUENTA LAS HOJAS DE VIDA DEL PERSONAL HABILITANTE DE ACUERDO  AL NUMERO DE CUPOS </t>
  </si>
  <si>
    <t xml:space="preserve">FUNCIONES COORDINADOR DE APOYO PSICOSOCIAL AL PROGRAMA DE ATENCION INTEGRAL A LA PRIMERA INFANCIA  EN MODALIDAD FAMILIAR INSTITUCIONAL Y COMUNITARIA </t>
  </si>
  <si>
    <t>FECHA DE INICIO Y FECHA DE TERMINACION 01/06/2011 AL 30/11/2012</t>
  </si>
  <si>
    <t>EMPRESA: UNION TEMPORAL SEMILLA DE MOSTAZA</t>
  </si>
  <si>
    <t>CARLOS ALVERTO RODRIGUEZ REBOLLO</t>
  </si>
  <si>
    <t>FUNCIONES:JEFE Y COORDINADORA DEL AREA DE PSICOLOGIA DEL PROGRAMA DE ATENCION INTEGRAL A MADRES COMUNITARIAS Y NIÑOS EN MODALIDADES TRADICIONALES Y FAMI</t>
  </si>
  <si>
    <t>FECHA DE INICIO Y FECHA DE TERMINACION 15/01/2006 AL 30/12/2007</t>
  </si>
  <si>
    <t>EMPRESA: FUNDACION NACIONAL PARA EL DESARROLLO INTEGRAL SOCIAL FUNIDES</t>
  </si>
  <si>
    <t>DIANA CECILIA AGUIRRE ALVAREZ</t>
  </si>
  <si>
    <t>1/94.</t>
  </si>
  <si>
    <t>FUNCIONES COORDINADORA DE APOYO PSICOSOCIAL AL PROGRAMA DE ATENCION INTEGRAL A LA PRIMERA INFANCIA EN LA MODALIDAD FAMILIAR INSTITUCIONAL Y COMUNITARIA</t>
  </si>
  <si>
    <t>FECHA DE INICIO Y FECHA DE TERMINACION 10/01/2010 AL 30/08/2011</t>
  </si>
  <si>
    <t>LAUDEN LICETH FAJARDO SILGADO</t>
  </si>
  <si>
    <t>FUNCIONES: COORDINADORA PEDAGOGICA DEL ENTORNO COMUNITARIO</t>
  </si>
  <si>
    <t>FECHA DE INICIO Y FECHA DE TERMINACION 08/03/2010 AL 08/12/2010</t>
  </si>
  <si>
    <t>MARLYNET MENDOZA MENDEZ</t>
  </si>
  <si>
    <t xml:space="preserve">FUNCIONES COORDINADORA DEL PROGRAMA PARA LA INFANCIA </t>
  </si>
  <si>
    <t>FECHA DE INICIO Y FECHA DE TERMINACION02/02/2010 AL 10/07/2011</t>
  </si>
  <si>
    <t>POLITECNICO COLOMBIANO JAIME ISAZA CADAVID</t>
  </si>
  <si>
    <t>LICENCIADO EN EDUCACION BASICA PRIMARIA CON ENFASIS EN EDUCACION FISICA Y RECREACION Y DEPORTE</t>
  </si>
  <si>
    <t>J0SE ALBERTO HERNANDEZ</t>
  </si>
  <si>
    <t>1/094</t>
  </si>
  <si>
    <t>COORDINADOR PARA CDI MODALIDAD FAMILIAR</t>
  </si>
  <si>
    <t>FECHA DE INICIO Y FECHA DE TERMINACION 01/02/2007 AL31/12/2008</t>
  </si>
  <si>
    <t>EMPRESA:
FUNIDES</t>
  </si>
  <si>
    <t>LICENCIADA EN EDUCACION BASICA PRIMARIA NCON ENFASIS EN CIENCIAS SOCIALES</t>
  </si>
  <si>
    <t>LILIA MARIA GUERRERO PERALTA</t>
  </si>
  <si>
    <t>SUBSANAR: DILIGENCIAR Y ANEXAR EL FORMATO 11 CONDICIONES HABILITANTES DE INFRAESTRUCTURA</t>
  </si>
  <si>
    <t>2228</t>
  </si>
  <si>
    <t>57 A 68</t>
  </si>
  <si>
    <t>45 A 56</t>
  </si>
  <si>
    <t>CONVENIO No. FPI 70169</t>
  </si>
  <si>
    <t xml:space="preserve">MINISTERIO DE EDUCACION NACIONAL </t>
  </si>
  <si>
    <t>FUNDACION NACIONAL PARA EL DESARROLLO SOCIAL  - FUNIDES. (UT SEMILLAS DE MOSTAZA)</t>
  </si>
  <si>
    <t>NOCUMPLE EL PERFIL PROFESIONAL EN CIENCIAS DE LAS EDUCACION CON EXPERIENCIA IGUAL O MAYOR A DOS AÑOS EN INFANCIA O FAMILIA</t>
  </si>
  <si>
    <t>COGESTORA SOCIAL EN PROGRAMA DE INTERVENCION COMUNITARIA PARA LA REDUCCION NUTRICIONAL AMBULATORIA</t>
  </si>
  <si>
    <t>23/07/2013 HASTA  30/09/2014</t>
  </si>
  <si>
    <t>ASOCIACION DE MUJERES GESTORAS COMUNITARIAS DE LOS MONTES DE MARIA</t>
  </si>
  <si>
    <t>LICENCIADO EN ETNOEDUCACION PARA LA BASICA EN ENFASIS EN CIENCIAS NATURALES Y EDUCACION AMBIENTAL</t>
  </si>
  <si>
    <t>HILDA MARIA BERRIO JULIO</t>
  </si>
  <si>
    <t xml:space="preserve">NO CUMPLE TODA VEZ QUE LA CARTA DE COMPROMISO EQUIPO MINIMO Y ADICIONAL FORMATO 8 LO POSTULAN PARA EL CARGO DE COORDINADOR GENERAL </t>
  </si>
  <si>
    <t>SUBGERENTE COMERCIAL</t>
  </si>
  <si>
    <t>1/09/1999 HASTA 29/02/2000</t>
  </si>
  <si>
    <t>EMPRESAS PUBLICAS DE SAN ONOFRE</t>
  </si>
  <si>
    <t>27//11/</t>
  </si>
  <si>
    <t>ADMINISTRADOR DE NEGOCIOS</t>
  </si>
  <si>
    <t>FABIAN BENITO REVOLLO VERBEL</t>
  </si>
  <si>
    <t>DIRECTORA DE PROYECTOS</t>
  </si>
  <si>
    <t>03/2011 HASTA 30/09/2014</t>
  </si>
  <si>
    <t>ILEGIBLE FECHA DE GRADUCACION PREGRADO.27/09/2008</t>
  </si>
  <si>
    <t>UNIVERSIDAD LIBRE-UNIVERSIDAD DEL NORTE</t>
  </si>
  <si>
    <t>INSTRUMENTADORA QUIRURGICA ESPECIALISTA MAGISTRA EN EDUCACION</t>
  </si>
  <si>
    <t>LUCY BENITOREVOLLO BALSEIRO</t>
  </si>
  <si>
    <t xml:space="preserve">NO CUMPLE CON LOS OBJETIVOS DE ATENCION A LA PRIMERA INFANCIA Y O FAMILIA </t>
  </si>
  <si>
    <t>MSO-CD-IP-002 2014</t>
  </si>
  <si>
    <t>ALCALDIA DE SAN ONOFRE</t>
  </si>
  <si>
    <t>ASOCIACION DE MUJERES GESTORAS GESTORAS COMUNITARIAS DE LOS MONTES DE MARIA</t>
  </si>
  <si>
    <t>MSO-CD-IP-001 2013</t>
  </si>
  <si>
    <t>NO ESPECIFICA</t>
  </si>
  <si>
    <t>MSO-CD-IP-009 2013</t>
  </si>
  <si>
    <t>MSO-CD-IP-019 2013</t>
  </si>
  <si>
    <t>SUBSANAR EN LA CARTA DE PRESENTACION EL GRUPO AL CUAL  SE PRESENTA</t>
  </si>
  <si>
    <t>NO SE REQUIERE ESTE PROFESIONAL TENIENDO EN CUENTA EL NUMERO DE CUPOS</t>
  </si>
  <si>
    <t>01/08/2013 HASTA01/08</t>
  </si>
  <si>
    <t>ASOCIACION MUJERES GESTORAS COMUNITARIAS DE LOS MONTES DE MARIA</t>
  </si>
  <si>
    <t>MARIA ORTEGA PETRO</t>
  </si>
  <si>
    <t>TRABABADORA SOCIAL EN EL CENTRO DE RECUPERACION NUTRICIONAL</t>
  </si>
  <si>
    <t>1/11/2012 HASTA01/11/2013</t>
  </si>
  <si>
    <t>YASMIN PALENCIA DORIA</t>
  </si>
  <si>
    <t>ASESORA DE PROYECTOS Y SICOSOCIAL DE MUJERES DESPLAZADAS</t>
  </si>
  <si>
    <t>1/09/2012 HASTA 30/08/2013</t>
  </si>
  <si>
    <t>ASOCIACION DE MUJERES EN PIE DE LUCHA</t>
  </si>
  <si>
    <t>GEYDI DANIELA JULIO JULIO</t>
  </si>
  <si>
    <t>23//07/2013 HASTA 30/09/2014</t>
  </si>
  <si>
    <t>MADELEYNE CAMPO FAJARDO</t>
  </si>
  <si>
    <t>COORDINADORA DEL PROGRAMA COLOMBIA MAYOR</t>
  </si>
  <si>
    <t>11/10/2012 HASTA 01/11/2013</t>
  </si>
  <si>
    <t>ALCALDIA MUNICIPAL DE SAN ONOFRE</t>
  </si>
  <si>
    <t xml:space="preserve">TRABAJADORA SOCIAL EN LA EJECUCION DEL PROGRAMA CENTRO DE RECUPERACION NUTRICIONAL </t>
  </si>
  <si>
    <t>10/02/2014 HASTA 30/09/2014</t>
  </si>
  <si>
    <t>EMELDA MUÑOZ MENDOZA</t>
  </si>
  <si>
    <t>TUTORA DE CIRCULOS DE APRENDIZAJE</t>
  </si>
  <si>
    <t>1/10/2012 HASTA 30/11/2012</t>
  </si>
  <si>
    <t>CORPORACION INFANCIA Y DESARROLLO</t>
  </si>
  <si>
    <t>1/11/2009 HASTA 29/10/2010</t>
  </si>
  <si>
    <t>CORPORACION MANOS AMIGAS PARA EL DESARROLLO COMUNITARIO</t>
  </si>
  <si>
    <t>EDUCADOR FAMILIAR  EN LOS PROCESOS DE FORMACION</t>
  </si>
  <si>
    <t>01/07/2010 HASTA 31/12/2010</t>
  </si>
  <si>
    <t>ESTUDIANTE DECIMO SEMESTRE DE SICOLOGIA</t>
  </si>
  <si>
    <t>CINDY PAOLA RUIZ BLANCO</t>
  </si>
  <si>
    <t>SUBSANAR ALLEGANDO LAS HOJAS DE VIDA PARA LOS DOS COORDINADORES QUE SE REQUIERE TODA VEZ QUE NO PRESENTAN HOJAS DE VIDA PARA EL CARGO SEGUN CARTA DE COMPROMISO SUSCRITA FORMATO 8.</t>
  </si>
  <si>
    <t>COORDINADOR DE LA MODALIDAD</t>
  </si>
  <si>
    <t>CZNORTE</t>
  </si>
  <si>
    <t>1900</t>
  </si>
  <si>
    <t>IMPULSAR EL DESARROLLO SOCIAL Y HUMANO DE LA POBLACION DE PRIMERA INFANCIA A TRAVES DE LA IMPLEMENTACION DE CASAS AMIGAS</t>
  </si>
  <si>
    <t>ALCALDIA</t>
  </si>
  <si>
    <t>FORTALECIMIENTO Y AMPLIACION DE COBERTURA DEL PROYECTO CASAS AMIGAS</t>
  </si>
  <si>
    <t>MSO-CD-001-'003-2012</t>
  </si>
  <si>
    <t>DESARROLLAR ACCIONES ATRAVES DE LA MODALIDAD DE CENTRO DE RECUPERACION NUTRICIONAL QUE CONTRIBUYA AL MEJORAMIENTO Y/O RECUPERACION DE LOS NIÑOS Y NIÑAS CON DESNUTRICION</t>
  </si>
  <si>
    <t>ATENCION A LA PRIMERA INFANCIA EN EL MARCO DE LA ESTRATEGIA DE CERO A SIEMPRE</t>
  </si>
  <si>
    <t xml:space="preserve">10/01/2012 A 31/12/2012 </t>
  </si>
  <si>
    <t>FUNDACION GIMNACIO SAN JORGE</t>
  </si>
  <si>
    <t>ADMINISTRADOR FINANCIERO</t>
  </si>
  <si>
    <t>DAVID ENRIQUE LOZANO FLOREZ</t>
  </si>
  <si>
    <t>1/794</t>
  </si>
  <si>
    <t>30/04/2012 A 15/12/2012 Y 20/03/2013 A 31/12/2013</t>
  </si>
  <si>
    <t>CANDELARIA DE JESUS RUIZ IMBETH</t>
  </si>
  <si>
    <t>REALIZANDO PASANTIAS  ACTIVIDADES ADMINISTRATIVAS</t>
  </si>
  <si>
    <t>15/09/2008 A 15/01/2009</t>
  </si>
  <si>
    <t>SECRETARIA DE EDUCACION MUNICIPIO DE SINCELEJO</t>
  </si>
  <si>
    <t xml:space="preserve">ACTIVIDADES ADMINISTRATIVAS </t>
  </si>
  <si>
    <t>03/01/2011 A 30/06/2011</t>
  </si>
  <si>
    <t>EMPRESAS DE SERVICIOS DE SAN MARCOS</t>
  </si>
  <si>
    <t>ACOMPÑAMIENTO PROYECTO RETORNO Y REUBICACION IRR</t>
  </si>
  <si>
    <t>21/01/2012 A 26/04/2014</t>
  </si>
  <si>
    <t>UNION TEMPORAL PROSPERIDAD</t>
  </si>
  <si>
    <t>YAKELIN MARIA MONTIEL HOYOS</t>
  </si>
  <si>
    <t>359-360</t>
  </si>
  <si>
    <t>CONVENIO No 001-2013</t>
  </si>
  <si>
    <t>UNIDAD MEDICA INTEGRAL DEL SAN JORGE</t>
  </si>
  <si>
    <t>FUNDACION INSTITUCION EDUCATIVA GIMNASIO  DEL SAN JORGE</t>
  </si>
  <si>
    <t xml:space="preserve">ESTA EXPERIENCIA SE INCLUYO EN LA EXPERIENCIA HABILITANTE TAL COMO ESTA DESCRITA EN EL FORMATO 6 DE SU PROPUESTA </t>
  </si>
  <si>
    <t>357-358</t>
  </si>
  <si>
    <t>CONVENIO No 001-2012</t>
  </si>
  <si>
    <t>INSTITUCION EDUCATIVA GIMNASIO  DEL SAN JORGE</t>
  </si>
  <si>
    <t>FUNDACION LUZ Y ESPERANZA</t>
  </si>
  <si>
    <t>NO SE VALIDO NO CUMPLE CON EL OBJETO</t>
  </si>
  <si>
    <t>355-356</t>
  </si>
  <si>
    <t>CONVENIO No 003-2014</t>
  </si>
  <si>
    <t>SE SOLICITA SUBSANAR HOJA DE VIDA YA QUE APLICA PARA OTRO DEPARTAMENTO NO SE HABILITA EN SUCRE EL PROFESIONAL YA QUE FUE POSTULADO EN LA REGIONAL CORDOBA EN LA ASOCIACION INSTITUTO MIXTO JUAN JACOB ROSEAU EN EL GRUPO 33 CON HORA Y FECHA DE RADICACION INFERIOR A LA RADICADA EN LA REGIONAL SUCRE EN EL GRUPO 17</t>
  </si>
  <si>
    <t>07/02/2010 A 10/11/2012</t>
  </si>
  <si>
    <t>FUNDACION CULTURARTE</t>
  </si>
  <si>
    <t>ARLY DEL CARMEN PACHECO SUAREZ</t>
  </si>
  <si>
    <t xml:space="preserve"> SE SOLICITA SUBSANAR HOJA DE VIDA YA QUE APLICA PARA OTRO DEPARTAMENTO NO SE HABILITA EN SUCRE EL PROFESIONAL YA QUE FUE POSTULADO EN LA REGIONAL CORDOBA EN LA ASOCIACION INSTITUTO MIXTO JUAN JACOB ROSEAU EN EL GRUPO 46 CON HORA Y FECHA DE RADICACION INFERIOR A LA RADICADA EN LA REGIONAL SUCRE EN EL GRUPO 17</t>
  </si>
  <si>
    <t>14/09/2010 AL 11A70272011 Y 2/07/2009/A 06/2010</t>
  </si>
  <si>
    <t>INSTITUTO JUAN  JACOBO RUSSEUAU</t>
  </si>
  <si>
    <t>VIVIANA PATRICIA CASTAÑEDA CARRASCAL</t>
  </si>
  <si>
    <t>18/04/2013 -01/12/2012</t>
  </si>
  <si>
    <t>SE SOLICITA SUBSANAR HOJA DE VIDA YA QUE APLICA PARA OTRO DEPARTAMENTO NO SEHABILITA EN SUCRE EL PROFESIONAL YA QUE FUE POSTULADO EN LA REGIONAL CORDOBA EN LA ASOCIACION INSTITUTO MIXTO JUAN JACOB ROSEAU EN EL GRUPO 34 CON HORA Y FECHA DE RADICACION INFERIOR A LA RADICADA EN LA REGIONAL SUCRE EN EL GRUPO 17</t>
  </si>
  <si>
    <t>15/01/2014 A 31/06/2014</t>
  </si>
  <si>
    <t>ISABEL MARCELA BENITEZ ALMANZA</t>
  </si>
  <si>
    <t xml:space="preserve">SE HABILITA EL PROFESIONAL EN LA REGIONAL SUCRE YA QUE LA PROPUESTA FUE RADICADA CON FECHA Y HORA PREVIA A LA PROPUESTA DE UNION TEMPORAL POR UNA NIÑEZ DE LA REGIONAL BOLIVAR </t>
  </si>
  <si>
    <t>01/06/2011 AL 29/11/2013</t>
  </si>
  <si>
    <t>FUNDACION SEMBRANDO ARMONIA</t>
  </si>
  <si>
    <t>ROSA MILENA TOVAR MEZA</t>
  </si>
  <si>
    <t>29/06/2010 A 28/02/2011</t>
  </si>
  <si>
    <t>FENIX COOPERATIVA</t>
  </si>
  <si>
    <t>CARTAGENA</t>
  </si>
  <si>
    <t>NORA MILENA BERRIO CRECIAN</t>
  </si>
  <si>
    <t>20/03/2013 A 31/12/2013 Y 01/11/2014</t>
  </si>
  <si>
    <t>FUNDACION IE SAN JORGE</t>
  </si>
  <si>
    <t>OSCAR DAVID FERNANDEZ RAMIREZ</t>
  </si>
  <si>
    <t>03/02/11/2010 AL 07/09/2010 AL 15/12/20111</t>
  </si>
  <si>
    <t>IE GIMNACIO SAN JORGE</t>
  </si>
  <si>
    <t>CANDY ESTELLA VERGARA SUAREZ</t>
  </si>
  <si>
    <t>01/02/2011 AL 09/12/2911 DEL 06/02/2012/ AL 07/12/2012</t>
  </si>
  <si>
    <t>LICENCIADA EN CIENCIAS SOCIALES</t>
  </si>
  <si>
    <t>LEIDIS MARGARITA VILLALOBO ALVIS</t>
  </si>
  <si>
    <t>10/01/2012 AL 15/|12/2012 Y 30/09/2011 A 15/12/2011 DE 01/02/2010 AL 03/11/2010</t>
  </si>
  <si>
    <t>ROSMERY ROMERO VILORIA</t>
  </si>
  <si>
    <t>08/03/2010 A 15/10/2010  Y 27/03/2009 A 14/08/2009 Y 13/04/208 A 12/12/2008 Y 13/08/2007 A 15/12/2007</t>
  </si>
  <si>
    <t>01/02/2011 A 30/07/2014</t>
  </si>
  <si>
    <t>CENTRO EDUCATIVO LICEO SELESTIN FREINET</t>
  </si>
  <si>
    <t>LIBIA PASTORA NIETO ALVAREZ</t>
  </si>
  <si>
    <t>ACLARAR  NUMERO DE CUPOS  SEGÚN GEOREFERENCIACION  DADO QUE NO SON LOS ASIGNADOS FOLIO 319.SUBSANAR FORMATO 11</t>
  </si>
  <si>
    <t>LA UNION</t>
  </si>
  <si>
    <t>CENTRO DE DESARROLLO INFANTIL CDI</t>
  </si>
  <si>
    <t>ACLARAR  NUMERO DE CUPOS  SEGÚN GEOREFERENCIACION  DADO QUE NO SON LOS ASIGNADOS FOLIO 319. SUBSANAR FORMATO 11</t>
  </si>
  <si>
    <t xml:space="preserve">CAIMITO </t>
  </si>
  <si>
    <t>SUBSANAR FORMATO 11 DE ACUERDO A LA GEOREFERENCIACION POR MODALIDAD</t>
  </si>
  <si>
    <t>1475</t>
  </si>
  <si>
    <t>92 AL 93</t>
  </si>
  <si>
    <t>CONVENIO No 002-2011</t>
  </si>
  <si>
    <t xml:space="preserve"> INSTITUCION EDUCATIVA GIMNASIO DEL SAN JORGE</t>
  </si>
  <si>
    <t>90 AL 91</t>
  </si>
  <si>
    <t>10.5</t>
  </si>
  <si>
    <t>CONVENIO No 001-2010</t>
  </si>
  <si>
    <t>ICBF - REGIONAL SUCRE</t>
  </si>
  <si>
    <t>FUNDACION INSTITUCION EDUCATIVA GIMNASIO DEL SAN JORGE</t>
  </si>
  <si>
    <t>94 AL 96</t>
  </si>
  <si>
    <t>CORPOECOAMBIENTAL ONG</t>
  </si>
  <si>
    <t xml:space="preserve">UNION TEMPORAL UNIDOS POR LA PRIMERA INFANCIA </t>
  </si>
  <si>
    <t xml:space="preserve">AUXILIAR CONTABLE </t>
  </si>
  <si>
    <t>29/0272012 AL 31/0372012</t>
  </si>
  <si>
    <t>FONDO DE EMPLEADOS DE LA UNIVERSIDAD DE SUCRE</t>
  </si>
  <si>
    <t>08/03/2011 AL 31/03/2011</t>
  </si>
  <si>
    <t xml:space="preserve">LA CERTIFICACION NO ES CLARA NO TIENE FECHA DE INGRESE Y EGRESO EN LA LABOR DESEMPEÑADA </t>
  </si>
  <si>
    <t xml:space="preserve">ESTUCOS Y GRAFIADOS </t>
  </si>
  <si>
    <t>10/2011 AL 012/2013</t>
  </si>
  <si>
    <t xml:space="preserve">ASISTENTE ADMINISTRATIVO </t>
  </si>
  <si>
    <t xml:space="preserve">01/04/2013 A LA FECHA </t>
  </si>
  <si>
    <t xml:space="preserve">ASOCIACION DE PROFECIONALES EN PROGRAMAS DE PROMOCION Y PREVENCION PARA LA SALUD LA EDUCACION LA FAMILIA Y LA COMUNIDAD </t>
  </si>
  <si>
    <t xml:space="preserve">SOL JOHANY SANCHEZ ACOSTA </t>
  </si>
  <si>
    <t>NO CUMPLE  ESPICIFICAN TEMPO FOLIO 278</t>
  </si>
  <si>
    <t xml:space="preserve">CENTRO INTEGRAL DE DESARROLLO Y ATENCION TEMPRANA </t>
  </si>
  <si>
    <t xml:space="preserve">ESPECIALISTA DE AREA </t>
  </si>
  <si>
    <t>17/04/2014 AL 6/11/2014</t>
  </si>
  <si>
    <t xml:space="preserve">ASOCIACION DE PROFESIONALES EN PROGRAMAS DE PROMOCION Y PREVENCION PARA LA SALUD LA EDUCACION LA FAMILIA Y LA COMUNIDAD </t>
  </si>
  <si>
    <t xml:space="preserve">NO  SE ACREDITA EL TIEMPO DE EXPERIENCIA PROFESIONAL   DEBIDO QUE NO PATENTA TITULO DE PROFESIONAL A LA FECHA LABORAL </t>
  </si>
  <si>
    <t>26/01/2011 AL 20/12/2011</t>
  </si>
  <si>
    <t xml:space="preserve">FUNDESCOLOMBIA </t>
  </si>
  <si>
    <t xml:space="preserve">LICENCIADA EN PEDAGOGIA INFANTIL </t>
  </si>
  <si>
    <t xml:space="preserve">LILY MARGARETH MELENDEZ MARTINEZ </t>
  </si>
  <si>
    <t>NO CUMPLE CON EXPERIENCIA EN INFANCIA O FAMILIA</t>
  </si>
  <si>
    <t xml:space="preserve">40 HORAS </t>
  </si>
  <si>
    <t xml:space="preserve">FUNDACION PARA LA RECONCILIACION </t>
  </si>
  <si>
    <t xml:space="preserve">70 HORAS </t>
  </si>
  <si>
    <t xml:space="preserve">INSTITUCION EDUCATIVA TECNICA AGROPECUARIA DE SAN ONOFRE </t>
  </si>
  <si>
    <t>4/10/2010 AL 4/10/2011</t>
  </si>
  <si>
    <t xml:space="preserve">ADMINISTRACION DIOCESANA </t>
  </si>
  <si>
    <t>15/11/2007 AL 15/11/2010</t>
  </si>
  <si>
    <t>ASOCIACION CULTURAL AFROCOLOMBIANA SONES DE TOROBE</t>
  </si>
  <si>
    <t>12/05/2005 AL 30/09/2007</t>
  </si>
  <si>
    <t xml:space="preserve">ASOCIACION DE ORGANIZACION DE COMUNIDADES NEGRAS DE SUCRE </t>
  </si>
  <si>
    <t>16/09/2013 A 6/11/2014</t>
  </si>
  <si>
    <t>VICENTE GUTIERREZ RICARDO</t>
  </si>
  <si>
    <t>4185</t>
  </si>
  <si>
    <t xml:space="preserve">NO SE TIENEN EN CUENTAS CERTIFICACIONES YA QUE FUERON PRESENTADAS EN LA HABILITANTE </t>
  </si>
  <si>
    <t>ICBF -REGIONAL CESAR</t>
  </si>
  <si>
    <t>PRESENTA TRASLAPO EN CONTRATOS N°701820130270 FOLIO 201-213 Y EL CONTRATO N° 20-352-2011 FOLIO 215 Y 216 EN LOS MESES DE MAYO-SEPTIEMBRE</t>
  </si>
  <si>
    <t>215-216</t>
  </si>
  <si>
    <t>ESTE EXPERIENCIA FUE RADICADA PARA EL GRUPO 25 EL DIA 3/12/2014 A LAS 8:28 AM Y PARA EL GRUPO 16 EL DIA 3/12/2014 A LAS 8:25 AM SE TENDRA ENCUENTA PARA ESTE GRUPO</t>
  </si>
  <si>
    <t>31/12/20014</t>
  </si>
  <si>
    <t>SUBSANAR LA CANTIDAD DE PALABRAS MAXIMA NO CUMPLE CON CADA UNO DE LOS COMPONENTES  SEGÚN FORMATO 12. FOLIO 200-208</t>
  </si>
  <si>
    <t xml:space="preserve"> FACILITADORA MUNICIPAL</t>
  </si>
  <si>
    <t>02/2006 AL 12/2006</t>
  </si>
  <si>
    <t xml:space="preserve">CORPORACION PAZ Y DEMOCRACIA </t>
  </si>
  <si>
    <t>02/01/2007 AL 09/12/2009</t>
  </si>
  <si>
    <t xml:space="preserve">FUNDACION SOCIAL NUEVO HORIZONTE </t>
  </si>
  <si>
    <t>16/01/2007 AL 03/07/2012</t>
  </si>
  <si>
    <t xml:space="preserve">COMFAMILIAR CARTAGENA </t>
  </si>
  <si>
    <t xml:space="preserve">16/09/2013 06/11/2014 </t>
  </si>
  <si>
    <t>KELLY MILENA TORRES JOLI</t>
  </si>
  <si>
    <t xml:space="preserve">PROFESIONAL DE APOYO PSICOSOCIAL MODALIDAD FAMILIAR </t>
  </si>
  <si>
    <t>10/01/2013 AL 30/05/2013</t>
  </si>
  <si>
    <t xml:space="preserve">CENTRO DE ESTUDIOS TECNICO LABORAL DE LA REGION CARIBE S.A </t>
  </si>
  <si>
    <t xml:space="preserve">PSICORIENTADORA </t>
  </si>
  <si>
    <t>01/02/2009 AL 01/12/2011</t>
  </si>
  <si>
    <t xml:space="preserve">LICEO ACACIA PORTACIO DE PORTO </t>
  </si>
  <si>
    <t xml:space="preserve">PSICOLOGA VOLUNTARIA </t>
  </si>
  <si>
    <t>04/2008 AL 16/10/2008</t>
  </si>
  <si>
    <t>INSTITUTO NACIONAL PENITENCIARIO Y CARCELARIO INPEC</t>
  </si>
  <si>
    <t xml:space="preserve">PRACTICANTE DE PSICOLOGIA </t>
  </si>
  <si>
    <t>01/02/2007 AL 30/02/2007</t>
  </si>
  <si>
    <t xml:space="preserve">CORPORACION SOL NACIENTE </t>
  </si>
  <si>
    <t>2006,2007,2008</t>
  </si>
  <si>
    <t xml:space="preserve">FUNDACION PARA EL DESARROLLO AGROEMPRESARIAL Y SOSENIBLE DE LA COSTA CAIBE RENACER CARIBE </t>
  </si>
  <si>
    <t>05/02/2008 AL 28/11/2008</t>
  </si>
  <si>
    <t>CENTRO EDUCATIVO GENIOS DEL 2002</t>
  </si>
  <si>
    <t>06/02/2007 AL 30/11/2007</t>
  </si>
  <si>
    <t>CENTRO EDUCATIVO GENIOS DEL 2001</t>
  </si>
  <si>
    <t>07/02/2006 AL 30/11/2006</t>
  </si>
  <si>
    <t>CENTRO EDUCATIVO GENIOS DEL 2000</t>
  </si>
  <si>
    <t>01/02/2007 AL 30/11/2007</t>
  </si>
  <si>
    <t>GIMNASIO MONTESSORI</t>
  </si>
  <si>
    <t xml:space="preserve">16/09/2013 A LA FECHA </t>
  </si>
  <si>
    <t>LUCELYS MARIA CHIMA CAMARGO</t>
  </si>
  <si>
    <t xml:space="preserve">AUXILIAR COMERCIAL </t>
  </si>
  <si>
    <t>01/02/2008 AL 30/04/2008</t>
  </si>
  <si>
    <t xml:space="preserve">ACTIVOS S.A </t>
  </si>
  <si>
    <t>19/01/2009 AL  xxxx</t>
  </si>
  <si>
    <t xml:space="preserve">RED ALMA MATER </t>
  </si>
  <si>
    <t xml:space="preserve">APOYO LA GESTION </t>
  </si>
  <si>
    <t>07/08/2010 AL 30/12/2010</t>
  </si>
  <si>
    <t xml:space="preserve">ALCALDIA DE SAN JUAN DE BETULIA </t>
  </si>
  <si>
    <t>COORDINADORA SIAU</t>
  </si>
  <si>
    <t>01/06/2011 AL 31/08/2011</t>
  </si>
  <si>
    <t xml:space="preserve">COOPERATIVA DE TRABAJO ASOCIADO  ESPECIALIZADO EN SALUD </t>
  </si>
  <si>
    <t>01/09/2011 AL 31/12/2011</t>
  </si>
  <si>
    <t xml:space="preserve">CENTRO DE SALUD CARTAGENA DE INDIAS </t>
  </si>
  <si>
    <t>1/02/2011 AL 31/05/2011</t>
  </si>
  <si>
    <t xml:space="preserve">CUMPLE CON EL PERFIL, SUBSANAR LA CARTA DE COMPROMISO DE SUSCRIBIR EL CONTRATO FORMATO 8 NO CORRESPONDE CON LA PROFESION  </t>
  </si>
  <si>
    <t>2/05/2012 AL 31/12/2012</t>
  </si>
  <si>
    <t xml:space="preserve">ALCALDIA MUNICIPAL DE COVEÑAS </t>
  </si>
  <si>
    <t xml:space="preserve">DIANA MARIA QUIROZ TOVAR </t>
  </si>
  <si>
    <t>PROCESOS DE FORMACION CON NIÑOS Y NINAS EN VALORES Y DERECHOS HUMANOS</t>
  </si>
  <si>
    <t>17/03/2007 A 31/05/2013</t>
  </si>
  <si>
    <t>DIOCESIS DE SINCELEJO/DIAKONIA DE LA PAZ</t>
  </si>
  <si>
    <t>APOYO PSICOLOGICO</t>
  </si>
  <si>
    <t xml:space="preserve">01/08/2014 A 06/11/2014 </t>
  </si>
  <si>
    <t>CRISTINA ISABEL CONTRERAS TAPIAS</t>
  </si>
  <si>
    <t>11/02/2008 AL 30/11/2012</t>
  </si>
  <si>
    <t xml:space="preserve">INSTITUCION EDUCATIVA LICEO VECENTE CAVIEDES </t>
  </si>
  <si>
    <t>AGENTE EDUCATIVO</t>
  </si>
  <si>
    <t>16/09/2013 6/11/2014</t>
  </si>
  <si>
    <t>LICENCIADA EN EDUCACION BASICA CON ENFASIS EN CIENCIAS NATURALES Y EDUCACION AMBIENTAL</t>
  </si>
  <si>
    <t>ANA ISABEL FERNANDEZ TORRES</t>
  </si>
  <si>
    <t xml:space="preserve"> 1/300</t>
  </si>
  <si>
    <t xml:space="preserve">COORDINADOR  MODALIDAD FAMILIAR </t>
  </si>
  <si>
    <t>COORDINADORA  CENTRO EDUCATIVO CARTACUA</t>
  </si>
  <si>
    <t>NO CUMPLE LA LA CERTIFICACION NO ESTIPULA TIEMPO</t>
  </si>
  <si>
    <t xml:space="preserve">CENTRO EDUCATIVO CARTACUA </t>
  </si>
  <si>
    <t>SE SOLICITA SUBSANAR NO ESPECIFICAN TIEMPO EN CERTIFICACION DE FOLIO  72</t>
  </si>
  <si>
    <t>16/09/2013 AL 31/10/2014</t>
  </si>
  <si>
    <t>INIRIDA PEREZ MONTERO</t>
  </si>
  <si>
    <t xml:space="preserve">BARRIOS PALITOS PALO ALTO LAS FLOREZ PORVENIR MOCHILA </t>
  </si>
  <si>
    <t>PASOS QUE DEJAN HUELLA</t>
  </si>
  <si>
    <t>CORREGIMIENTO LIBERTAD VEREDAS SABANETICA PISISI</t>
  </si>
  <si>
    <t xml:space="preserve">MI PEQUEÑO MUNDO </t>
  </si>
  <si>
    <t>297</t>
  </si>
  <si>
    <t>2.93</t>
  </si>
  <si>
    <t>44.77</t>
  </si>
  <si>
    <t>ICBF - REGIONAL  CESAR</t>
  </si>
  <si>
    <t>NO  SE VALIDAN  LA FECHAS DE EXPERIENCIAS ANTERIORES AL 3 DICIEMBRE DEL 2009, POR TAL RAZON SOLO SE VALIDAN 10 DIAS CORRESPONDIENTES DEL 3 AL 13 DE DICIEMBRE 2009 SEGUN CERTIFICACION</t>
  </si>
  <si>
    <t>8.99</t>
  </si>
  <si>
    <t>ICBF - REGIONAL CESAR</t>
  </si>
  <si>
    <t>CONTRATO EN EJECUCION SE ACREDITARA EXPERIENCIA HASTA 30 SEPTIEMBRE   2014</t>
  </si>
  <si>
    <t>ASOCIACION DE PROFECIONALES EN PROGRAMAS DE PROMOCION Y PREVENCION PARA LA SALUD LA EDUCACION LA FAMILIA Y LA COMUNIDAD  APSEFACOM</t>
  </si>
  <si>
    <t>01/04/2013 - HASTA LA FECHA</t>
  </si>
  <si>
    <t xml:space="preserve"> ABRIL 2007</t>
  </si>
  <si>
    <t>COMITÉ DE USUARIOS CAMPESINOS DE CALLE LARGA SAMPUES</t>
  </si>
  <si>
    <t>08/03/2011 - 31/03/2011
29/02/2012 -
31/03/2012
ABRIL 2011
ABRIL  2012</t>
  </si>
  <si>
    <t>01/12/2012
15/01/2013</t>
  </si>
  <si>
    <t>FUNDACION SOCIEDAD DEL FUTURO</t>
  </si>
  <si>
    <t>01/11/2008
21/08/2009</t>
  </si>
  <si>
    <t>ASOCIACION DE BACHILLERES DE LA COMUNIDAD PARROQUIAL DE NICOLAS DE TOLENTINO</t>
  </si>
  <si>
    <t>1/02/2008 A 21/07/2008</t>
  </si>
  <si>
    <t>ACADEMIS GENERAL GUSTAVO ROJAS PINILLA</t>
  </si>
  <si>
    <t>02/02/2007 A  04/12 2007</t>
  </si>
  <si>
    <t>INSTITUCION EDUCATIVA SANTA MARIA GORETTI</t>
  </si>
  <si>
    <t>01/02/2006 A 04/12/2006</t>
  </si>
  <si>
    <t>16/09/2013 - 30/09/2014</t>
  </si>
  <si>
    <t>LICENCIADA EN EDUCACION BASICA CON ENFASIS EN LENGUA CASTELLANA E INGLES</t>
  </si>
  <si>
    <t>DANELLY EUGENIA HERNANDEZ PEREZ</t>
  </si>
  <si>
    <t>01/02/2011    30/11/2011
16/01/2012
30/11/2012</t>
  </si>
  <si>
    <t>COLEGIO NUESTRA SEÑORA DE LAS MERCEDES</t>
  </si>
  <si>
    <t>16/09/2013 06/11/2014</t>
  </si>
  <si>
    <t>01/03/2008 30/11/2008</t>
  </si>
  <si>
    <t>COMISARIA DE FAMILIA - SINCELEJO</t>
  </si>
  <si>
    <t>JANNETTE CRISTINA GONZALEZ VARELA</t>
  </si>
  <si>
    <t>SE VALIDAN LAS EXPERIENCIAS HASTA SEPTIEMBRE 30</t>
  </si>
  <si>
    <t>028-2014</t>
  </si>
  <si>
    <t>GIMNASIO SAN JOSUE</t>
  </si>
  <si>
    <t>ASOCIACION DE PROFESIONALES EN PROGRAMAS DE PROMOCION Y PREVENCION PARA LA SALUD, LA EDUCACION, LA FAMILIA Y LA COMUNIDAD APSEFACOM</t>
  </si>
  <si>
    <t>019-2013</t>
  </si>
  <si>
    <t>SUBSANAR LA CANTIDAD DE PALABRAS MAXIMA NO CUMPLE CON CADA UNO DE LOS COMPONENTES  SEGÚN FORMATO 12. FOLIO  374-382</t>
  </si>
  <si>
    <t>16/09/2013 HASTA LA FECHA</t>
  </si>
  <si>
    <t>30/09/2011 - 30/09/2012</t>
  </si>
  <si>
    <t>FUNDACION CONVIVENCIA</t>
  </si>
  <si>
    <t>SANDRA PAOLA FUNEZ GONZALEZ</t>
  </si>
  <si>
    <t>PROFESIONAL DE APOYO PSICOSOCIAL MEDIO FAMILIAR</t>
  </si>
  <si>
    <t>24/05/2012 - 09/07/2012</t>
  </si>
  <si>
    <t>MUNICIPIO DE COROZAL - COMISARIA DE FAMILIA</t>
  </si>
  <si>
    <t>25/01/2011 16/06/2011</t>
  </si>
  <si>
    <t>01/08/2012 20/06/2013</t>
  </si>
  <si>
    <t>LA PROFESIONAL SE PRESENTO PARA EL MINICIPIO DE SUCRE PARA DOS PROPUESTAS AMBAS HABILITANTE SE TEDRS EN CUENTA EL ORDEN DEL RADICADO DE LA PROPUESTA  SE ASIGNO A LA  ASOCIACION DE PROFECIONALES EN PROGRAMAS DE PROMOCION Y PREVENCION PARA LA SALUD, LA EDUCACION LA FAMILIA Y LA COMUNIDAD APSEFACOM RADICADA EL DIA 03 DE DICIEMBRE EL 2014 A LAS  8:28:42 AM Y UNION TEMPORAL C Y M POR LA NIÑEZ Y LA FAMILIA DE SAN BENITO ABAD RADICO  EL DIA 03 D EDICIEMBRE DE  2014 A LAS 15:46:32PM</t>
  </si>
  <si>
    <t>KATHERINE DEL CARMEN VERGARA FLOREZ</t>
  </si>
  <si>
    <t>01/08/2014 - 31/10/2014</t>
  </si>
  <si>
    <t>22/01/2014 24/11/2014</t>
  </si>
  <si>
    <t>30/05/2013 31/12/2013</t>
  </si>
  <si>
    <t>01/10/2012 - 01/11/2012</t>
  </si>
  <si>
    <t>CORPORACION PBA</t>
  </si>
  <si>
    <t>SONIA ZENIT ARIZA MARQUEZ</t>
  </si>
  <si>
    <t>ENERO A JULIO 2008 - 10/12/2010</t>
  </si>
  <si>
    <t>CNRR</t>
  </si>
  <si>
    <t>05/06/2010 - 10/12/2010</t>
  </si>
  <si>
    <t>10/07/2012 - 29/11/2013</t>
  </si>
  <si>
    <t>CORPORACION DIA DE LA NIÑEZ</t>
  </si>
  <si>
    <t>05/05/2014 - 12/11/2014</t>
  </si>
  <si>
    <t>SANDRA MILENA MORALES MIRANDA</t>
  </si>
  <si>
    <t>01/08/2014 - 25/11/2014</t>
  </si>
  <si>
    <t>24/01/2014 - 31/07/2014</t>
  </si>
  <si>
    <t>FUNDACION INSTITUCION EDUCATIVA GIMNASIO EL SAN JORGE</t>
  </si>
  <si>
    <t>LORENA MARIA RACEDO LOBO</t>
  </si>
  <si>
    <t>SECRETARIA DE ASUNTOS SOCIALES</t>
  </si>
  <si>
    <t>LA PROFESIONAL SE PRESENTO PARA EL MINICIPIO DE SUCRE PARA DOS PROPUESTAS AMBAS HABILITANTE SE TEDRA EN CUENTA EL ORDEN DEL RADICADO DE LA PROPUESTA  SE ASIGNO A LA  ASOCIACION DE PROFECIONALES EN PROGRAMAS DE PROMOCION Y PREVENCION PARA LA SALUD, LA EDUCACION LA FAMILIA Y LA COMUNIDAD APSEFACOM RADICADA EL DIA 03 DE DICIEMBRE EL 2014 A LAS  8:28:42 AM Y UNION TEMPORAL C Y M POR LA NIÑEZ Y LA FAMILIA DE SAN BENITO ABAD RADICO  EL DIA 03 D EDICIEMBRE DE  2014 A LAS 15:46:32PM</t>
  </si>
  <si>
    <t>SUBSANAR APORTANDO EXPERIENCIA EN INTERVENCION CON FAMILIA Y COMUNIDAD</t>
  </si>
  <si>
    <t>SECRETARIA DE SALUD</t>
  </si>
  <si>
    <t xml:space="preserve">31/07/2007 - 30/11/2008 </t>
  </si>
  <si>
    <t>ASEO SINCELEJO LIMPIO</t>
  </si>
  <si>
    <t xml:space="preserve">29/06/2011 - 12/01/2012 </t>
  </si>
  <si>
    <t>SECRETARIA DE SALUD Y SEGURIDAD SOCIAL MUNICIPAL - MUNICIPIO DE CHALAN</t>
  </si>
  <si>
    <t xml:space="preserve">11/09/2012 - 30/06/2014 </t>
  </si>
  <si>
    <t>COORPORACION ESCUELA GALAN PARA EL DESARROLLO DE LA DEMOCRACIA</t>
  </si>
  <si>
    <t>16/09/2013 25/11/2014</t>
  </si>
  <si>
    <t>YUZ MERY PEREZ VERGARA</t>
  </si>
  <si>
    <t xml:space="preserve">14/06/2008 - 31/12/2008 </t>
  </si>
  <si>
    <t>ASOCIACION PROACTIVA</t>
  </si>
  <si>
    <t xml:space="preserve">01/02/2008 - 15/06/2008 </t>
  </si>
  <si>
    <t>ACTIVOS S.A.</t>
  </si>
  <si>
    <t xml:space="preserve">01/09/2006 - 31/08/2007 </t>
  </si>
  <si>
    <t>COOPERATIVA DE TRABAJO ASOCIADO SERVIR</t>
  </si>
  <si>
    <t xml:space="preserve">10/2004 - 06/2005 </t>
  </si>
  <si>
    <t xml:space="preserve">08/2003 - 12/2003 </t>
  </si>
  <si>
    <t>07/2002 - 03/2003</t>
  </si>
  <si>
    <t>CEPROD</t>
  </si>
  <si>
    <t>BLANCA LUZ TORRES HERNANDEZ</t>
  </si>
  <si>
    <t>NO  CUMPLE</t>
  </si>
  <si>
    <t>AGOSTO/2003
FEBRERO/2004</t>
  </si>
  <si>
    <t>FUNDACION INVERSIONES MAYA</t>
  </si>
  <si>
    <t xml:space="preserve">NOV/2006
DIC/2007 </t>
  </si>
  <si>
    <t>CURTIEMBRES LA SABANA LTDA</t>
  </si>
  <si>
    <t xml:space="preserve"> NO  CUMPLE</t>
  </si>
  <si>
    <t>03/11/2005 - 26/05/2006</t>
  </si>
  <si>
    <t>CARLOS RODRIGUEZ G. ASESORIA Y CONSULTORES</t>
  </si>
  <si>
    <t>22/05/2014 - 20/08/2014</t>
  </si>
  <si>
    <t>NO SE EVIDENCIO FECHA DE ACTA DE GRADO EN EL DIPLOMA</t>
  </si>
  <si>
    <t>LIZ CARO CUMPLIDO ARROYO</t>
  </si>
  <si>
    <t>C00RDINADOR MEDIO FAMILIAR</t>
  </si>
  <si>
    <t>01/02/2011
30/11/2011</t>
  </si>
  <si>
    <t>01/02/2010
30/11/2010</t>
  </si>
  <si>
    <t>01/02/2009
30/11/2009</t>
  </si>
  <si>
    <t>COLEGIO NUESTRA SEÑORA LAS MERCEDES</t>
  </si>
  <si>
    <t>01/11/2010
30/01/2013</t>
  </si>
  <si>
    <t>DIRECTV</t>
  </si>
  <si>
    <t>01/08/2009
14/04/2010</t>
  </si>
  <si>
    <t>MOTOK S.A.</t>
  </si>
  <si>
    <t>MOTO SUCRE S.A.</t>
  </si>
  <si>
    <t>16/10/2008
24/07/2009</t>
  </si>
  <si>
    <t>SUME S.A.</t>
  </si>
  <si>
    <t>22/08/2014
06/11/2014</t>
  </si>
  <si>
    <t>LORENA ARNEDO CENTENARO</t>
  </si>
  <si>
    <t>01/09/2014
20/10/2014</t>
  </si>
  <si>
    <t>VALORACION RIESGO DE MUERTE</t>
  </si>
  <si>
    <t>01/07/2013
30/10/2014</t>
  </si>
  <si>
    <t>INSTITUTO NACIONAL DE MEDICINA LEGAL Y CIENCIAS FORENCES</t>
  </si>
  <si>
    <t>10/02/2014
10/08/2014</t>
  </si>
  <si>
    <t>CABILDO MAYOR REGIONAL DEL PUEBLO ZENU</t>
  </si>
  <si>
    <t>15/07/2013
15/12/2013</t>
  </si>
  <si>
    <t>FUNDACIONPARA LA RECONCILIACIÓN</t>
  </si>
  <si>
    <t>07/02/2012
02/07/2013</t>
  </si>
  <si>
    <t>02/02/2010 20/02/2013</t>
  </si>
  <si>
    <t>01/06/2009 A 31/12/2009</t>
  </si>
  <si>
    <t>FUERZAS MILITARES DE COLOMBIA - EJERCITO NACIONAL - TRIGESIMA BRIGADA</t>
  </si>
  <si>
    <t>ANA KARINA BARBOZA GARCIA</t>
  </si>
  <si>
    <t>COORDINADOR MEDIO FAMILIAR</t>
  </si>
  <si>
    <t>01/08/2011 -21/11/2014</t>
  </si>
  <si>
    <t>IPS PARAISO SAS</t>
  </si>
  <si>
    <t>LUZ MARINA ORREGO MEDINA</t>
  </si>
  <si>
    <t>CALLE PRINCIPAL, VILLA ROSITA, VILLA ANGELA CENTRO CULTURAL TOMAS MORO, VILLA KATY, CHOCHO, CRISTO VIENE, EL CINCO COLEGIO SEDE RAFAEL NUÑEZ Y LA GALLERA, CRISTO VIENE CALLE PRINCIPAL Y VILLA JUANA. CZ SINCELEJO.</t>
  </si>
  <si>
    <t>4.53</t>
  </si>
  <si>
    <t>018-2012</t>
  </si>
  <si>
    <t>ESTA EXPERIENCIA FUE PRESENTADA PARA EL GRUPO 16 EL DIA 3/12/2014 A LAS 8:25 AM Y PARA ESTE GRUPO A LAS 8:28AM POR TAL RAZON NO SERA TENIDA ENCUENTA PARA ESTE GRUPO</t>
  </si>
  <si>
    <t>52-53</t>
  </si>
  <si>
    <t>SE VALIDA LA EXPERIENCIA HASTA 30/09/2014</t>
  </si>
  <si>
    <t>HERNEY ALFONSO MEJIA CASTILLO</t>
  </si>
  <si>
    <t>COORDINADOR PROGRAMA SOCIAL</t>
  </si>
  <si>
    <t>2/09/2002 A 10/10/2004</t>
  </si>
  <si>
    <t>DOCENTE ESCUELA CANUTAL</t>
  </si>
  <si>
    <t>16/01/2009 A 4/04/2009</t>
  </si>
  <si>
    <t>DOCENTE ESCUELA PALMAR</t>
  </si>
  <si>
    <t>9/06/2008 A 14/08/2008</t>
  </si>
  <si>
    <t>DOCENTE ESCUELA DON GABRIEL</t>
  </si>
  <si>
    <t>9/08/2002 A 30/11/2002</t>
  </si>
  <si>
    <t>SECRETARIA DE EDUCACION DEL MUNICIPIO DE OVEJAS</t>
  </si>
  <si>
    <t>LUDIS TERESA ALFARO URIBE</t>
  </si>
  <si>
    <t>ASESORA</t>
  </si>
  <si>
    <t>18/11/2011 A 16/04/2012</t>
  </si>
  <si>
    <t>TYS TEMPORALES  LTDA</t>
  </si>
  <si>
    <t>ATENCION PSICOSOCIAL A  NIÑOS VICTIMAS DEL CONFLICTO</t>
  </si>
  <si>
    <t>ORGANIZACIÓN INTERNACIONAL PARA LAS MIGRACIONES OIM</t>
  </si>
  <si>
    <t>30/10/2007 A 31/03/2011</t>
  </si>
  <si>
    <t>16/09/2013 A 16/05/2014</t>
  </si>
  <si>
    <t>LIZDANY ISABEL  GOMEZ PORTACIO</t>
  </si>
  <si>
    <t>NO APORTARON FORMATO 9 EXPERIENCIA ADICIONAL</t>
  </si>
  <si>
    <t xml:space="preserve">CONVENIO DE ASOCIACION </t>
  </si>
  <si>
    <t>JUNTA DE ACCION COMUNAL DE BAYUNCA BOLIVAR</t>
  </si>
  <si>
    <t xml:space="preserve">SUBSANAR FORMATO OCHO POR ENCONTRARSE CON ENMENDADURAS FOLIO 159.   </t>
  </si>
  <si>
    <t>COORDINADORA PRIMERA INFANCIA MODALIDAD FAMILIAR</t>
  </si>
  <si>
    <t>2/09/2013 A 29/09/2014</t>
  </si>
  <si>
    <t>MARIA EUGENIA ARROYO MENDOZA</t>
  </si>
  <si>
    <t>SUBSANAR LAS CERTIFICACIONES INDICANDO FECHA DE INICIO Y TERMINACION. IGUALMENTE FUNCIONES ASIGNADAS. FOLIO 137</t>
  </si>
  <si>
    <t>ATENCION A JOVENES DEL PROGRAMA JOVENES EN ACCION, FORMACION EN TALLERES OCUPACIONALES Y AUTO ESTIMA, ORGANIZACIÓN, PLANEACION Y CONTROL DE LAS LABORES DE INSCRIPCION.</t>
  </si>
  <si>
    <t>4/10/2004 A 4/12/2004</t>
  </si>
  <si>
    <t>SENA REGIONAL BOLIVAR</t>
  </si>
  <si>
    <t>SUBSANAR LAS CERTIFICACIONES INDICANDO FECHA DE INICIO Y TERMINACION. IGUALMENTE FUNCIONES ASIGNADAS. FOLIO 140</t>
  </si>
  <si>
    <t>21/07/1999 A 30/12/1999</t>
  </si>
  <si>
    <t xml:space="preserve">COMISARIA DE FAMILIA ZONA SUR OCCIDENTAL DE CARTAGENA
</t>
  </si>
  <si>
    <t>SUBSANAR LAS CERTIFICACIONES INDICANDO FECHA DE INICIO Y TERMINACION. IGUALMENTE FUNCIONES ASIGNADAS. FOLIO 139</t>
  </si>
  <si>
    <t>4/02/2000 A 30/05/2000</t>
  </si>
  <si>
    <t>HOSPITAL INFANTIL NAPOLEON FRANCO PAREJA</t>
  </si>
  <si>
    <t xml:space="preserve">SUBSANAR EL FORMATO 8 CARTA DE COMPROMISO POR PRESENTAR ENMENDADURAS Y NO CORRESPONDER AL NOMBRE DEL PROFESIONAL EVALUADO.  FOLIO 119  </t>
  </si>
  <si>
    <t>SELECCIÓN Y EVALUACION A PROFESIONALES</t>
  </si>
  <si>
    <t>FUNDACION DESARROLLO SOCIAL INTEGRAL HUMANA</t>
  </si>
  <si>
    <t>EVEDITH TERAN LORA</t>
  </si>
  <si>
    <t>PSICOLOGA A LA ATENCION EN PRIMER INFANCIA MODALIDAD FAMILIAR</t>
  </si>
  <si>
    <t>2/09/2013 A 31/12/2014</t>
  </si>
  <si>
    <t>DESARROLLO DE ACTIVIDADES DE SALUD MENTAL</t>
  </si>
  <si>
    <t>1/8/2013 A 31/12/2013</t>
  </si>
  <si>
    <t>HOSPITAL SAN NICOLAS DE TOLENTINO- PINILLO BOLIVAR</t>
  </si>
  <si>
    <t>27/05/2013 A 27/06/2014</t>
  </si>
  <si>
    <t xml:space="preserve">COMISARIA DE FAMILIA  MUNICIPIO DE PINILLO BOLIVAR
</t>
  </si>
  <si>
    <t>CINDY YARITZA COLMENARES OVIEDO</t>
  </si>
  <si>
    <t>COORDINADORA  SOCIAL</t>
  </si>
  <si>
    <t>3/08/2011 A 24/08/2011</t>
  </si>
  <si>
    <t>YUMA CONCECIONARIA</t>
  </si>
  <si>
    <t>CARGO DE COORDINADORA DE PROGRAMAS EDUCATIVOS Y CULTURALES</t>
  </si>
  <si>
    <t>5/02/1999 A 20/12/2003</t>
  </si>
  <si>
    <t>NUEVO HORIZONTE</t>
  </si>
  <si>
    <t>DISEÑAR PLAN DE ACCION, ESTRATEGIAS PARA LA EJECUCION  MONITOREO Y EVAUACION, COORDINAR Y MONITOREAR EQUIPO HUMANO, PARTICIPAR EN MESAS DE PRIMERA INFANCIA,CONSTRUCCION DE LA RUTA DE ATENCION INTEGRAL, LLEVAR REGISTROS Y DOCUMENTAR LAS ACCIONES</t>
  </si>
  <si>
    <t>2/2/2003 A 30/12/2013</t>
  </si>
  <si>
    <t>UNION TEMPORAL PRIMERA INFANCIA BARULLO</t>
  </si>
  <si>
    <t xml:space="preserve">SE HABILITA EL PROFESIONAL EN LA REGIONAL SUCRE YA QUE LA PROPUESTA FUE RADICADA CON FECHA Y HORA PREVIA A LA PROPUESTA DE LA CORPORACION PARA EL DESARROLLO INTEGRAL DE LA REGIONAL BOLIVAR </t>
  </si>
  <si>
    <t>PROYECTOS DE FORMACION A MADRES SUSTITUTAS Y MADRES SOS EN TEMAS DE CRIANZA POSITIVA, MANEJO DE CONFLICTOS FAMILIARES, ACTIVIDADES CULTURALES Y RECREATIVAS.</t>
  </si>
  <si>
    <t>01/05/2014 A 30/09/2014</t>
  </si>
  <si>
    <t>ALDEAS INFANTILES SOS COLOMBIA</t>
  </si>
  <si>
    <t>LICENCIADA EN EDUCACION PRESSCOLAR</t>
  </si>
  <si>
    <t>YENIS DEL CARMEN JIMENEZ ANAYA</t>
  </si>
  <si>
    <t>SUBSANAR APORTANDO EL FORMATO 11 CONDICIONES HABILITANTES DE INFRAESTRUCTURA</t>
  </si>
  <si>
    <t>350</t>
  </si>
  <si>
    <t>FOLIOS 52</t>
  </si>
  <si>
    <t>CONVENIO DE ASOCIACION</t>
  </si>
  <si>
    <t>SUBSANAR FORMATO NUMERO UNO, CARTA DE PRESENTACION POR CUANTO EL NOMBRE RELACIONADO NO CORRESPONDE A LA ONG QUE ESTA OFERTANDO.FOLIO 2. ASI MISMO SUBSANAR EL FORMATO NUMERO 6 EXPERIENCIA MINIMA HABILITANTE, POR CUANTO NO LO APORTARON.SE ACLARA QUE ESTE CONTRATO SE ENCUENTRA EN EJECUCION POR TANTO SE VALIDA HASTA 30/09/2014  COMO LO ESTIPULA EL PLIEGO PAG 54</t>
  </si>
  <si>
    <t>FOLIOS 50,51</t>
  </si>
  <si>
    <t>INSTITUTO COLOMBIANO DE BIENESTAR FAMILIAR</t>
  </si>
  <si>
    <t>FECHA DE INICIO : 26/06/1997 FECHA DE TERMINACION : 14/0181998</t>
  </si>
  <si>
    <t xml:space="preserve">COPSERVIR </t>
  </si>
  <si>
    <t>FECHA DE INICIO : 29/12/2004 FECHA DE TERMINACION : 32/01/2005</t>
  </si>
  <si>
    <t xml:space="preserve">TRASPORTE Y TRANSITO DE  COROZAL SUCRE </t>
  </si>
  <si>
    <t>FECHA DE INICIO : 16/04/2008 FECHA DE TERMINACION : 31/12/2008</t>
  </si>
  <si>
    <t xml:space="preserve">PARMATIENDA DE LA SABANA </t>
  </si>
  <si>
    <t>FECHA DE INICIO : 14/03/2011 FECHA DE TERMINACION : 31/08/2012</t>
  </si>
  <si>
    <t xml:space="preserve">FUNDACION GESTIONAR </t>
  </si>
  <si>
    <t>FECHA DE INICIO :  DESDE EL MES DE MARZO DE 1998 HASTA EL MES DE DICIEMBRE DEL 2000</t>
  </si>
  <si>
    <t xml:space="preserve">SOCIEDAD DE INGENIEROS  SALAS  MENDOZA Y FIGUEREDO </t>
  </si>
  <si>
    <t>FECHA DE INICIO : 05/06/2011 FECHA DE TERMINACION : 30/11/2012</t>
  </si>
  <si>
    <t>ASOCIACION DE PRODUCTORES AGRICOLAS DE SUCRE - APRAS</t>
  </si>
  <si>
    <t xml:space="preserve">COORPORACION UNIVERSITARIA  CECAR </t>
  </si>
  <si>
    <t xml:space="preserve">DILIA JOSEFA FIGUEROA RUIZ </t>
  </si>
  <si>
    <t xml:space="preserve"> 02/09/2013 A 31/10/2013</t>
  </si>
  <si>
    <t>12/ 02/2012 A   02/08/2013</t>
  </si>
  <si>
    <t xml:space="preserve">ALCALDIA DEL MUNICIPIO DE MAJAGUAL </t>
  </si>
  <si>
    <t xml:space="preserve">FECHA DE INICIO : 01/10/1993 SIN FECHA DE TERMINACION </t>
  </si>
  <si>
    <t xml:space="preserve">NUCLEO DEL DESARROLLO EDUCATIVO CON SEDE EN  EL COLEGIO DE MAJAGUAL SUCRE </t>
  </si>
  <si>
    <t xml:space="preserve">CORPORACION UNIVERSITARIA  DEL CARIBE- CECAR </t>
  </si>
  <si>
    <t xml:space="preserve">LICENCIADO EN EDUCACION INFANTIL </t>
  </si>
  <si>
    <t xml:space="preserve">ILENIS DEL CARMEN  ROYERO MEZA </t>
  </si>
  <si>
    <t xml:space="preserve">FECHA DE INICIO : 15/08/2011   SIN FECHA DE TERMINACION </t>
  </si>
  <si>
    <t xml:space="preserve">CENTRO AUDITIVO  WIDES - MARACAIBO </t>
  </si>
  <si>
    <t>FECHA DE INICIO : 09/12/2008  HASTA EL 05/06/2009</t>
  </si>
  <si>
    <t xml:space="preserve">CENTRO DE RECONOCIMIENTO DE CONDUCTORES CERCO - CERETE </t>
  </si>
  <si>
    <t>FECHA DE INICIO : 01-06-2009  HASTA EL 19-11-2010</t>
  </si>
  <si>
    <t xml:space="preserve">INSTITUCION DE REHABILITACION  INTEGRAL </t>
  </si>
  <si>
    <t xml:space="preserve">FONOAUDIOLOGA </t>
  </si>
  <si>
    <t xml:space="preserve">YURANIS SOFIA  PEREZ  CASTRO </t>
  </si>
  <si>
    <t>N°. 272</t>
  </si>
  <si>
    <t>FPI-13-472</t>
  </si>
  <si>
    <t xml:space="preserve">CORPORACION EDUCATIVA  COLEGIO GRAN COLOMBIA </t>
  </si>
  <si>
    <t>N°. 271</t>
  </si>
  <si>
    <t xml:space="preserve">001-2011 </t>
  </si>
  <si>
    <t xml:space="preserve">INSTITUCION EDUCATIVA TECNICA AGROPECUARIA - VICENTE HORDANZA </t>
  </si>
  <si>
    <t xml:space="preserve">COORPORACION PIEDRALIPE </t>
  </si>
  <si>
    <t>N°: 270</t>
  </si>
  <si>
    <t>0.00</t>
  </si>
  <si>
    <t xml:space="preserve">FP1-13-470 </t>
  </si>
  <si>
    <t xml:space="preserve">CORPORACION EDUCATIVA COLEGIO GRAN COLOMBIA </t>
  </si>
  <si>
    <t xml:space="preserve"> NO SE VALIDA LA EXPERIENCIA DEL FOLIO  201 POR ESTAR ILEGIBLE</t>
  </si>
  <si>
    <t>REALIZO PRACTICAS PROFESIONALES   DE SDE ENERO  19  DE 2004  A NOVIEMBRE 30   DE 2005</t>
  </si>
  <si>
    <t>ASEO SINCELEJEJO LIMPIO  S.A</t>
  </si>
  <si>
    <t>FOLIO 200</t>
  </si>
  <si>
    <t>FECHA DE  INICIO  DEL MES DE JULIO 12   A   4 NOVIEMBRE DE 2003</t>
  </si>
  <si>
    <t>FUNDACION DE INVESTIGACION Y CAPACITACION CULTURAL - FINCAC</t>
  </si>
  <si>
    <t>FOLIO 199</t>
  </si>
  <si>
    <t xml:space="preserve">REALIZO PRACTICAS   DE FEBRERO 14  A JUNIO 30 DE 2002 </t>
  </si>
  <si>
    <t xml:space="preserve">GIMNASIO  LEGIONARIO </t>
  </si>
  <si>
    <t>FOLIO 198</t>
  </si>
  <si>
    <t>FECHA DE  INICIO   ENERO 2  DE 2008  DE TERMINACION  30 DE NOVIEMBRE DE 2008</t>
  </si>
  <si>
    <t xml:space="preserve">FUNDACION PROGRESAR </t>
  </si>
  <si>
    <t xml:space="preserve">ELKA  DEL PILAR OLIVERA MERCADO </t>
  </si>
  <si>
    <t>FECHA DE  INICIO  27/01/2014 Y DE TERMINACION 04/09/2014</t>
  </si>
  <si>
    <t>UNION TEMPORAL ALIIANZA ALIMENTARIA  DACAC</t>
  </si>
  <si>
    <t>AGOSTO 5  DE 2012   A 30 SEPTIEMBRE DE 2013</t>
  </si>
  <si>
    <t xml:space="preserve">ALCALDIA DEL MUNICIPIO DE GUARANDA -SUCRE </t>
  </si>
  <si>
    <t>LAS CERTIFICACIONES DE LOS FOLIOS 180, 181 Y 182 NO CORRESPONDEN A LA PERSONA RELACIONADA EN LA HOJA DE VIDA</t>
  </si>
  <si>
    <t>FECHA DE  INICIO  01/10/2013  Y DE TERMINACION 31/10/2013</t>
  </si>
  <si>
    <t xml:space="preserve">FUNDACION PACTOS </t>
  </si>
  <si>
    <t>FOLIO 179</t>
  </si>
  <si>
    <t>03/02/2012 A 10/12/2012</t>
  </si>
  <si>
    <t xml:space="preserve">POLICIA NACIONAL  DE L DEPARTAMENTO DE LA GUAJIRA </t>
  </si>
  <si>
    <t xml:space="preserve">SUBSANAR APORTANDO CEDULA DE CIUDADANIA LA ANEXADA NO CORRESPONDE  A LA  PERSONA RELACIONADA EN LA HOJA  DE VIDA FOLIO 167 </t>
  </si>
  <si>
    <t>06/06/2013 A 10/12/2013</t>
  </si>
  <si>
    <t xml:space="preserve">HOSPITAL NUESTRA SEÑORA DE LOS REMEDIOS </t>
  </si>
  <si>
    <t xml:space="preserve">MARYIRIS  ELENA BELTRAN GARIZAO </t>
  </si>
  <si>
    <t>1/135</t>
  </si>
  <si>
    <t>SUBSANAR APORTANDO EL DIPLOMA  O ACTA DE GRADO  Y ACLARAR  ESPECIFICANDO LA FECHA DE INICIO Y TERMINACION   EN EL CERTIFICADO DEL FOLIO 162</t>
  </si>
  <si>
    <t xml:space="preserve">NO ESPECIFICA FECHA DE INICIO Y TERMINACION SOLO QUE SON 2 AÑOS . </t>
  </si>
  <si>
    <t xml:space="preserve">ROSA ISELA  CALVO CARMONA </t>
  </si>
  <si>
    <t>FOLIO:  140 Y 141</t>
  </si>
  <si>
    <t>FECHA DE  INICIO 07/06/2012  Y DE TERMINACION 23/06/2012</t>
  </si>
  <si>
    <t>WPC EDW CANDO S.A.S</t>
  </si>
  <si>
    <t>FOLIO:  139</t>
  </si>
  <si>
    <t>FECHA DE  INICIO 05/01/2011    Y DE TERMINACION 05/05/2011</t>
  </si>
  <si>
    <t xml:space="preserve">CENTRO DE ATENCION INTEGRAL DE LA PRIMERA INFANCIA VIDA SCHOOL </t>
  </si>
  <si>
    <t>FOLIO 135 ,136,137 , 138 , 142  Y 143</t>
  </si>
  <si>
    <t>FECHA DE  INICIO 04/01/2012    Y DE TERMINACION 29/02/2012  FECHA DE  INICIO 03/10/2011   Y DE TERMINACION 31/12/2011    FECHA DE  INICIO 20/03/2012   Y DE TERMINACION 30/05/2012</t>
  </si>
  <si>
    <t xml:space="preserve">FUNDACION COLOMBIANO SOLIDARIO </t>
  </si>
  <si>
    <t>FOLIO:  133 Y 134</t>
  </si>
  <si>
    <t>01/02/2010    A 15 /12/2010  -   01/06/2009  A 22/10/2009</t>
  </si>
  <si>
    <t xml:space="preserve">LA FUNDACION PARA LA PROMOCION DE LAS CIENCIAS , EL ARTE LA TECNOLOGIA Y LA CULTURA - PROCIENCIA </t>
  </si>
  <si>
    <t>FECHA DE  INICIO 05/03/2013   A 18/11/2014</t>
  </si>
  <si>
    <t xml:space="preserve">CDI SEMILLAS DE AMOR </t>
  </si>
  <si>
    <t xml:space="preserve">YERICA JHOANA  COHEN TORRES </t>
  </si>
  <si>
    <t xml:space="preserve"> 10/04/2013 A  12/04/2013</t>
  </si>
  <si>
    <t xml:space="preserve">ASOCIACION ARGENTINA DE PADRES  DE AUTISTAS </t>
  </si>
  <si>
    <t xml:space="preserve"> 01/02/2010  SIN COLOCAR FECHA DE FINALIZACION  </t>
  </si>
  <si>
    <t xml:space="preserve">INSTITUCION: CORPORACION  E.S.C.O. IPS </t>
  </si>
  <si>
    <t xml:space="preserve">NO CUMPLE  PORQUE ESTA EXPERIENCIA  NO ES  ENMARCADA   COMO   DIRECTOR, COORDINADOR O JEFE EN PROGRAMAS O PROYECTOS SOCIALES  PARA LA INFANCIA O CENTROS EDUCATIVOS  . FOLIOS : 117 A 119   SE REQUIERE SUBSANAR </t>
  </si>
  <si>
    <t xml:space="preserve">COORDINADOR ENTRENAMIENTO ABA NO CUMPLE </t>
  </si>
  <si>
    <t xml:space="preserve">04/09/2013  A 04/02/2014 </t>
  </si>
  <si>
    <t xml:space="preserve">CLINICA LA MISERICORDIA  DE CARTAGENA </t>
  </si>
  <si>
    <t xml:space="preserve">JORGE ALBERTO  DAVILA GONZALEZ </t>
  </si>
  <si>
    <t xml:space="preserve">SUBSANAR APORTANDO EL  FORMATO  N°: 11 Y LA CARTA  DE COMPROMISO NO ESTA FIRMADA. </t>
  </si>
  <si>
    <t xml:space="preserve">CORREGIMIENTOS:  CAMPO ALEGRE , OREGERO, BAJO GRANDE , SAN JOSE, LA PALMA, LAS CLAVOLINAS, LAS TRINCHERAS, BAJO PUREZA, SANTA HELENA, LAS CARRACUCHAS , EL PORVENIR , EL PALMAR , NUEVO MAMON, ATO NUEVO , ARBOLEDA, CORDOBA , SANTA ROSA , LA VENTURA , NARANJAL , NARIÑO Y SAN LUIS. </t>
  </si>
  <si>
    <t>DESARROLLO INFANTIL EN MEDIO FAMILIAR</t>
  </si>
  <si>
    <t>316</t>
  </si>
  <si>
    <t>SE SOLICITA SUBSANAR ALLEGANDO LA CANTIDAD DE CUPOS REQUERIDOS EN EL PROCESO</t>
  </si>
  <si>
    <t>N°. 94</t>
  </si>
  <si>
    <t>24 DE MAYO DE 2010</t>
  </si>
  <si>
    <t>10 DE FEBRERO DE 2010</t>
  </si>
  <si>
    <t xml:space="preserve">FONDO FINANCIERO DE PROYECTOS DE DESARROLLO - FONADE </t>
  </si>
  <si>
    <t>CORPORACION EDUCATIVA COLEGIO GRAN COLOMBIA</t>
  </si>
  <si>
    <t>SUBSANAR APORTANDO EL ANEXO 6</t>
  </si>
  <si>
    <t xml:space="preserve">90-91-92-93 </t>
  </si>
  <si>
    <t>15 DE DICIEMBRE DE 2014</t>
  </si>
  <si>
    <t>19 DE DICIEMBRE DE 2012</t>
  </si>
  <si>
    <t>0737-2012</t>
  </si>
  <si>
    <t>ICBF - REGIONAL BOLIVAR</t>
  </si>
  <si>
    <t xml:space="preserve">CORPORACION EDUCATIVACOLEGIO  GRAN COLOMBIA </t>
  </si>
  <si>
    <t>UNION TEMPORAL PRIMERA INFANCIA SUCREÑA</t>
  </si>
  <si>
    <t>01/02/2011 AL 11/12/2013</t>
  </si>
  <si>
    <t>RAPIDO EL CARMEN</t>
  </si>
  <si>
    <t>MIGUEL DARIO OYOLA CASTILLO</t>
  </si>
  <si>
    <t>04/04/2004 AL 9/01/2009 Y 14/01/2013 AL 20/12/2013</t>
  </si>
  <si>
    <t>INSTITUCION EDUCATIVA SAN ANTONIO Y FUNDACION PRO CIENCIA</t>
  </si>
  <si>
    <t>RAFAEL NUÑEZ</t>
  </si>
  <si>
    <t>LICENCIADA EN PRESCOLAR Y BASICA PRIMARIA</t>
  </si>
  <si>
    <t>EVEDITH DEL CARMEN MULFORT HERRERA</t>
  </si>
  <si>
    <t>APOYO  PEDAGOGICO</t>
  </si>
  <si>
    <t>COORDINADORA PROGRAMA SOCIALES NIÑOS Y JOVENES</t>
  </si>
  <si>
    <t>01/07/2000 AL 01/07/2001</t>
  </si>
  <si>
    <t>CORDECO</t>
  </si>
  <si>
    <t xml:space="preserve">15/03/2007 A 15/12/2007  </t>
  </si>
  <si>
    <t>COMFAMILIAR Y CORDECO</t>
  </si>
  <si>
    <t>KATIANA BENITEZ GOMEZ</t>
  </si>
  <si>
    <t>539</t>
  </si>
  <si>
    <t>FUNDACION INSTITUCION EDUCATIVA GIMNACIO DEL SAN JORGE</t>
  </si>
  <si>
    <t>DEBE SUBSANAR LA CERTIFICACION CON NUERO DE CONTRATO O ACLARAR QUE MODALIDAD CONTRACTUAL</t>
  </si>
  <si>
    <t>INSTTUCION EDUCATIVA JUAN BAUTISTA ESCALABRINI</t>
  </si>
  <si>
    <t>INSTITUCION EDUCATIVA INTEGRAL</t>
  </si>
  <si>
    <t>DEBE  SUBSANAR EL NUMERO DEL CONTRATO NO CORRESPONDE</t>
  </si>
  <si>
    <t>50 Y 51</t>
  </si>
  <si>
    <t>07/02/2007 A 5/11/2008</t>
  </si>
  <si>
    <t>CENTRO EDUCATIVO REYECITOS</t>
  </si>
  <si>
    <t xml:space="preserve">SUBSANAR EL FORMATO No 8 PRESENTA ENMENDADURAS. </t>
  </si>
  <si>
    <t>01/05/2012 A 03/10/2014</t>
  </si>
  <si>
    <t>JULIO RAFAEL VIDES MORENO</t>
  </si>
  <si>
    <t>SUBSANAR EL FORMATO No 8 PRESENTA ENMENDADURAS. NO TIENE EXPERIENCIA CERTIFICADA.</t>
  </si>
  <si>
    <t>01/01/2012 AL 31/08/2014</t>
  </si>
  <si>
    <t>YERALDIN PAOLA PERALTA FARAk</t>
  </si>
  <si>
    <t>SUBSANAR EL FORMATO No 8 PRESENTA ENMENDADURAS</t>
  </si>
  <si>
    <t>TRABAJADORA COMISARIA DE FAMILIA</t>
  </si>
  <si>
    <t>02/02/2009 A 30/07/2010</t>
  </si>
  <si>
    <t>SECRETARIA DE GOBIERNO MUNICIPIO DE SAN FERNANDO</t>
  </si>
  <si>
    <t>COORDINADOR ADMINISTRATIVO</t>
  </si>
  <si>
    <t xml:space="preserve">25/10/2010 AL 24/10/2011 </t>
  </si>
  <si>
    <t>COMFAMILIAR Y OEI</t>
  </si>
  <si>
    <t>KARINA NOELIA PEREZ MEJIA</t>
  </si>
  <si>
    <t>NO SE VALIDA   NO ESTA FIRMADA POR QUIEN CERTIFICA , NO TIENE TIEMPO DE SERVICIO, SUBSANAR EL FORMATO No 8 PRESENTA ENMENDADURAS</t>
  </si>
  <si>
    <t>NO CUMPLE LA EXPERIENCIA ES CON ADOLESCENTES</t>
  </si>
  <si>
    <t>NO ESPECIFICAN</t>
  </si>
  <si>
    <t>FUNDACION NUEVO SER</t>
  </si>
  <si>
    <t>KAREN LICETH ALVAREZ PEREZ</t>
  </si>
  <si>
    <t>EL PROFESIONAL QUEDA HABILITADO EN LA FUNDACION ENLACE YA QUE LA PROPUESTA FUE RADICADA EN HORA Y FECHA PREVIA A LA RADICADA POR EL CONSORCIO MIS PRIMEROS PASOS</t>
  </si>
  <si>
    <t>02/09/2002 AL 10/10/2004</t>
  </si>
  <si>
    <t>COOPERATIVA DE SERVICIOS GENERALES LA HEROICA</t>
  </si>
  <si>
    <t>LICENCIADO EN CIENCCIAS SOCIALES</t>
  </si>
  <si>
    <t>ALEXANDER CORRALES PEREZ</t>
  </si>
  <si>
    <t>01/02/2003 AL 30/12/2004 Y 02/09/2010 AL 31/10/2014</t>
  </si>
  <si>
    <t>COLEGIO MARIA AUXILIADORA Y FUNDAENLACE</t>
  </si>
  <si>
    <t>AMALFI DE JESUS HERAZO MARQUEZ</t>
  </si>
  <si>
    <t>SUBSANAR, TODA VEZ QUE NO SE ALLEGA EL FORMATO 11  DE ACUERDO A LA GEOREFERENCIACION</t>
  </si>
  <si>
    <t>277</t>
  </si>
  <si>
    <t>ACLARAR EN LA CERTIFICACION DE FOLIO No 53  SI ES CONVENIO O  CONTRATO  CON SU RESPECTIVO NUMERO</t>
  </si>
  <si>
    <t>ACLARAR EN LA CERTIFICACION DE FOLIO No 52  SI ES CONVENIO O  CONTRATO  CON SU RESPECTIVO NUMERO</t>
  </si>
  <si>
    <t>FUNDA ENLACE</t>
  </si>
  <si>
    <t xml:space="preserve">SE VALIDA LA CERTIFICACION HASTA 30/09/2014 DE ACUERDO A LO ESTABLECIDO EN EL PLIEGO DE CONDICIONES PAGINA 54. SUBSANAR APORTANDO EL FORMATO No 6 </t>
  </si>
  <si>
    <t>50 -  51</t>
  </si>
  <si>
    <t>ICBF - REGIONAL ATLANTICO</t>
  </si>
  <si>
    <t>EL PROFESIONAL QUEDA HABILITADO COMO FINANCIERO ADICIONAL  EN ATALOE</t>
  </si>
  <si>
    <t>FUNDACION POLITECNICO GRAN COLOMBIANO</t>
  </si>
  <si>
    <t>WALTER SIMARRA NAVARRO</t>
  </si>
  <si>
    <t>1/184</t>
  </si>
  <si>
    <t>DOCENTE TRANSFORMADOR EN BASICAS SECUNDARIAS DEL SISTEMA INTERACTIVO</t>
  </si>
  <si>
    <t>10/03/2010 A 1/09/2011</t>
  </si>
  <si>
    <t>TRANSFORMEMOS</t>
  </si>
  <si>
    <t>CENTRO EDUCATIVO MARIA EUGENIA VELANDIA</t>
  </si>
  <si>
    <t>COORDINADOR EDUACTIVO DEL POGRAMA DE FAMILIAS CON BIENESTAR</t>
  </si>
  <si>
    <t>11/09/2012 A 1/12/2014</t>
  </si>
  <si>
    <t xml:space="preserve">FUNDACION PROCIENCIAS </t>
  </si>
  <si>
    <t>LICENCIADA EN EDUCACION BASICA CON ENFASIS EN CIENCIAS SOCIALES</t>
  </si>
  <si>
    <t>MARIA BEATRIZ SALAS CASSERES</t>
  </si>
  <si>
    <t>PLANEAR, DISEÑAR, EJECUTAR INTERVENCION PSICOLOGICA DE NIÑOS, NIÑAS Y ADOLESCENTES. DISEÑAR PROGRAMAS DE CAPACITACION; REALIZAR DIAGNOSTICO, BRINDAR PSICOTERPIA, OFRECER CONSEJERIA A LA FAMILIA.</t>
  </si>
  <si>
    <t>11/06/2013 A 23/11/2014</t>
  </si>
  <si>
    <t>NIÑOS DE PAPEL</t>
  </si>
  <si>
    <t>3/03/2011 A 31/01/2013</t>
  </si>
  <si>
    <t>PROTECT CONTRA EL ABUSO SEXUAL IFANTIL.</t>
  </si>
  <si>
    <t>16/11/2007 A 25/10/2009</t>
  </si>
  <si>
    <t>ASOCIACION CENTROS DE FORMACION FUTUROS VALORES CARTAGENA DE INDIAS</t>
  </si>
  <si>
    <t xml:space="preserve">  ESTE PROFESIONAL NO SE PUEDE SUBSANAR POR QUE ES ADICIONAL  Y  EL  PROFESIONAL SE POSTULO PARA DOS DEPARTAMENTOS SUCRE Y BOLIVAR  PARA SUCRE A LA CORPORACION SOCIO CULTURAL DE AFRODECENDIENTE ATAOLE COMO ADICIONAL  Y PARA BOLIVAR  PARA CORPORACION PARA EL DESARROLLO SOCIAL - CORDESO COMO HABILANTES  SE TENDRA EN CUENTA LA PROPUESTA  POR ORDEN DE RADICADO SE LE ASIGNA A LA  REGIONAL BOLIVAR RADICADO 01/12/14 HORA 14:32 PM COORPORACION PARA EL DESARROLLO SOCIAL CORPODESO Y LA LA CORPORACION SOCIO CULTURAL DE AFRODECENDIENTE ATAOLE RADICO EL 03/12/2014 A LAS 10.11:58 AM</t>
  </si>
  <si>
    <t>EDUCADOR DE CALLE EN PROGRAMS PARA NIÑOS Y NIÑAS VICTIMA DE EXPLOTACION, MODALIDAD EXTERNADO.</t>
  </si>
  <si>
    <t>2/5/2005 A 16/11/2007</t>
  </si>
  <si>
    <t xml:space="preserve">FUNDACION RENACER </t>
  </si>
  <si>
    <t>ORLANDO JAVIER COLINA MARTINEZ</t>
  </si>
  <si>
    <t>LA INFORMACION SOLICITADA EN EL FORMATO NUEVE, LA APORTARON EN EL FORMATO SEIS- FOLIOS 199 Y 200. ADEMAS LA EXPERIENCIA APORTADA ES LA MISMA PARA LA EXPERIENCIA MINIMA HABILITANTE. POR LO ANTERIOR NO SE VALIDA.</t>
  </si>
  <si>
    <t>CORPORACION SOCIO CULTURAL Y AFRODESCENDIENTE ATAOLE</t>
  </si>
  <si>
    <t xml:space="preserve">RECLUTAMIENTO, APLICACIÓN DE PRUEBAS WARTEGG , VALANTI, REALIZAR INFORME, CONTRATACION, </t>
  </si>
  <si>
    <t>19/06/2013 A 19/12/2013</t>
  </si>
  <si>
    <t>SOS SU OPORTUNO SERVICIO</t>
  </si>
  <si>
    <t>DICTAR TALLERES SOBRE SALUD SEXUAL Y REPRODUCTIVA; FORTALECIMIENTO DE TVALORES Y PRECVENCION DE ABUSO Y EXPLOTACION SEXUAL INFANTIL.</t>
  </si>
  <si>
    <t>22/09/2014 A 26/10/2014</t>
  </si>
  <si>
    <t>FUNDACION COOSALUD</t>
  </si>
  <si>
    <t xml:space="preserve"> SE SOLICITA SUBSANAR  EL PROFESIONAL CON OTRA HOJA DE VIDA ESTE SE POSTULO  PARA  DOS DEPARTAMENTOS SUDRE Y MAGDALENA PARA SUCRE PARA CORPORACION SOCIO CULTURAL DE AFRODECENDIENTE ATAOLE Y EN MAGDALENA LA  FUNDACION MULTIACTIVA EMPRENDIENDO AMBAS COMO HABILITANTE SE TENDRA EN CUENTA LA PROPUESTA POR ORDEN DE RADICADO SE LE ASIGNANDA A LA  FUNDACION MULTIACTIVA EMPRENDIENDO DEL DEPARTAMENTO DE MAGDALENA QUE RADICO EL DIA 01 DE DICEMBRE DE 2014 A LAS 11:46 AM Y CORPORACION SOCIO CULTURAL DE AFRODECENDIENTE ATAOLE RADICO  EL 01 DE DICIEMBRE DE 2004  A LAS 14:48PM</t>
  </si>
  <si>
    <t>13/02/2014 A 31/05/2014</t>
  </si>
  <si>
    <t>LUZ KARIME NAVARRO FLOREZ</t>
  </si>
  <si>
    <t>COORDINANDAR EL PROGRAMA DE DESARROLLO COGNITIVO EN NIÑOS DE CERO A CICO AÑOS.</t>
  </si>
  <si>
    <t>01/09/2013 A 30/08/2014</t>
  </si>
  <si>
    <t>CENTRO EDUCATIVO CRISTIANO CAMINO DE ESPERANZA</t>
  </si>
  <si>
    <t>PRACTIVA DE PSICOLOGIA ORGANIZACIONAL</t>
  </si>
  <si>
    <t>4/02/2013 A 30/05/2013</t>
  </si>
  <si>
    <t>CORPORACION GIMNASIO ALTAIR DE CARTAGENA</t>
  </si>
  <si>
    <t>PRACTICAS PSICOLOGA EDUCATIVO</t>
  </si>
  <si>
    <t>LUCELIS ORIANA MEJIA MORALES</t>
  </si>
  <si>
    <t>REALIZAR ATENCION A LA FAMILIA, PLANEAR Y EJECUTAR ESTRATEGIAS DE PROMOCION, PREVENCION E INTERVENCION; DISEÑAR Y DESARROLLAR PROGRAMAS FORMATIVOS, REALIZAR VALORACION INICIAL DE VERIFICACION DE DERECHOS-</t>
  </si>
  <si>
    <t>22/09/2014 A 23/11/2014</t>
  </si>
  <si>
    <t>ASOCIACION NIÑOS DE PAPEL</t>
  </si>
  <si>
    <t xml:space="preserve">SUBSANAR APORTANO ESPECIFICANDO LAS FUNCIONES DE LAS CERTIFICACION FOLIO 66 Y </t>
  </si>
  <si>
    <t>1/07/2011 A 15/07/2012</t>
  </si>
  <si>
    <t>CENTRO DE APRENDIZAJE FUNDACION GRANITOS DE PAZ</t>
  </si>
  <si>
    <t>TRBAJADORA SOCIAL</t>
  </si>
  <si>
    <t>MERY LAURA BOLAÑOS ESCOBAR</t>
  </si>
  <si>
    <t>1/182</t>
  </si>
  <si>
    <t>APRENDIZ UNIVERSITARIA</t>
  </si>
  <si>
    <t>24/12/2008 A 23/06/2009</t>
  </si>
  <si>
    <t>BANCO POPULAR</t>
  </si>
  <si>
    <t>SUSANAR APORTANDO CERTIFICACIONES DE EXPERIENCIAS RELACIONADAS CON EL CARGO . NO CUMPLE CON LA PROPORCION DEFINIDA EN NIÑOS Y NIÑAS PARA COORDINADOR, POR LO TANTO DEBEN APORTAR OTRA HOJA DE VIDA.</t>
  </si>
  <si>
    <t>PLANEAR, DISEÑAR Y EJECUTAR PROCESOS DE INTERVENCION CON NIÑOS Y NIÑAS. DESARROLLAR ACCIONES TENDIENTES A ESTABLECER REDES DE APOYO; REALIZAR TALLERES GRUPALES; OFRECER CONSEJERIA A LA FAMILIA; INTERVENIR EN CRISIS A NIÑOS.</t>
  </si>
  <si>
    <t>31/07/2012 A 2/12/2014</t>
  </si>
  <si>
    <t>KELLY DE LA HOZ DIAZ</t>
  </si>
  <si>
    <t>SUBSANAR APORTANDO EL FORMATO NUMERO ONCE DEL FOLIO 198, ESPECIFICANDO LAS CARACTERISTICAS DEL INMUEBLE DE ACUERDO A LOS CUPOS OFERTADOS CON Y SIN ARRIENDO . IGUALMENTE SUBSANAR LO REFERIDO A LA MODALIDAD FAMILIAR</t>
  </si>
  <si>
    <t>CDI MODALIDAD INSTITUCIONAL</t>
  </si>
  <si>
    <t>SECRETARIA DE EDUCACION Y CULTURA</t>
  </si>
  <si>
    <t>SUBSANAR CERTIFICACION DE EXPERIENCIA ESTABLECIENDO LA FECHA DE INICIO DEL CONVENIO, DADO QUE NO ESTA ESTABLECIDO EN LA MISMA. FOLIO 40, 41 Y FOLIOS 209 A 210. SUBSANAR CERTIFICACION DE EXPERIENCIA CON LA SECRETARIA DE EDUCACION Y CULTURA.</t>
  </si>
  <si>
    <t>209 A 210</t>
  </si>
  <si>
    <t>CONVENIO NUMERO 001 DE 2002</t>
  </si>
  <si>
    <t>ASOCIACION AFODESCENDIENTE DE LA COSTA CARIBE</t>
  </si>
  <si>
    <t>206 A 208</t>
  </si>
  <si>
    <t>CONVENIO 047 DE 2010</t>
  </si>
  <si>
    <t>TERRE DES HOMMES</t>
  </si>
  <si>
    <t>SUBSANAR CERTIFICACION DE EXPERIENCIA ESTABLECIENDO LA FECHA DE INICIO DEL CONVENIO, DADO QUE NO ESTA ESTABLECIDO EN LA MISMA. FOLIO 40, 41.</t>
  </si>
  <si>
    <t>CONVENIO  NUMERO 006 DE 2013</t>
  </si>
  <si>
    <t>MUNICIPIO DE SIPI- CHOCO</t>
  </si>
  <si>
    <t>PASANTIAS</t>
  </si>
  <si>
    <t>4/09 AL 11/12/2012</t>
  </si>
  <si>
    <t>ASESOR COMERCIAL</t>
  </si>
  <si>
    <t>ASOCIACION CREACION Y DISEÑOS MAJAGUAL</t>
  </si>
  <si>
    <t>1/01/2014 HASTA 31/10/2014</t>
  </si>
  <si>
    <t>CORPORACION UNIVERSAL</t>
  </si>
  <si>
    <t>2/03/2013 AL 2/11/2014</t>
  </si>
  <si>
    <t>INSTITUTO DE FORMACION TECNICO NACIONAL</t>
  </si>
  <si>
    <t>JAIME TOMAS HERRERA GALVAN</t>
  </si>
  <si>
    <t>1/282</t>
  </si>
  <si>
    <t xml:space="preserve">APOYO FINANCIERO </t>
  </si>
  <si>
    <t>03/02/2011 A 13/02/2013</t>
  </si>
  <si>
    <t xml:space="preserve">CORPORACION EDUCATIVA DEL CARIBE -CECAR </t>
  </si>
  <si>
    <t xml:space="preserve">V SEMESTRE DE  LICENCIATURA EN EDUCACION BASICA </t>
  </si>
  <si>
    <t xml:space="preserve">ALEJANDRA BUSTAMANTE DE LA TORRE </t>
  </si>
  <si>
    <t xml:space="preserve">PROFESIONAL DE APOYO PEDAGOGICO </t>
  </si>
  <si>
    <t xml:space="preserve">ENLACE DE FAMILIAS EN ACCION </t>
  </si>
  <si>
    <t>01/05/2011 A 30/12/2011</t>
  </si>
  <si>
    <t xml:space="preserve">ALCALDIA DE MAJAGUAL  </t>
  </si>
  <si>
    <t>20/04/2009 A 04/05/2012</t>
  </si>
  <si>
    <t xml:space="preserve">ALCALDIA DE MAJAGUAL - COMISARIA DE FAMILIA </t>
  </si>
  <si>
    <t>MAYLEN RAQUEL TOVAR ALVAREZ</t>
  </si>
  <si>
    <t xml:space="preserve">CORPORACION UNIVERSAL </t>
  </si>
  <si>
    <t>5.7</t>
  </si>
  <si>
    <t xml:space="preserve"> SUBSANAR   ELABORARLO EN  EL FORMATO 12  Y COMO SE ENCUENTRA ESTABLECIDO EN EL PLIEGO  DE CONDICIONES PAGINA 108,109 Y 110. </t>
  </si>
  <si>
    <t>PSICOLOGA PAARA CAPACITAR AGENTES EDUCATIVOS EN PRIMERA INFANCIA</t>
  </si>
  <si>
    <t>29/10/2013 AL 31/12/2014</t>
  </si>
  <si>
    <t>ALCALDIA MUNICIPAL DE MAJAGUAL</t>
  </si>
  <si>
    <t>15/01/2013 AL 30/11/2013</t>
  </si>
  <si>
    <t>ASOCIACION DE PROFESIONALES INTERDISCIPLINARIOS PARA LA REGION CARIBE</t>
  </si>
  <si>
    <t>CORPORACION UNIVERSITAAARIA DEL CARIBE CECAR</t>
  </si>
  <si>
    <t>ELIZABETH MADERA MERCADO</t>
  </si>
  <si>
    <t>PSICOSOCIAL</t>
  </si>
  <si>
    <t>COORDINADORA CDI</t>
  </si>
  <si>
    <t>22/08/2013 AL 05/11/2014</t>
  </si>
  <si>
    <t>COORDINADORA HOGAR MULTIPLE</t>
  </si>
  <si>
    <t>24/02/2010 AL 21/08/2013</t>
  </si>
  <si>
    <t>NO CUMPLE CON EL PERFIL REQUERIDO PARA EL CARGO</t>
  </si>
  <si>
    <t>BIBLIOTECARIA</t>
  </si>
  <si>
    <t>28/02/1998AL 31/12/2000</t>
  </si>
  <si>
    <t>INSTITUCION EDUCATIVA ZAPATA</t>
  </si>
  <si>
    <t>CORPORACION POLITECNICA DEL SUR</t>
  </si>
  <si>
    <t>TECNICO PROFESIONAL EN INFORMATICA</t>
  </si>
  <si>
    <t>MILTA ELENA PALOMINO CACERES</t>
  </si>
  <si>
    <t>1/082</t>
  </si>
  <si>
    <t>22/08/2013  AL 05/11/2014</t>
  </si>
  <si>
    <t>PSICOLOGA EDUCATIVA</t>
  </si>
  <si>
    <t>2010 AL 2012</t>
  </si>
  <si>
    <t>GREYS DEL CARMEN LEGIA GUZMAN</t>
  </si>
  <si>
    <t xml:space="preserve">BRR LAS DAMAS - MUNICIPIO DE MAJAGUAL </t>
  </si>
  <si>
    <t xml:space="preserve">BRR LA ESMERALDA  - MUNICIPIO DE MAJAGUAL </t>
  </si>
  <si>
    <t>CDI  INSTITUCIONAL</t>
  </si>
  <si>
    <t>CENTRO  DE  DESARROLLO INFANTIL  NSTITUCIONAL</t>
  </si>
  <si>
    <t>364</t>
  </si>
  <si>
    <t>11,00</t>
  </si>
  <si>
    <t>33,86</t>
  </si>
  <si>
    <t>ATENCION A PRIMERA INFANCIA</t>
  </si>
  <si>
    <t>11.43</t>
  </si>
  <si>
    <t>07/01/2013 A 31/07/2013 Y 01/04/2010</t>
  </si>
  <si>
    <t>FUNDACION CAMINEMOS JUNTOS Y OTROS</t>
  </si>
  <si>
    <t>LIBARDO RAFAEL ANAYA MENDOZA</t>
  </si>
  <si>
    <t>1/357</t>
  </si>
  <si>
    <t>28/02/2011 AL 5/12/2013</t>
  </si>
  <si>
    <t>COMUINSO</t>
  </si>
  <si>
    <t>DINORA DEL CARMEN TAMARA CUELLO</t>
  </si>
  <si>
    <t>01/07/2012 A 31/12/2012 Y 21/02/2010 A 31/12/2010</t>
  </si>
  <si>
    <t>C&amp;M Y OTROS</t>
  </si>
  <si>
    <t>LICENCIADO EN EDUCACION BASICA</t>
  </si>
  <si>
    <t>OSCAR DAVID TAPIA ROMERO</t>
  </si>
  <si>
    <t>COORDINADOR GENERAL CDI</t>
  </si>
  <si>
    <t>FUNDACION SEMILLAS PARA SUCRE</t>
  </si>
  <si>
    <t>169 Y 170</t>
  </si>
  <si>
    <t>18/06/2014 A 17/09/2014 Y 27/06/2012 A 15/02/2013</t>
  </si>
  <si>
    <t>COOPERATIVA DE TRABAJO ASICIADO COLFUTURO Y OTROS</t>
  </si>
  <si>
    <t>ELSA ISABEL VERBEL HERNANDEZ</t>
  </si>
  <si>
    <t>1/157</t>
  </si>
  <si>
    <t xml:space="preserve"> PSICOSOCIAL</t>
  </si>
  <si>
    <t>LA PROFESIONAL SE PRESENTA  PARA DOS PROPUESTAS PARA EL DEPARTAMENTO DE SUCRE  PARA UNION TEMPORAL UNIDOS POR LA NIÑEZ DE SAN ONOFRE Y PARA LA UNION TEMPORAL SEMILLAS DE AMOR 2 AMBAS COMO HABILITANTES  SE TENDRA EN CUENTA  LA PROPUESTA EL ORDEN DE RADICADO Y FUE ASIGNADA  A LA UNION TEMPORAL SEMILLAS DE AMOR  RADICADA EL 03 DE DICIEMBRE DE 2014 A LAS 10:28:58 AM Y LA UNION TEMPORAL UNIDOS POR LA NIÑEZ DE SAN ONOFRE RADICO EL DIA 03 DE DICIEMBRE DE 2014  A LAS 15:46:14 PM</t>
  </si>
  <si>
    <t xml:space="preserve">SUBSANAR APORTANDO COPIA LEGIBLE DEL DIPLOMA, O APORTAR EL ACTA DE GRADO PARA COMPROBAR FECHA DE  GRADO </t>
  </si>
  <si>
    <t>10/01/2013 A 05/12/2013</t>
  </si>
  <si>
    <t xml:space="preserve">AGENCIA  COLOMBIANA PARA LA PROSPERIDAD SOCIAL </t>
  </si>
  <si>
    <t xml:space="preserve">NO ES LEGIBLE </t>
  </si>
  <si>
    <t xml:space="preserve">ELIS YOHANA  MACEA RUIZ </t>
  </si>
  <si>
    <t xml:space="preserve"> PSICOSOCIAL </t>
  </si>
  <si>
    <t xml:space="preserve">SUBSANAR LAS EXPERIENCIAS QUE RELACIONA NO CUMPLEN CON EL PERFIL PARA EL CARGO FOLIO 723, 724 Y 725 </t>
  </si>
  <si>
    <t xml:space="preserve">01/01/2006 SIN FECHA DE TERMINACION </t>
  </si>
  <si>
    <t>CENTRO EDUCATIVO MIS PRIMERAS ILUSIONES</t>
  </si>
  <si>
    <t>LICENCIADA EN EDDUCACION BASICA CON ENFASIS EN INFORMATICA</t>
  </si>
  <si>
    <t>YOMEIDYS ESTER MARTINEZ RIVERA</t>
  </si>
  <si>
    <t xml:space="preserve">DOCENTE TUTOR </t>
  </si>
  <si>
    <t>22/05/2012 A 15/12/2012</t>
  </si>
  <si>
    <t xml:space="preserve">FIDC </t>
  </si>
  <si>
    <t xml:space="preserve">SUBSANAR LAS EXPERIENCIAS QUE RELACIONA NO CUMPLEN CON EL PERFIL PARA EL CARGO FOLIO 412 Y 413 </t>
  </si>
  <si>
    <t xml:space="preserve">AUXILIAR PEDAGOGICO </t>
  </si>
  <si>
    <t>02/02/2010 A 30/11/2010</t>
  </si>
  <si>
    <t xml:space="preserve">FUNDACION SEMILLAS DE SUCRE </t>
  </si>
  <si>
    <t>LICENCIADA EN ETNOEDUCACION</t>
  </si>
  <si>
    <t>ANADIS AGUDELO GRACIA</t>
  </si>
  <si>
    <t>SINCELEJO</t>
  </si>
  <si>
    <t>UNION TEMPORAL SEMILLAS DE AMOR 2</t>
  </si>
  <si>
    <t>20.91</t>
  </si>
  <si>
    <t>NO SE VALIDAN POR TRASLAPOS DE AGOSTO DEL 2013 A SEPTIEMBRE DEL 2014</t>
  </si>
  <si>
    <t>13.06</t>
  </si>
  <si>
    <t xml:space="preserve">SEMILLAS PARA SUCRE </t>
  </si>
  <si>
    <t>CORPORACION MULTIACTIVA  PARA LA INVERSION SOCIAL EN LA REPUBLICA DE COLOMBIA- COMUINSO</t>
  </si>
  <si>
    <t xml:space="preserve">UNION TEMPORAL SEMILLAS DE AMOR </t>
  </si>
  <si>
    <t>NO PRESENTARON TALENTO HUMANO ADICIONAL</t>
  </si>
  <si>
    <t>EL OBJETO DEL CONTRATO NO CUMPLE LOS REQUISITOS ADICIONALES PARA LA EXPERIENCIA.</t>
  </si>
  <si>
    <t>111 - 146</t>
  </si>
  <si>
    <t>21015/09/2009
09202/02/2010
04204/02/2011
SA034MC17/01/2013
05530/09/2008
08216/03/2009</t>
  </si>
  <si>
    <t>FUNDACION VENGAN A MI Y DESCANSEN FUNVEAMYDES</t>
  </si>
  <si>
    <t xml:space="preserve">JULIO/2009 - DICIBRE/2010 </t>
  </si>
  <si>
    <t>SUBSANAR ESTA PROFESIONAL  CON OTRA HOJA DE VIDA POR QUE SE REPITE  EN LA CELDA 92 CON COMO CORDINADORA ALLEGANDO HOJA DE VIDA DE OTRO PROFESIONAL PSICOSOCIAL PARA MODALIDAD CDI MODALIDAD FAMILIAR
FOLIOS 684 - 179</t>
  </si>
  <si>
    <t>DENIS DIRENS GAIBAO HERAZO</t>
  </si>
  <si>
    <t>JULIO 2013 - HASTA LA FECHA</t>
  </si>
  <si>
    <t xml:space="preserve">16/09/1992 - 14/06/2013 </t>
  </si>
  <si>
    <t xml:space="preserve">25/02/1991 - 31/08/1992 </t>
  </si>
  <si>
    <t>CONTRALORIA GENERAL DE LA REPUBLICA</t>
  </si>
  <si>
    <t xml:space="preserve">01/08/1989 - 21/02/1991 </t>
  </si>
  <si>
    <t xml:space="preserve">OLIMPICA ORGANIZACIÓN RADIAL </t>
  </si>
  <si>
    <t xml:space="preserve">01/12/1988 - 31/12/1988 </t>
  </si>
  <si>
    <t>ADMINISTRACION DE IMPUESTOS NACIONALES</t>
  </si>
  <si>
    <t xml:space="preserve">01/11/1987 - 01/11/1988 </t>
  </si>
  <si>
    <t>FONDO DE APOYOI DE EMPRESA ASOCIATIVA</t>
  </si>
  <si>
    <t>SE VALIDA LA EXPERIENCIA COMO COORDINADORA DEL PROGRAMA MADRES COMUNITARIAS CON LA FUNDACION A PARTIR DEL MES DE JULIO DEL 2013, POR EL TRASLAPO OBSERVADO EN DICHAS CERTIFICACIONES.
FOLIOS 617 - 639</t>
  </si>
  <si>
    <t>06/09/1985 03/08/1987</t>
  </si>
  <si>
    <t>MARGARITA LOPEZ ESCUDERO</t>
  </si>
  <si>
    <t>1/210</t>
  </si>
  <si>
    <t>FOLIOS 176 - 179</t>
  </si>
  <si>
    <t xml:space="preserve">16/09/2013 HASTA LA FECHA </t>
  </si>
  <si>
    <t>EFECTIVA SOLUCIONES Y ALTERNATIVAS COMERCIALES</t>
  </si>
  <si>
    <t>FOLIOS 159 - 174</t>
  </si>
  <si>
    <t>14/05/2002 - 03/08/2005</t>
  </si>
  <si>
    <t>ALMACEN Y SUPERMERCADO EL REMATE</t>
  </si>
  <si>
    <t>LEIDYS JUDITH OTERO BENITEZ</t>
  </si>
  <si>
    <t>CORREGIMIENTO DE CHOCHO</t>
  </si>
  <si>
    <t xml:space="preserve">SUBSANAR ALLEGANDO EL OFICIO DE COMPROMISO PARA EL FUNCIONAMIENTO DE LA MODALIDAD FAMILIAR. </t>
  </si>
  <si>
    <t>LA PALMA Y VILLA PAZ, LAS PALMAS Y CHOCHO, BARRIO BOLIVAR Y BARRIO EL POBLADO,</t>
  </si>
  <si>
    <t>REVISAR VALOR TOTAL DE CONTRATO DE ESTE FOLIO, PORQUE NO SE REFLEJA LOS CONCEPTOS DEL VALOR DE LAS ADICIONES</t>
  </si>
  <si>
    <t>FOLIOS 292 AL 311</t>
  </si>
  <si>
    <t>OLGA LUCIA MEZA CONTRERAS</t>
  </si>
  <si>
    <t>FOLIOS 277 AL 291</t>
  </si>
  <si>
    <t>06/09/2010 AL 30/11/2010
26/01/2011 AL 25/11/2011
25/01/2012 AL 30/11/2012
15/03/2006 AL 01/06/2006</t>
  </si>
  <si>
    <t>INSTITUTO MARCO FIDEL SUAREZ
INSTITUCION EDUCATIVA SANTIAGO APOSTOL</t>
  </si>
  <si>
    <t>SABINA RAQUEL BARRIOS JARABA</t>
  </si>
  <si>
    <t>FOLIOS 254 AL 275</t>
  </si>
  <si>
    <t>FEBRERO 2005 A DICIEMBRE 2007
MARZO A DICIEMBRE DE 2003
01/05/2008 AL 31/12/2008</t>
  </si>
  <si>
    <t>FUNIDES
FUNDIMUR
CORPORACION DE TRABAJADORS INDEPENDIENTES</t>
  </si>
  <si>
    <t>CORPORACION EDUCATIVA MAYO DEL DESARROLLO SIMON BOLIVAR</t>
  </si>
  <si>
    <t>TANIA INES HERNANDEZ MENDEZ</t>
  </si>
  <si>
    <t>FOLIOS 230 AL 245</t>
  </si>
  <si>
    <t>22/05/2014 AL 31/12/2014
27/05/2013 AL 31/12/2013</t>
  </si>
  <si>
    <t>ELIANA PATRICIA HERNANDEZ FLOREZ</t>
  </si>
  <si>
    <t>PROFESIONAL DE APOYO PSICOSOCIAL CDI FAMILIAR</t>
  </si>
  <si>
    <t>FOLIOS 214 AL 228</t>
  </si>
  <si>
    <t>03/03/2011 AL 04/04/2012</t>
  </si>
  <si>
    <t>LA UNIVERSIDAD NACIONAL ABIERTA Y A DISTANCIA</t>
  </si>
  <si>
    <t>ELIZABETH HERNANDEZ CASTRO</t>
  </si>
  <si>
    <t xml:space="preserve">SE SOLICITA SUBSANAR, TODA VEZ QUE EL TIEMPO DE EXPERIENCIA ACREDITADO EN EL FOLIO 193 NO CUMPLE CON EL TIEMPO ESTABLECIDO EN LOS PLIEGOS.
EN SU DEFECTO ALLEGAR LA CERTIFICACION DE LA PRACTICA COMUNITARIA EJECUTADA.
FOLIOS 179 AL 197
</t>
  </si>
  <si>
    <t>FEBRERO A MAYO DE 2012</t>
  </si>
  <si>
    <t>YELIZA MARIA BENITEZ HERNANDEZ</t>
  </si>
  <si>
    <t>SE SOLICITA ACLARAR LA CERTIFICACION DEL FOLIO 170 , TODA VEZ QUE NO ESPECIFICA EL TIEMPO LABORADO.
 FOLIOS 152 AL 177</t>
  </si>
  <si>
    <t>08/02/2011 AL 30/07/2011</t>
  </si>
  <si>
    <t>RENACER</t>
  </si>
  <si>
    <t>CARMEN ELISA HERAZO HERAZO</t>
  </si>
  <si>
    <t xml:space="preserve"> SE SOLICITA SUBSANAR EL PROFESIONAL SE ENCUENTRA POSTULADO PARA DOS DEPARTAMENTOS  EN SUCRE   PARA RENACER SOCIAL  Y  EN BOLIVAR  PARA  LA UNION TEMPORAL DESARROLLO SOCIAL BOLIVAR 2015  EN AMBAS COMO HABILITANTE SE TENDRA EN CUENTA EL ORDEN DEL RADICADO APLICANDO  PARA BOLIVAR LA  UNION TEMPORAL DESARROLLO SOCIAL   BOLIVAR 2015 EL 01/12/2014   A LAS 3: 00PM Y RENACER SOCIAL LA RADICO EL 02/12/ 2014  A LAS 14:15 PM</t>
  </si>
  <si>
    <t>30/01/2014 AL 30/07/2014</t>
  </si>
  <si>
    <t>JESSICA MARTINEZ OVIEDO</t>
  </si>
  <si>
    <t>PROFESIONAL DE APOYO PSICOSOCIAL CDI RAYITO DE LUZ</t>
  </si>
  <si>
    <t>SE SOLICITA SUBSANAR, ALLEGANDO EL DIPLOMA, ACTA DE GRADO Y TARJETA PROFESIONAL DE LA HOJA DE VIDA PRESENTADA
ASI MISMO, SE SOLICITA ACLARAR EL TITULO OBTENIDO, TODA VEZ QUE LA UNIVERSIDAD DE LOS ANDES NO OFRECE EL PROGRAMA DE PSICOLOGIA
FOLIOS 115 AL 133</t>
  </si>
  <si>
    <t>5  MESES
PRACTICAS UNIVERSITARIAS  ABRIL A JUNIO  Y JULIO A DICIEMBRE DE 2004 Y 2005 RESPECTIVAMENTE</t>
  </si>
  <si>
    <t>ALCALDIA MUNICIPAL DE BUENAVISTA-SUCRE
PONTIFICIA UNIVERSIDAD JAVERIANA</t>
  </si>
  <si>
    <t>NO ES VISIBLE</t>
  </si>
  <si>
    <t>UNIVERSIDAD DE LOS ANDES</t>
  </si>
  <si>
    <t>MONICA LUCIA TROCONIS OLIVER</t>
  </si>
  <si>
    <t>SE SOLICITA SUBSANAR, TODA VEZ QUE LA EXPERIENCIA QUE SE ALLEGA EN EL FOLIO 208 NO CUMPLE CON EL TIEMPO ESTABLECIDO EN LOS PLIEGOS.
FOLIOS 199 AL 212</t>
  </si>
  <si>
    <t>01/02/2010 AL 30/08/2010</t>
  </si>
  <si>
    <t>LICENCIATURA EN EDUCACION BASICA CON ENFASIS EN TECNOLOGIA E INFORMATICA</t>
  </si>
  <si>
    <t>BLANCA JULIO RODRIGUEZ</t>
  </si>
  <si>
    <t>COORDINADOR CDI FAMILIAR DIVINO ROSTRO</t>
  </si>
  <si>
    <t>FOLIOS 93 AL 113
SE VALIDA LA EXPERIENCIA CON LA CERTIFICACIÓN DEL FOLIO 99</t>
  </si>
  <si>
    <t>01/02/2002 AL 30/07/2007</t>
  </si>
  <si>
    <t>FUNDACION INVESTIGACION Y CAPACITACION CULTURAL FINCAC</t>
  </si>
  <si>
    <t>UNIVERSIDAD METROPOLITANA CIENCIAS DE LA SALUD</t>
  </si>
  <si>
    <t>SI BIEN ES CIERTO QUE LA HOJA DE VIDA Y LOS SOPORTES CUMPLEN CON LO SOLICITAADO EN EL PLIEGO, SE HACE LA CLARIDAD QUE PARA LA PROPORCION DE NIÑOS A ATENDER EN EL CDI EL RAYITO DE LUZ NO SE REQUIEREN DOS COORDINADORES
FOLIOS 79 AL 91</t>
  </si>
  <si>
    <t>04/02/2008 AL 15/12/2009</t>
  </si>
  <si>
    <t xml:space="preserve">LA CORPORACION UNIVERSITARIA DEL CARIBE </t>
  </si>
  <si>
    <t>LICENCIADA EN EDUCACION CON ENFASIS EN INFORMATICA</t>
  </si>
  <si>
    <t>ANA MARIA MEZA PINEDA</t>
  </si>
  <si>
    <t>COORDINADOR- CDI RAYITO DE LUZ</t>
  </si>
  <si>
    <t xml:space="preserve"> SE SOLICITA SUBSANAR EL PROFESIONAL SE PRESENTO EN CUATRO PROPUESTAS 3 DE ELLAS PARA EL DEPARTAMENTO DE SUCRE   LA FUNDACION MIS PRIMEROS  PASOS COMO ADICIONAL EN LA FUNDACION RENACER  SOCIAL  Y CAJA DE COMPENSACION FAMILIAR DE SUCRE COMFASUCRE COMO HABILANTE,  Y PARA EL DEPARATAMENTO DE BOLIVAR  CONSORCIO MIS PRIMEROS  PASOS COMO HABILITANTES SE TENDRA EN CUENTA PARA LAS PROPUESTAS QUE APLICA COMO HABILITANTE Y POR ORDEN DE LLEGADA, Y QUEDA ASIGNADA PARA LA PROPUESTA CONSORCIO MIS PRIMEROS PASOS DE BOLIVAR RADICADA  EL 01 DE DICIEMBRE  A LAS 14:59 PM</t>
  </si>
  <si>
    <t xml:space="preserve">02 AL 27 DE JUNIO DE 2011
8/07/2011 AL 01/09/2011
09/01/2009 AL 03/03/2010
</t>
  </si>
  <si>
    <t>INSTITUCION EDUCATIVA ANTONIO LENIS
INSTITUTO BILINGÜE DEL CARIBE</t>
  </si>
  <si>
    <t>LA UNIVERSIDAD DE PAMPLONA</t>
  </si>
  <si>
    <t>FOLIOS 312 AL 315</t>
  </si>
  <si>
    <t>BASAN VIVIENDA ELEZ VALENCIA GRANDA COCOROTE</t>
  </si>
  <si>
    <t>CENTRO PLAZA PRINCIPAL</t>
  </si>
  <si>
    <t>SE SOLICITA SUBSANAR, ALLEGADO LA CARTA DE COMPROMISO DE GESTIONAR EL INMUEBLE PARA EL FUNCIONAMIENTO DEL CDI CON ARRIENDO</t>
  </si>
  <si>
    <t>NO SE PRESENTAA</t>
  </si>
  <si>
    <t>CALLE PALACIO</t>
  </si>
  <si>
    <t>SE SOLICITA SUBSANAR, ALLEGADO LA CARTA DE COMPROMISO DE GESTIONAR CON EL ENTE TERRITORIAL , TODA VEZ QUE SE PRESENTA ES UN OFICIO FIRMADO POR LA ALCADESA MUNICIPAL. FOLIO 313</t>
  </si>
  <si>
    <t>NO SE PRESENTA</t>
  </si>
  <si>
    <t>BARRIO EL HUMEDAL</t>
  </si>
  <si>
    <t>50-51</t>
  </si>
  <si>
    <t>LA FUNDACION RENACER SOCIAL</t>
  </si>
  <si>
    <t>48-49</t>
  </si>
  <si>
    <t>RESULTADOS EVALUACION COMPONENTE TECNICO GRUPO 6</t>
  </si>
  <si>
    <t xml:space="preserve">APLICAR PRINCIPIOS Y NORMAS TECNICAS DE CONTABILIDAD DURANTE EL PROCESO DE REVISION DE DOCUMENTACION PREVIO EL REGISTRO Y PAGO DE VALORES 
ANALISIS PARA LA DEPURACION DE  CUENTAS CON SALDOS ACOMULADOS CON SALDOS ANTERIORES ELABORAR REPORTE FINANCIEROS Y ANALISIS CORRESPONDIENTE 
ASISTENTE CONTABLE 
JEFE FINANCIERO Y DE PRESUPUESTO
</t>
  </si>
  <si>
    <t xml:space="preserve">01/07/2006  HASTA EL 30/12/2009 
13/01/2003  HASTA EL 22/09/2008 Y DEL 23/09/2008 HASTA  LA FECHA  </t>
  </si>
  <si>
    <t xml:space="preserve">CORPORACION CABLE BECERRIL TV
CLINICA DEL CESAR  </t>
  </si>
  <si>
    <t xml:space="preserve">FREDY JESUS PEÑATES GALEANO </t>
  </si>
  <si>
    <t xml:space="preserve">DOCENTE EDUCACION PREESCOLAR 
DOCENTE EN EL DESARROLLO DE LA ATENCION INTEGRAL A LA PRIMERA INFFANCIA CON LA ESTRATEGIA DE CERO A SIEMPRE JEFE DE PROYECTOS DE INFANCIA Y ADOLESCENCIA </t>
  </si>
  <si>
    <t>DESDE EL AÑO 2005 AL AÑO 2012
28/02/2013 HASTA EL 31/12/2013 Y DEL 17/01/2014 HASTA EL 31/10/2014
03/10/2002 HASTA EL 31/12/2004</t>
  </si>
  <si>
    <t xml:space="preserve">INSTITUCION EDUCATIVA LICEO DE LA SABANA 
FUNDACION INSTITUCION EDUCATIVA LICEO DE LA SABANA 
FUNDACION PARA EL DESARROLLO ECONOMICO SOCIAL Y CULTURAL DE LA COSTA ATLANTICA </t>
  </si>
  <si>
    <t xml:space="preserve">LICENCIADA EN EDUCACION INFANTIL CON ENFASIS EN TEGNOLOGIA E INFORMATICA 
DIPLOMADO EN EDUCACION Y DESARROLLO PSICOAFECTIVO DE LA PRIMERA INFANCIA </t>
  </si>
  <si>
    <t>ROSARIO DE JESUS FIGUEROA LOBO</t>
  </si>
  <si>
    <t xml:space="preserve">FUNCIONES: DIRECTOR DE PROYECTOS SOCIALES DE ATENCION A LA NIÑEZ JUVENTUDES Y A LA FAMILIA 
JEFE DIVISION FINANCIERA Y ADMINISTRATIVA </t>
  </si>
  <si>
    <t>FECHA DE INICIO Y DE TERMINACION DE CONTRATO 17/11/2012  INDEFINIDO
06/11/2002 HASTA EL 15/11/2012</t>
  </si>
  <si>
    <t xml:space="preserve">EMPRESA: FUNDACION PARA EL DESARROLLO INTEGRAL SOSTENIBLE DE LA REGION CARIBE FUNRECAR
COMFASUCRE </t>
  </si>
  <si>
    <t xml:space="preserve">UNIVERSIDAD DEL ATLANTICO
CORPORACION UNIVERSITARIA DEL CARIBE  CECAR </t>
  </si>
  <si>
    <t>ABOGADO
ESPECIALISTA EN DERECHO ADMINISTRATIVO</t>
  </si>
  <si>
    <t xml:space="preserve">PABLO ENRIQUE JIMENEZ ESPITIA </t>
  </si>
  <si>
    <t>11,9</t>
  </si>
  <si>
    <t xml:space="preserve">NO ES VALIDA PARA SUMAR COMO EXPERIENCIA ADICIONAL LA FECHA DE EJECUCION NO ESTA DENTRO DE LOS TERMINOS  DE ACUERDO A LOS PLIEGOS </t>
  </si>
  <si>
    <t>102 AL 109</t>
  </si>
  <si>
    <t xml:space="preserve">REALIZAR LA ATENCION EN EL ENTORNO INSTITUCIONAL UTILIZANDO LA CAPACIDAD INSTALADA Y LA EXPERIENCIA DE OPERADORES QUE PUEDAN BRINDAR A LOS NIÑOS Y NIÑAS LOS COMPENENTE DE CUIDADO NUTRICION Y EDUCACION INICIAL </t>
  </si>
  <si>
    <t>293 DE 2008</t>
  </si>
  <si>
    <t xml:space="preserve">ICBF  </t>
  </si>
  <si>
    <t>FUNDACION INSTITUCION EDUCATIVA LICEO DE LA SABANA</t>
  </si>
  <si>
    <t>93 AL 101</t>
  </si>
  <si>
    <t>2.2</t>
  </si>
  <si>
    <t>BRINDAR LA ATENCION EN EL ENTORNO FAMILIAR DIRIGIDA A LOS NIÑOS Y NIÑAS DE LAS ZONAS RURALES Y CABECERAS MUNICIPALES QUE POR SU SITUACION GEOGRAFICA NO PUEDEN ACCEDER DIRECTAMENTE A UN CENTRO INFANTIL</t>
  </si>
  <si>
    <t>84 DE 2009</t>
  </si>
  <si>
    <t xml:space="preserve">GARANTIZAR LA PRESTACION DEL SERVICIO EDUCATIVO EN LOS NIVELES DE PREESCOLAR BASICA Y MEDIA ACADEMICA DE NIÑOS NIÑAS Y ADOLESCENTES CUBIERTOS EN PRIMERA INFANCIA EN EL MUNICIPIO DE SINCELEJO </t>
  </si>
  <si>
    <t>ED 002</t>
  </si>
  <si>
    <t>SECRETARIA DE EDUCACION MUNICIPAL DE SINCELEJO</t>
  </si>
  <si>
    <t xml:space="preserve">BRINDAR ATENCION A LAS FAMILIAS DESPLAZADAS  EN LA PROMOCION DE CUIDADO Y AUTOCUIDADO EN NIÑOS Y NIÑAS AUNADO AL FORTALECIMIENTO DE LA UNIDAD FAMILIAR </t>
  </si>
  <si>
    <t>C40546</t>
  </si>
  <si>
    <t>PARROQUIA SAN MIGUEL ARCANGEL</t>
  </si>
  <si>
    <t xml:space="preserve">APOYO AL AREA DE PSICOLOGIA Y ATENCION AL USUARIO 
PSICOLOGA EN EL PROGRAMA ADULTO MAYOR 
PSICORIENTADORA </t>
  </si>
  <si>
    <t>02/01/2012 HASTAEL 31/02/2012
01/02/2012 HASTA EL 31/05/2012
01/07/2013 HASTA EL 30/10/2013
01/01/2011 HASTA EL 31 /12/2011</t>
  </si>
  <si>
    <t xml:space="preserve">HOSPITAL UNIVERSITARIO DE SINCELEJO
INDER SUCRE
INSTITUCION EDUCATIVA LUIS CARLOS GALAN </t>
  </si>
  <si>
    <t xml:space="preserve">UNIVERSIDAD NACIONAL ABIERTA Y A DISTANCIA UNAD </t>
  </si>
  <si>
    <t xml:space="preserve">LUZ MILA ESTHER CRUZ VITAL </t>
  </si>
  <si>
    <t xml:space="preserve">BRINDAR ASESORIA Y CONSULTORIA INTERNA  ASUPERVISORES GERENTES Y EJECUTIVOS SOBRE POLITICAS ACUERDOS LABORALES E INTERESES DE LOS TRABAJADORES
AUXILIAR DE SELECCIONO DE PERSONAL 
PSICOLOGA EN EL ENTORNO INSTITUCIONAL VILLA FATIMA 
COORDINADOR DE BIENESTAR UNIVERSITARIO
PSICOLOGA DEL PROGRAMA PAE
PROFESIONAL DE BIENESTAR LABORAL
PSICOLOGA LICENCIADA EN SALUD OCUPACIONAL   
</t>
  </si>
  <si>
    <t>02/01/2012 HASTA EL 
01/05/2009 HASTA EL 01/05/2010 
01/09/2010 HASTA EL 02/05/2011
02/08/2010 HASTA EL 27/11/2010 Y 01/02/2011 HASTA EL 31/05/2011
01/06/2011 HASTA EL 31/12/2011 
01/10/2012 HASTA EL 05/12/2012
01/03/2013 HASTA EL 30/11/2013</t>
  </si>
  <si>
    <t xml:space="preserve">GIROS &amp;FINANZAS 
COMPAÑÍA PROESADORA DE FRUTALSAS  DEL ATLANTICO
FUNDACION  GUAJIRA NACIENTE 
UNIVERSIDAD ANTONIO NARIÑO
CONSORCIO SIERRA Y MAR LA MACUIRA INVERSIONES Y CONSTRUCCIONES S.A
HEALTH WORKERS SAS  </t>
  </si>
  <si>
    <t xml:space="preserve">UNIVERSIDAD METROPOLITANA DE BARRANQUILLA
UNIVERSIDAD DEL BOSQUE </t>
  </si>
  <si>
    <t xml:space="preserve">PSICOLOGA ESPECIALISTA EN PSICOLOGIA OCUPACIONAL Y ORGANIZACIONAL
</t>
  </si>
  <si>
    <t xml:space="preserve">ENA MILAGROS MARIA MOSCOTE GOMEZ </t>
  </si>
  <si>
    <t>PSICOLOGA SOCIAL POR CONTRATO DE PRESTACION DEL SERVICIO
DESEMPEÑO COMO PSICOLOGA EN EL MUNICIPIO DE SINCELEJO EN EL DESARROLLO DE LA ATENCION INTEGRAL A LA PRIMERA INFANCIA CON LA ESTRATEGIA DE CERO A SIEMPRE.</t>
  </si>
  <si>
    <t>24/01/2011 AL 29/01/2012
28/02/2014 A 31/12/2014 Y DEL 17/01/2014 AL 31/07/2014</t>
  </si>
  <si>
    <t>INSTITUCION EDUCATIVA LICEO DE LA SABANA
INSTITUCION EDUCATIVA LICEO DE LA SABANA</t>
  </si>
  <si>
    <t>CLAUDIA PATRICIA DE AGUAS GONZALEZ</t>
  </si>
  <si>
    <t>PSICOLOGA EN EL DESARROLLO DE LA ATENCION INTEGRAL A LA PRIMERA INFANCIA CON LA ESTRATEGIA DE CERO A SIEMPRE 
APOYO PSICOLOGICO REALIZANDO ACTIVIDADES A MENORES EN LOS PROGRAMAS Y PROYECTOS QUE SE EJECUTAN
PSICOLOGA EN EL PROGRAMA DE ATENCION INTEGRAL A LA PRIMERA INFANCIA EN EL CENTRO DE DESARROLLO INFANTIL PADRE VICTOR GUEVARA</t>
  </si>
  <si>
    <t>01/08/2014 AL 31/10/2014 Y DEL 04/11/2014 15/12/2014
15/10/2011 AL 30/11/2012
08/01/2013 AL 23/23/2013</t>
  </si>
  <si>
    <t>INSTITUCION EDUCATIVA LICEO DE LA SABANA
FUNDACION EVANO DE COLOMBIA
INSTITUCION EDUCATIVA LICEO VICENTE CAVIEDES</t>
  </si>
  <si>
    <t>PSICOLOGA ESPECIALISTA EN PROCESOS FAMILIARES Y COMUNITARIOS</t>
  </si>
  <si>
    <t>VIRGINIA ISABEL DIAZ SILVA</t>
  </si>
  <si>
    <t xml:space="preserve"> LA PROFESIONAL SE PRESENTO EN DOS DEPARTAMENTOS EN SUCRE Y  MAGDALENA EN SUCRE SE PRESENTO PARA LA  FUNDACION INSTITUCION EDUCATIVA LICEO DE LA SABANA Y FUNDACION PLENITUD LOS PALMITOS COMO HABILITANTES  Y EN MAGDALENA  PARA FUNDACION MULTIACTIVA  EMPRENDIENDO SE TENDRA EN CUENTA LA PROPUESTA POR ORDEN DE LLEGADA, Y QUEDA ASIGNADA PARA LA PROPUESTA N° 2 FUNDACION INSTITUCION EDUCATIVA LICEO DE LA SABANA   LA CUAL FUE RADICADA  EL 02 DE DICIEMBRE  A LAS 15:39:48 PM LA FUNDACION PLENITUD DE LOS PALMITOS RADICO EL DIA 03 DE DICEIMBRE DE 2014 A LAS 11:57:18 AM Y FUNDACION MULTIACTIVA  EMPRENDIENDO EL DIA 03 DE DICIEMBRE  DE 2014 A LAS 14.41 04PM</t>
  </si>
  <si>
    <t>PRESTO SERVICIOS PROFESIONALES COMO PSICOLOGA CON FUNCIONES DE EMITIR CONCEPTO PSICOLOGICO DE NIÑOS NIÑAS Y ADOLESCENTES  PARA RESTABLECIMIENTO DE DERECHOS</t>
  </si>
  <si>
    <t>08/03/2912 AL 31/12/2912  Y DEL 24 /02/2013 A 07/2013 DEL 15/08/2013 AL 31/12/2013 Y DEL 24/01/2014 AL 30/06/2014 Y DEL 01/09/2014 A15/12/2014</t>
  </si>
  <si>
    <t>ALCALDIA MUNICIPAL DE LOS PALMITOS EN COMISARIA DE FAMILIAS</t>
  </si>
  <si>
    <t>IVIS ELIANA VIDES GARCIA</t>
  </si>
  <si>
    <t xml:space="preserve">APOYAR EL DISEÑO Y APLICION DE EVALUACION  DEL DESARROLLO DE LOS NIÑOS Y NIÑAS APOYAR A LAS AGENTES EDUCATIVOS PARA EL DISEÑO DE ESTRATEGIAS PEDAGOGICAS ACORDE CON LA CARACTERIZACION DE LOS NIÑOS NIÑAS  FAMILIAS Y COMUNIDADES APOYAR A LAS A FAMILIAS QUE LO REQUIERAN PARA FORTALECER SUS COMPETENCIAS PARA LA EDUCACION CRIANZA Y CUIDADO DE LOS NIÑOS Y NIÑAS
DX CONCERTACION PLAN DE INTERVENCION DEL PROGRAMA DE CONEXIONES
ACOMPAÑAMIENTO Y CARACTERIZACION BASE DE DATOS DE FAMILIAS PARA SOLUCION DE VIVIENDA
PRACTICAS INTEGRALES DE PSICOLOGIA CLINICA Y ORGANIZACIONAL
</t>
  </si>
  <si>
    <t xml:space="preserve">01/08/2014 AL 31/10/2014
04/11/2014 AL 15/12/2014
01/!2/2013 AL 15/03/2014
20/02/2011 AL 30/04/2011
16/08/2011 AL 11/05/2012
</t>
  </si>
  <si>
    <t xml:space="preserve">INSTITUCION EDUCATIVA LICEO DE LA SABANA 
CONSORCIO BIENESTAR
FUNDACION COROZAL VIVIENDA DIGNA Y DESARROLLO SOCIAL
INSTITUTO NACIONAL PENITENCIARIO Y CARCELARIO INPEC
</t>
  </si>
  <si>
    <t>EVELIN ESTHER HERAZO BARBOZA</t>
  </si>
  <si>
    <t xml:space="preserve">EN LAS CERTIFICACIONES 2012 Y 2013 NO ESPECIFICA FECHA DE TERMINACION  DEL CONTRATO (SUBSANAR)
LAS EXPERIENCIAS COMO AUXILIAR CONTABLE NO APLICAN PARA EL CARGO
LA CERTIFICACION DE LA ALCALDIA CON VIGENCIA 2013 NO APLICA COMO EXPERIENCIA LABORAL PARA EL CARGO
</t>
  </si>
  <si>
    <t xml:space="preserve">COORDINADOR MONITOREAR Y DISEÑAR ESTRATEGIAS PARA LA EJECUCION DE LA ATENCION INTEGRAL A LA PRIMERA INFANCIA CONSTRUIR EL PACTO DE CONVIVENCIA
COORDINAR Y MONITORIAR LAS FUNCIONES DEL TALENTO HUMANO PROMOVIENDO LA PARTICIPACION INNOVACION Y MOTIVACION DEL EQUIPO FOMENTAR A TRAVES DE LOS AG EDUCTIVOS LA PARTICIPACION DE LOS NIÑOS NIÑAS EL FORTALECIMIENTO DEL EJERCICIO DE LA CIUDADANIA DESDE LA PRIMERA INFANCIA
COORDINAR Y MONITORIAR LAS FUNCIONES DEL TALENTO HUMANO PROMOVIENDO LA PARTICIPACION INNOVACION Y MOTIVACION DEL EQUIPO FOMENTAR A TRAVES DE LOS AG EDUCTIVOS LA PARTICIPACION DE LOS NIÑOS NIÑAS EL FORTALECIMIENTO DEL EJERCICIO DE LA CIUDADANIA DESDE LA PRIMERA INFANCIA
AUXILIAR CONTABLE
AUXILIAR CONTABLE
AUXILIAR CONTABLE
PARTICIPACION EN MESA DE PRIMERA INFANCIA EN REPRESENTACION DE LA FUNDACION EDUCATIVA LICEO DE LA SABANA
</t>
  </si>
  <si>
    <r>
      <t xml:space="preserve">AÑO 2012
AÑO 2013
17/02/2014 AL 31/10/2014
01/01/2007 AL 31/12/2009
01/04/2009 AL 31/10/2010
01/09/2011 al 15/11/2011
</t>
    </r>
    <r>
      <rPr>
        <sz val="11"/>
        <color rgb="FFFF0000"/>
        <rFont val="Arial"/>
        <family val="2"/>
      </rPr>
      <t>VIGENCIA 2013 A LA FECHA</t>
    </r>
  </si>
  <si>
    <t xml:space="preserve">INSTITUCION EDUCATIVA LICEO DE LA SABANA 
FUNDACION EDUCATIVA LICEO DE LA SABANA
FUNDACION EDUCATIVA LICEO DE LA SABANA
DEPOSITO RAMIREZ
HG HERGON AGRO LIMITADA
SIO
ALCALDIA MUNICIPAL DE SINCELEJO
</t>
  </si>
  <si>
    <t>KATERINE YEPEZ MORALES</t>
  </si>
  <si>
    <t>COORDINADORA GENERAL DE PRIMERA INFANCIA COORDINACION DE FUNCIONES DEL TALENTO HUMANO VERIFICANDO QUE TODO ESTE DE ACUERDO A LO ESTABLECIDO POR EL ICBF ESTABLECER ALIANZAS INTERISTITUCIONALES CON ENTIDADES DEL MUNICIPIO Y EL DEPARTAMENTO VERIFICAR QUE LOS AG EDUCATIVO IMPLEMENTEN LOS PLANES EDUCATIVOS
REALIZANDO FUNCIONES DE DOCENTE EN LOS GRADOS DE PREESCOLAR Y BASICA PRIMARIA</t>
  </si>
  <si>
    <r>
      <t xml:space="preserve">04/02/2012 AL 30/12/2013 
05/01/2004 </t>
    </r>
    <r>
      <rPr>
        <sz val="11"/>
        <color rgb="FFFF0000"/>
        <rFont val="Arial"/>
        <family val="2"/>
      </rPr>
      <t>HASTA  LA FECHA</t>
    </r>
    <r>
      <rPr>
        <sz val="11"/>
        <rFont val="Arial"/>
        <family val="2"/>
      </rPr>
      <t xml:space="preserve">   </t>
    </r>
  </si>
  <si>
    <t>CORPORACION UNIVERSAL 
CENTRO EDUCATIVO LICEO PANAMERICANO</t>
  </si>
  <si>
    <t xml:space="preserve">CORPORACION UNIVESITARIA DEL CARIBE </t>
  </si>
  <si>
    <t>LICENCIADA EN EDUCACION VASICA CON ENFASIS EN HUMANIDADES LENGUA CASTELLANA E INGLES</t>
  </si>
  <si>
    <t>MARIA CECILIA PASTRANA RODRIGUEZ</t>
  </si>
  <si>
    <t>DIRECTOR CON FUNCIONES DE DIRIGIR EL PROYECTO INSTITUCIONAL ENCAMINADO AL SERVICIO DIRIGIDO A NIÑOS NIÑAS DE PARVULO TRANSICION PREESCOLAR PRIMARIA BASICA SECUNDARIA Y MEDIA ACADEMICA</t>
  </si>
  <si>
    <t>AÑO 2002 AL 2007</t>
  </si>
  <si>
    <t>INSTITUCION EDUCATIVA LICEO DE LA SABAN</t>
  </si>
  <si>
    <t>UNIVERSIDAD SAN BUENA BENTURA</t>
  </si>
  <si>
    <t>LICENCIADO EN ADMINISTRACION EDUCATIVA</t>
  </si>
  <si>
    <t>LUIS MARIANO MOSQUERA</t>
  </si>
  <si>
    <t>CZ SINCELEJO</t>
  </si>
  <si>
    <t xml:space="preserve">MODALIDAD FAMILIAR MI PEQUEÑO JARDIN 1 2 3 </t>
  </si>
  <si>
    <t>MODALIDAD FAMILIAR MIS PRIMEROS PASOS  1 23</t>
  </si>
  <si>
    <t>MODALIDAD FAMILIAR ANGELES DE PAZ 1 2 3</t>
  </si>
  <si>
    <t xml:space="preserve">MODALIDAD FAMILIAR MUNDO DE SUEÑOS 1 2 3 </t>
  </si>
  <si>
    <t xml:space="preserve">MODALIDAD FAMILIAR PASITOS SONRRIENTE 1 2 3 </t>
  </si>
  <si>
    <t>MODALIDAD FAMILIAR MI PEQUEÑO MUNDO 1 2 3</t>
  </si>
  <si>
    <t>MODALIDAD FAMILIAR MARCANDO MIS PRIMERA HUELLITAS 1 2 3</t>
  </si>
  <si>
    <t>MODALIDAD FAMILIAR GTITA DE AMOR 1 2 3</t>
  </si>
  <si>
    <t>MODALIDAD FAMILIAR SEMBRANDO ESPERANZA</t>
  </si>
  <si>
    <t>MODALIDAD FAMILIAR MUNDO DE ILUSIONES</t>
  </si>
  <si>
    <t>MODALIDAD FAMILIAR SEMILLAS DE AMOR</t>
  </si>
  <si>
    <t>MODALIDAD FAMILIAR SUEÑOS DEL MAÑANA</t>
  </si>
  <si>
    <t>MODALIDAD FAMILIAR GOTITA DE AMOR</t>
  </si>
  <si>
    <t>MODALIDAD FAMILIAR MIS PEQUEÑAS ILUSIONES</t>
  </si>
  <si>
    <t>MODALIDAD FAMILIAR CRECIENDO CON ALEGRIA</t>
  </si>
  <si>
    <t>2400</t>
  </si>
  <si>
    <t>36,28</t>
  </si>
  <si>
    <t xml:space="preserve">EL CONTRATO/CONVENIO NO PRESENTA EL NUMERO DE CUPOS ATENDIDOS Y HACE REFERENCIA A UNA PRORROGA DE 10 DIAS  ESTA EXPERIENCIA FUE PRESENTADA TAMBIEN PARA EL GRUPO 21 PERO SE TENDRA ENCUENTA  PARA EL GRUPO 23 YA QUE LA PROPUESTA FUE RADICADA PRIMERO </t>
  </si>
  <si>
    <t xml:space="preserve">74 AL 85 </t>
  </si>
  <si>
    <t>3.06</t>
  </si>
  <si>
    <t>CONVENIO  FPI 70 643</t>
  </si>
  <si>
    <t>MINISTERIO DE EDUCACION NACIONAL</t>
  </si>
  <si>
    <t xml:space="preserve">EL CONTRATO/CONVENIO NO PRESENTA EL NUMERO DE CUPOS ATENDIDOS (PRESENTA TRASLAPO EN TIEMPO) </t>
  </si>
  <si>
    <t xml:space="preserve">73 AL 85 </t>
  </si>
  <si>
    <t>2.13</t>
  </si>
  <si>
    <t>CONVENIO  FPI 70 670</t>
  </si>
  <si>
    <t>EL CONTRATO/CONVENIO NO PRESENTA EL NUMERO DE CUPOS ATENDIDOS</t>
  </si>
  <si>
    <t xml:space="preserve">CONVENIO FPI 70 174 </t>
  </si>
  <si>
    <t>56 AL 72</t>
  </si>
  <si>
    <t xml:space="preserve">FONADE </t>
  </si>
  <si>
    <t>ED 003</t>
  </si>
  <si>
    <t>PRSENTA TRASLAPO EN TIEMPO</t>
  </si>
  <si>
    <t>ASESOR CONTABLE Y TRIBUTARIO</t>
  </si>
  <si>
    <t>4/10/2013 HASTA 13/01/2014</t>
  </si>
  <si>
    <t>M&amp;M INGENIERIA Y CONSTRUCCIONES</t>
  </si>
  <si>
    <t>1/01/2010 HASTA 14/11/2014</t>
  </si>
  <si>
    <t>INSTITUCION EDUCATIVA LICEO DE LA SABANA</t>
  </si>
  <si>
    <t>FUNDACION ECOSFERA</t>
  </si>
  <si>
    <t>ASESOR FINANCIERO Y TRIBUTARIO</t>
  </si>
  <si>
    <t>1/01/2010 HASTA 07/01/2014</t>
  </si>
  <si>
    <t>UNION TEMPORAL AQUALKANTARILLADO</t>
  </si>
  <si>
    <t>ASESOR PERMANENTE AL DILIGENCIAMIENTO DE LOS DOCUMENTOS FUENTE DE LA CONTABILIDAD</t>
  </si>
  <si>
    <t>1/07/2006 HASTA 31/07/2007</t>
  </si>
  <si>
    <t>CONTADORES ASOCIADOS CEBALLOS Y JARAMILLO LIMITADA</t>
  </si>
  <si>
    <t>ELIAN FERNANDO EPINAYU LARA</t>
  </si>
  <si>
    <t>SECRETARIA DE EDUCACION</t>
  </si>
  <si>
    <t>08/07/2009 HASTA 13/08/2012</t>
  </si>
  <si>
    <t>SECRETARIA DE EDUCACION MUNICIPAL DE COLOSO</t>
  </si>
  <si>
    <t>NO CUMPLE CON EL PERFIL LA EXPERIENCIA PROFECIONAL CUENTA APARTUR DE LA FECHA OBTENCION DEL TITULO DE GRADOPROFESIONAL EN CIENCIAS DE LA EDUCACION CON EXPERIENCIA IGUAL O MAYOR A DOS AÑOS EN INFANCIA O FAMILIA FOLIO 305 AL 320</t>
  </si>
  <si>
    <t>ADMINISTRADORA DEL SISBEN</t>
  </si>
  <si>
    <t>29/04/2004 HASTA 07/07/2008</t>
  </si>
  <si>
    <t>ALCALDIA DE COLOSO</t>
  </si>
  <si>
    <t>CORPORACION UNIVERSITARAIA DEL CARIBE</t>
  </si>
  <si>
    <t>YALISETH MILENA CARRASCAL NARVAEZ</t>
  </si>
  <si>
    <t>ASESOR JURIDICO</t>
  </si>
  <si>
    <t>20/04 HASTA 30/08/2008</t>
  </si>
  <si>
    <t>PROLASUR</t>
  </si>
  <si>
    <t>ASESOR EN TORNO  A LA GESTION DE DERECHOS EN MATERIA DE PROPIEDAD INTELECTUAL  E INDUSTRIAL</t>
  </si>
  <si>
    <t>05/05 al 25/08/2008</t>
  </si>
  <si>
    <t>ASOCIACION DE VIVIENDA JESUS DE NAZARETH</t>
  </si>
  <si>
    <t>COORDINADOR GENERAL DEL PROGRAMA DE ATENCION A LA PRIMERA INFANCIA</t>
  </si>
  <si>
    <t>4/01/2010 HASTA 31/12/2012</t>
  </si>
  <si>
    <t>FUNDACION LA NUEVA ESPERANZA</t>
  </si>
  <si>
    <t>ABOGADO</t>
  </si>
  <si>
    <t>FABIAN BENITEZ HERAZO</t>
  </si>
  <si>
    <t>BRINDAR ATENCION EN EL ENTORNO FAMILIAR DIRIGIDO A LOS NIÑOS Y NIÑAS DE LAS ZONAS RURALES Y CABECERAS MUNICIPALES MENORES DE 30000 HABITANTES QUE POR SU SITUACION GEOGRAFICA NO PUEDEN ACCEDER A UN CENTRO  INFANTIL</t>
  </si>
  <si>
    <t>FUNDACION INSTITUCION EDUCATIVA LICEO DE LA SABANA Nª 3</t>
  </si>
  <si>
    <t>REALIZAR LA ATENCION EN EL ENTORNO INSTITUCIONAL UTILIZANDO LA CAPACIDAD INSTALADA Y LA EXPERIENCIA DE OPERADORES QUE PUEDAN BRINDAR  A LOS NIÑOS Y NIÑAS  LOS COMPONENTES DE CUIDADO,SALUD Y EDUCACION INICIAL</t>
  </si>
  <si>
    <t>BRINDAR HERRAMIENTAS A PADRES DE FAMILIA Y ADULTOS RESPONSABLES SOBRE FORTALECIMIENTO DE PAUTAS DE CRIANZA CUIDQADO Y AUTOCUIDADO MUTUO A TRAVES DE LA ESTRATEGIA DE ESTIMULACION CREATIVA RECREATIVA Y EDUCATIVA BASADA EN LA LUDICA</t>
  </si>
  <si>
    <t>PARROQUIA SAN ANTONIO DE PADUA</t>
  </si>
  <si>
    <t>BRINDAR ATENCION A  FAMILIAS DESPLAZADAS EN PAUTAS DE CRIANZA Y RECONSTRUCCION  FAMILIAR Y SOCIAL</t>
  </si>
  <si>
    <t>C401820401</t>
  </si>
  <si>
    <t>SICOLOGA  ATENCION INTEGRAL A PRIMERA INFANCIA</t>
  </si>
  <si>
    <t>21/01 AL 31/10/2014</t>
  </si>
  <si>
    <t>INSTITUCION EDUCATIVA LICEO DE LAS SABANAS</t>
  </si>
  <si>
    <t>REVISADA LA HOJA DE VIDA NO ES NECESARIO TENIENDO EN CUENTA EL NUMERO DE CUPOS A ATENDER</t>
  </si>
  <si>
    <t>01/07/2010.</t>
  </si>
  <si>
    <t>INSTITUCION EDUCATIVA SAN FRANCISCO EL PAKI</t>
  </si>
  <si>
    <t>KAREN LICETH CASTRO HERAZO</t>
  </si>
  <si>
    <t>APOYO SICOSOCIAL MODALIDAD INSTITUCIONAL</t>
  </si>
  <si>
    <t>14/05 AL 29/06 DEL 2012.30/06 AL 30 SEPT 2012.16/10 AL 15/12 DEL 2012.28/02 AL 30/04/2013.1/05 AL 31/12/2013.20/01 AL 31 /10/2014</t>
  </si>
  <si>
    <t>TRABAJADORA SOCIAL DE LA COMISARIA DE FAMILIA</t>
  </si>
  <si>
    <t>18/03 A 30/06/2013.01/08 A 31/12/2013</t>
  </si>
  <si>
    <t>COMISARIA DE FAMILIA</t>
  </si>
  <si>
    <t>EN LA CERTIFICACION EXPEDIDA POR LA INSTITUCION EDUCATIVA LICEO DE LA SABANA LAS FUNCIONES SON  DE SICOLOGA SIENDO TTRABAJADOR SOCIAL.ALLEGAR LA CERTIFICACION SEGÚN SU PERFIL.FOLIO Nª250</t>
  </si>
  <si>
    <t>PASANTE DE TRABAJO SOCIAL EN LA COMISARIA</t>
  </si>
  <si>
    <t>12/02/2009 AL 02/12/2011</t>
  </si>
  <si>
    <t>SANDRA MARCELA CARRASCAL NARVAEZ</t>
  </si>
  <si>
    <t>APOYO SICOSOCIAL MODALIDAD FAMILIAR</t>
  </si>
  <si>
    <t>1/11/2012 HASTA 27/01/2013</t>
  </si>
  <si>
    <t>ALCALDIA MUNICIPAL DE BETULIA</t>
  </si>
  <si>
    <t>JEFE DE ASUNTOS COMUNITARIOS</t>
  </si>
  <si>
    <t>18/01/1996 HASTA06/09/1996</t>
  </si>
  <si>
    <t>01/02 HASTA 1/12/2007</t>
  </si>
  <si>
    <t>CENTRO EDUCATIVO JOSE ANTONIO PAEZ</t>
  </si>
  <si>
    <t>30/09/2008 HASTA30/11/2008</t>
  </si>
  <si>
    <t>APOYAR EL DISEÑO Y APLICACIÓN  DE EVALUACION DEL DESARROLLO EN NIÑOS Y NIÑAS</t>
  </si>
  <si>
    <t>1/07/1992 HASTA 1/07/1993</t>
  </si>
  <si>
    <t>DIGIDEC ATLANTICO</t>
  </si>
  <si>
    <t>PRACTICANTE EN EL DEPARTAMENTO DE ORIENTACION Y CONSEJERIA</t>
  </si>
  <si>
    <t>07/1991 HASTA11/1992</t>
  </si>
  <si>
    <t>COLEGIO MIXTO DE BACHILLERATO DE BARANOA</t>
  </si>
  <si>
    <t>LOURDES DEL CARMEN BARRETO ACOSTA</t>
  </si>
  <si>
    <t>APOYO SICOSOCIAL MODALIDAD  INSTITUCIONAL</t>
  </si>
  <si>
    <t>APORTAR LA FECHA DE LA REALIZACION DE PRACTICAS EN EL LABORATORIO DE CECAR.FOLIO 202</t>
  </si>
  <si>
    <t>ASESORA DE PRUEBAS SICOLOGICAS EN EL PROGRAMA DE SICOLOGIA.ATENCION SICOSOCIAL A LA INFANCIA Y ADOLESCENCIA</t>
  </si>
  <si>
    <t>UN AÑO</t>
  </si>
  <si>
    <t xml:space="preserve">SICOLOGO </t>
  </si>
  <si>
    <t>SANDRA MARCELA VILLADIEGO SALAS</t>
  </si>
  <si>
    <t>CONTRATISTA INDEPENDIENTE</t>
  </si>
  <si>
    <t>15/06/2011 HASTA 30/06/2012.18/07/2012 AL 15/11/2012.26/11/2012 AL30/09/2013</t>
  </si>
  <si>
    <t>EL PROFESIONAL SE PRESENTO EN DOS PROPUESTAS PARA EL DEPARTAMENTO DE SUCRE PARA  FUNDACION INTITUCION EDUCATIVA LICEO DE LA SABANA Y FUNDACION SURGIR EN AMBAS COMO HABILITANTE SE TENDRA EN CUENTA PARA LA PROPUESTAS QUE APLICA  POR ORDEN DE LLEGADA, Y QUEDA ASIGNADA PARA LA PROPUESTA N° 3 FUNDACION INTITUCION EDUCATIVA LICEO DE LA SABANA   LA CUAL FUE RADICADA  EL 02 DE DICIEMBRE  DE 2014  A LAS 15:42:08 PM POR QUE FUNDACION SURGIR RADICO EL DIA 03 DE DICIEMBRE DE 2014 A LAS 11:30:45AM</t>
  </si>
  <si>
    <t>INSTRUCTOR DE PEDAGOGIA EN LA FORMACION TECNICO ATENCION INTEGRAL A LA PRIMERA INFANCIA</t>
  </si>
  <si>
    <t>1/10/2010 HASTA 1/07/2011</t>
  </si>
  <si>
    <t>RODRIGO CHICA BUELVAS</t>
  </si>
  <si>
    <t>DOCENTE EN EL DESARROLLO DE LA ATENCION INTEGRAL A LA PRIMERA INFANCIA CON LA ESTRATEGIA DE CERO A SIEMPRE</t>
  </si>
  <si>
    <t>18/07 AL 07/08DEL 2011,08/08/ AL 12/10DEL 2011.11/10/AL15/12/2011,DEL10/01 AL 09/03 DE 2012,DEL14/05AL29/06/2012,DEL 30/06 AL 30/09 DE2012.DEL16/10 AL 15/12.28/02 AL 30/04DEL 2013DEL 01/05 AL 31/12DE2013.DEL20/01AL31/10/2014</t>
  </si>
  <si>
    <t>LA PROFESIONAL SE PRESENTO EN DOS PROPUESTAS PARA EL DEPARTAMENTO DE SUCRE PARA FUNDACION INSTITUCION EDUCATIVA LICEO DE LA SABANA Y CORPORACION NUEVO DIA CORPODIA  EN AMBAS COMO HABILITANTE   SE TENDRA EN CUENTA POR ORDEN DE LLEGADA, Y QUEDA ASIGNADA PARA LA PROPUESTA N° 3 FUNDACION INSTITUCION EDUCATIVA LICEO DE LA SABANA   LA CUAL FUE RADICADA  EL 02 DE DICIEMBRE DE 2014 A LAS 15:42:08 PM Y CORPORACION NUEVO DIA SE PRESENTO EL 03 DE DICIEMBRE DE 2014 A LAS 15:34:08 PM</t>
  </si>
  <si>
    <t>DIRECTORA DE PROGRAMA DE ATENCION SOLIDARIA A LA FAMILIA</t>
  </si>
  <si>
    <t>04/06 2002 AL31/12/2004</t>
  </si>
  <si>
    <t>FUNDACION PARA EL DESARROLLO EMPRESARIAL Y TECNOLOGICO"FUNDESET"</t>
  </si>
  <si>
    <t>COORDINADORA DE ATENCION A FAMILIAS VULNERABLES</t>
  </si>
  <si>
    <t>1/06/2011 HASTA 31/05/2012</t>
  </si>
  <si>
    <t>ASISTENCIAS MEDICAS SAS</t>
  </si>
  <si>
    <t>ACLARAR QUE COORDINADORA LABORARIA EN CADA MODALIDAD</t>
  </si>
  <si>
    <t>COORDINADORA GENERAL EN LOS NIVELES DE PREESCOLAR,BASICA PRIMARIA,BASICA SECUNDARIA Y MEDIA ACADEMICA</t>
  </si>
  <si>
    <t>01/02/ AL 30/11/2001 Y 01/02/ AL 30/11/2002 Y 01/02/ AL 30/11/2003</t>
  </si>
  <si>
    <t>08/03/1991.07/08/2014</t>
  </si>
  <si>
    <t>UNIVERSIDAD SANTO TOMAS.FUNDACION UNIVERSITARIA JUAN D CASTELLANOS</t>
  </si>
  <si>
    <t>LICENCIADA EN FILOSOFIA Y LETRAS . ESPECIALISTA EN LUDICA EDUCATIVA</t>
  </si>
  <si>
    <t>DENIS BELLO BLANCO</t>
  </si>
  <si>
    <t>COORDINADORA EN EL DESARROLLO DE LA ATENCION INTEGRAL A LA PRIMERA INFANCIA CON LA ESTRATEGIA DE  CERO A  SIEMPRE</t>
  </si>
  <si>
    <t>DEL AÑO 2003 AL AÑO 2005 Y DEL 28 DE FEBRERO AL 31 DE DICIEMBRE DEL 2013 Y DEL 20 DE ENERO AL 31 DE OCTUBRE DE 2014</t>
  </si>
  <si>
    <t>FLORELLA DEL CARMEN MERCADO PALENCIA</t>
  </si>
  <si>
    <t xml:space="preserve">ESTA EXPERIENCIA FUE PRESENTADA PARA EL GRUPO 23 EN RAZON NO SE TENDRA ENCUENTA  PARA ESTE GRUPO </t>
  </si>
  <si>
    <t>FPI 70643</t>
  </si>
  <si>
    <t>59 AL 62</t>
  </si>
  <si>
    <t xml:space="preserve">FONDO FINANCIERO DE PROYECTOS DE DESARROLLO FONADE </t>
  </si>
  <si>
    <t>SE SOLICITA NUMERO DEL CONTRATO</t>
  </si>
  <si>
    <t>DIOCESIS DE SINCELEJO.PARROQUIA SAN ANTONIO DE PADUA</t>
  </si>
  <si>
    <t>SE SOLICITA ACLARAR CUALES FUERON LAS ACTIVIDADES REALIZADAS CON LOS NIÑOS Y NIÑAS DE LA PRIMERA INFANCIA.APORTAR NUMERO DE CONTRATO</t>
  </si>
  <si>
    <t>ED 023</t>
  </si>
  <si>
    <t>APORTAR  CERTIFICACIONES DE EXPERIENCIA Y FUNCIONES</t>
  </si>
  <si>
    <t>CANTADORA PUBLICA</t>
  </si>
  <si>
    <t>MARIELA MARIA RIOS AVILA</t>
  </si>
  <si>
    <t>ESPECIFICAR LAS FUNCIONES Y SU CONTINUACION LABORAL EN EL HOGAR INFANTIL LA BUCARAMANGA</t>
  </si>
  <si>
    <t>03/02/2008 HASTA LA FECHA</t>
  </si>
  <si>
    <t>LICENCIADA EN EDUCACION BASICA ENFASIS EN HUMANIDADES LENGUA CASTELLANA E INGLES</t>
  </si>
  <si>
    <t>ROSA ALBINA BALLESTAS LEDESMA</t>
  </si>
  <si>
    <t>COORDINAR Y DESARROLLAR LOS PLANES DE ACCION VISIBILIZACION DE LAS ESTRATEGIAS COORDINR Y ARTICULAR REUNIONES CON ENTIDADES PUBLICAS Y PRIVADAS CON LA COMUNIDAD HACER MONITOREO Y SEGUIMIENTO A TODOS LOS PROGRAMAS,ARTICULAR ACCIONES DE LA ATENCION</t>
  </si>
  <si>
    <t>01/02/2011 AL 31/10/2013</t>
  </si>
  <si>
    <t>ONG ASOCIACION VISION FUTURA</t>
  </si>
  <si>
    <t>SANDRA MARCELA MORENO CONTRERAS</t>
  </si>
  <si>
    <t>21,81</t>
  </si>
  <si>
    <t>11.06</t>
  </si>
  <si>
    <t>28/01/2010 AL 31/12/2010</t>
  </si>
  <si>
    <t>243, 244</t>
  </si>
  <si>
    <t>10.75</t>
  </si>
  <si>
    <t>07/02/2011 AL 31/12/2011</t>
  </si>
  <si>
    <t>SE SOLICITA AMPLIAR FUNCIONES EJERCERCIDAS EN LA EXPERIENCIA APORTADA FOLIO 235</t>
  </si>
  <si>
    <t>AUXILIAR DE APOYO EN PROGRAMAS DE AYUDA Y ORIENTACION A LA POBLACION DESPLAZADA EN DIFERENTES MUNICIPIOS DEL DEPARTAMENTO DE SUCRE</t>
  </si>
  <si>
    <t>10/01/2012 AL 27/12/2013</t>
  </si>
  <si>
    <t>FUNDACION PARA EL DESARROLLO INTEGRAL DEL DEPARTAMENTO DE SUCRE</t>
  </si>
  <si>
    <t>MONICA PATRICIA SARMIENTO CASTILLO</t>
  </si>
  <si>
    <t>PROFESIONAL DE  APOYO PSICOCIAL MODALIDAD FAMILIAR</t>
  </si>
  <si>
    <t>TRABAJADORA SOCIAL EN LA SECRETARIA DE DESARROLLO SOCIAL Y COMUNITARIO</t>
  </si>
  <si>
    <t>21/01/1999 AL 08/05/2004</t>
  </si>
  <si>
    <t>SEGUIMIENTO Y EVALUACION DE LOS DIFERENTES PROGRAMAS DEL ICBF</t>
  </si>
  <si>
    <t>14/01/2011 AL 02/10/2011</t>
  </si>
  <si>
    <t>INSTITUTO COLOMBIANO DE BIENESTAR FAMILIAR REGIONAL SUCRE</t>
  </si>
  <si>
    <t>LILA DEL CARMEN SIERRA PINEDA</t>
  </si>
  <si>
    <t>07/03/2007 AL 15/01/2008</t>
  </si>
  <si>
    <t>SE SOLICITA APORTAR EN LA CERTIFICACION FECHAS DE INICIO Y TERMINACION FOLIO 201</t>
  </si>
  <si>
    <t>SECRETARIO DE DESARROLLO SOCIAL Y COMUNITARIO DE EDUCACION MUNICIPIO DE SAN BENITO ABAD</t>
  </si>
  <si>
    <t>DELIA BEATRIZ ANIBAL BENITEZ</t>
  </si>
  <si>
    <t>30/10/2012 AL 14/11/2012</t>
  </si>
  <si>
    <t>FUNDACION IPS SALUDARSE</t>
  </si>
  <si>
    <t>28/01/2013 AL 20/09/2013</t>
  </si>
  <si>
    <t>INSTITUCION EDUCATIVA TERCER MILENIO</t>
  </si>
  <si>
    <t>SE SOLICITA APORTAR TARJETA PROFESIONAL</t>
  </si>
  <si>
    <t>14/07/2011 AL 30/11/2011
01/02/2012 AL 08/06/2012</t>
  </si>
  <si>
    <t>INSTITUCION EDUCATIVA BETHEL</t>
  </si>
  <si>
    <t>JULY DEL CARMEN GIL ARRIETA</t>
  </si>
  <si>
    <t>LA CERTIFICACION NO ESPECIFICA FUNCIONES</t>
  </si>
  <si>
    <t>2/03/1992 AL 5/03/1994</t>
  </si>
  <si>
    <t>ASOCIACION DE MUJERES AMAS DE CASAS RURALES</t>
  </si>
  <si>
    <t>SE SOLICITA ESPECIFICAR FECHA DE INICIO Y FECHA DE TERMINACION DEL CONTRATO. FOLIO 171</t>
  </si>
  <si>
    <t>CAPACITACION A PADRES DE FAMILIAS Y ESTUDIANTES</t>
  </si>
  <si>
    <t>SECRETARIA EDUCACION DEL MUNICIPIO DEL ROBLE</t>
  </si>
  <si>
    <t>27/05/2007 AL 15/10/2007</t>
  </si>
  <si>
    <t>SE SOLICITA ESPECIFICAR FECHA DE INICIO Y FECHA DE TERMINACION DEL CONTRATO COMO ENLACE DE FAMILIAS EN ACCION Y FUNCIONES EJERCIDAS. FOLIO 169</t>
  </si>
  <si>
    <t>SECRETARIA GENERAL DEL MUNICIPIO DEL ROBLE</t>
  </si>
  <si>
    <t>PSICOLOGA COMISARIA DE FAMILIA</t>
  </si>
  <si>
    <t xml:space="preserve">  29 /10/2008 AL  31/12/2008
 27/02/2009 AL 27 /07/ 2009
 01 /09/2009 AL 31/12/ 2009
29/01/2010 AL 29/05/2010 </t>
  </si>
  <si>
    <t xml:space="preserve">COMISARIA DE FAMILIA  MUNICIPIO DEL ROBLE
</t>
  </si>
  <si>
    <t>UNIVERSIDADA NACIONAL ABIERTA Y A DISTANCIA</t>
  </si>
  <si>
    <t>APOY</t>
  </si>
  <si>
    <t>APORTAR EN ORIGINAL DOCUMENTO LEGIBLE DEL DIPLOMA COMO PROFESIONAL DE PSICOLOGIA, DADA QUE ES ILEGIBLE LA FECHA DE GRADUACION. LA CERTIFICACION LABORAL DE LA EMPRESA EXTRA S.A ES ILEGIBLE, ADEMAS EN EL CARGO APARECE PRESTANDO SERVICIOS COMO TRABAJADORA SOCIAL A PESAR DE SER PSICOLOGA ; SE SOLICITA APORTAR DOCUMENTO ORIGINAL. FOLIOS NUMEROS 147,148,150,151. IGUALMENTE SE LE SOLICITA APORTAR TARJETA PROFESIONAL.</t>
  </si>
  <si>
    <t>ALBA MARINA GARAY AVILEZ</t>
  </si>
  <si>
    <t>SE SOLICITA QUE CERTIFIQUE EL TIEMPO DE SERVICIO, MEDIANTE CERTIFICACION DE INICIO Y FINALIZACION DEL CONTRATO E LA GOBERNACION DE SUCRE, MEDIANTE DECRETO 0340 DE 2002-</t>
  </si>
  <si>
    <t>COORDINADORA DE ASUNTOS SOCIALES</t>
  </si>
  <si>
    <t>15/01/1999 31/12/2001</t>
  </si>
  <si>
    <t>FUNDACION UNIVERSITARIA MONSERRATE</t>
  </si>
  <si>
    <t>LICENCIADA EN EDUCACION PRESCOLAR</t>
  </si>
  <si>
    <t>NELCY LUZ MIER VERGARA</t>
  </si>
  <si>
    <t>1/350</t>
  </si>
  <si>
    <t>COORDINADOR DESARROLLO INFANTIL EN MEDIO FAMILIAR</t>
  </si>
  <si>
    <t>LA PROFESIONAL SE PRESENTO EN DOS PROPUESTAS PARA EL DEPARTAMENTO DE SUCRE PARA  LA  UNION TEMPORAL SEMILLAS DE AMOR COMO ADICIONAL Y FUNDACION JUVENIL SIGLO XXI COMO HABILITANTE  SE TENDRA EN CUENTA PARA LAS PROPUESTAS QUE APLICA COMO HABILITANTE Y POR ORDEN DE LLEGADA, Y QUEDA ASIGNADA PARA LA PROPUESTA N° 4 FUNDACION JUVENIL SIGLO XXI  LA CUAL FUE RADICADA  EL 02 DE DICIEMBRE  A LAS 16:22:30 PM Y LA UNION TEMPORAL SEMILLAS DE AMOR LA RADICO EL 03 DE DICEIMBRE DE 2014 A LAS 14.22:59PM</t>
  </si>
  <si>
    <t>SE SOLICITA ACLARAR TODA VEZ QUE LA CERTIFICACION DEL FOLIO 118 ACREDITA UN CARGO DE COORDINADORA Y DICHA MODALIDAD NO PRESENTA DICHO PERFIL.  NO SE TUVO EN CUENTA LA CERTIFICACION DE APSEFACOM POR CUANTO EL SERVICIO PRESTADO FUE COMO AGENTE EDUCATIVO FOLIO 110, IGUALMENTE EN LAS CERTIFICACIONES DEL TIEMPO DE SERVICIO DE LA SECRETARIA DE EDUCACION DEPARTAMENTAL DE SUCRE Y LA DEL MUNICIPIO DE SAN BENITO, POR CUANTO EL CARGO DESEMPEÑADO FUE COMO DOCENTE. NO APORTO CERTIFICACION DE LA CUN SINO FOTOCOPIA DEL CONTRATO DE PRESTACION DE SERVICIO EL CUAL ES ILEGIBLE; SE SOLICITA SUBSANAR. FOLIOS DEL 110 AL 118.</t>
  </si>
  <si>
    <t>COORDINAR Y DESARROLLAR EL PLAN DE ACCION, REUNION CON PADRES DE FAMILIA, COMUNIDAD, HACER SEGUIMIENTOS A MADRE COMUNITARIAS; CONSTRUIR Y PARTICIPAR EN LA RUTA INTEGRAL DE ATENCION. ARTICULAR ACCIONES DE ATENCION A LA PRIMERA INFANCIA.</t>
  </si>
  <si>
    <t>08/02/2012 24/05/2013</t>
  </si>
  <si>
    <t>ASOCIACION DE PADRES DE FAMILIA LAS DAMAS Y GUAYABALITO DEL MUNICIPIO DE MAJAGUAL -SUCRE</t>
  </si>
  <si>
    <t>SE SOLICITA ACLARAR TODA VEZ QUE LA CERTIFICACION DEL FOLIO 91 ACREDITA UN CARGO DE COORDINADORA Y DICHA MODALIDAD NO PRESENTA DICHO PERFIL; POR OTRA PARTE LA CERTIFICACION PRESENTA INCONSISTENCIA EN LA FECHA DE CERTIFICACION Y LA FECHA EN LA CUAL DESEMPEÑO SUS FUNCIONES.  NO SE TUVO EN CUENTA EL ACTA DE POSESION NUMERO 29306 POR CUANTO NO SE CERTIFICA TIEMPO DE SERVICIO ASI MISMO EL  CARGO DESEMPEÑADO FUE DE DOCENTE Y NO SE CUMPLE CON EL PERFIL DE LA MODALIDAD FOLIO 90, SE SOLICITA SUBSANAR</t>
  </si>
  <si>
    <t>AÑOS 2005 Y 2006</t>
  </si>
  <si>
    <t>ASOCIACION DE PADRES DE FAMILIA NUMERO TRES DEL MUNICIPIO DE SAN BENITO</t>
  </si>
  <si>
    <t>LICENCIADA EN EDUCACION INFANTIL CON ENFASIS EN CIENCIAS SOCIALES</t>
  </si>
  <si>
    <t>LUZ MAYERLIN JARABA GAIBAO</t>
  </si>
  <si>
    <t>ASESORIA E INTERVENCION CASOS DE VIOLENCIA INTRAFAMILIAR, PARTICIPAR EN AUDIENCIAS DE CONSILIACION, REALIZAR TERAPIAS PSIOLOGICAS, VISITAS DOMICILIARIAS, PARTICIPAR EN AUDIENCIAS DE CONCILIACION.</t>
  </si>
  <si>
    <t>02/01/2011 30/11/2011</t>
  </si>
  <si>
    <t>COMISARIA DE FAMILIA MUNICIPAL DE SAN BENITO ABAD</t>
  </si>
  <si>
    <t>CARMEN ALICIA VILLARREAL BUELVAS</t>
  </si>
  <si>
    <t>PROFESIONAL DE APOYO PSICOSOCIAL CDI</t>
  </si>
  <si>
    <t>NO SE TUVO EN CUENTA LAS CERTIFICACIONES DEL CENTRO EDUCATIVO EL LIMON DEL MUNICIPIO DE SAN BENITOY SECRETARIA DE DESARROLLO SOCIAL ALCALDIAMUNICIPAL DE SAN BENITO ABAD, POR HABERSE DESEMPEÑADO COMO DOCENTE Y NO CUMPLE CON EL REQUISITO DEL PERFIL FOLIOS 63 Y 64</t>
  </si>
  <si>
    <t>ATENCION NIÑOS Y NIÑAS, ATENCION A LA COMUNIDAD, COORDINAR Y EFECTUAR CAPACITACIONES, ENTREGA DE INFORMES, TOMA DE DECISIONES, ANALISIS DE INFORMACION, COORDINAR Y MONITOREAR EL TALENTO HUMANO.</t>
  </si>
  <si>
    <t>25/01/2005 30/06/2006</t>
  </si>
  <si>
    <t xml:space="preserve">CENTRO EDUCATIVO TIA ENY              </t>
  </si>
  <si>
    <t>BETTY AMPARO PEREZ AGRESOTH</t>
  </si>
  <si>
    <t>COORDINADOR CENTRO DE DESARROLLO INFANTIL</t>
  </si>
  <si>
    <t>ZONA DEL RABON</t>
  </si>
  <si>
    <t>CDI  SAN BENITO 3</t>
  </si>
  <si>
    <t xml:space="preserve"> VEREDA LAS POSAS</t>
  </si>
  <si>
    <t>CDI  SAN BENITO 2</t>
  </si>
  <si>
    <t>SUBSANAR EN EL FORMATO 11 CONDICIONES HABILITANTES DE INFRAESTRUCTURA  LA CAPACIDAD INSTALADA DE CUPOS DE LA MODALID CDI FAMILIAR. POR CUANTO LA CONVOCATORIA A LA CUAL ASPIRA No 18 LOS CUPOS ASIGNADOS SON DE 650 Y NO DE 750 COMO LO TIENE REGISTRADO FOLIO 302</t>
  </si>
  <si>
    <t>CORREGIMIENTO DE CUIVA</t>
  </si>
  <si>
    <t>CDI  SAN BENITO 1</t>
  </si>
  <si>
    <t>APORTAR CARTA DE COMPROMISO DE USO DEL ESPACIO POR PARTE DEL ENTE TERRITORIAL</t>
  </si>
  <si>
    <t>BARRIO EL MAIZAL</t>
  </si>
  <si>
    <t>CDI EL MILAGROSO</t>
  </si>
  <si>
    <t>FOLIOS 53</t>
  </si>
  <si>
    <t>01/22/2014</t>
  </si>
  <si>
    <t>FOLIOS 51-52</t>
  </si>
  <si>
    <t>FOLIOS 49-50</t>
  </si>
  <si>
    <t xml:space="preserve">FUNCIONES: ASESOR CONTABLE Y FINANCIERO </t>
  </si>
  <si>
    <t xml:space="preserve">FECHA DE INICIO Y TERMINACIÓN: 15/06/2010 HASTA  LA FECHA </t>
  </si>
  <si>
    <t xml:space="preserve">EMPRESA: PROCESADORA DE LECHE DE LA SABANA LTDA </t>
  </si>
  <si>
    <t xml:space="preserve">FUNCIONES: CONTADOR  </t>
  </si>
  <si>
    <t>FECHA DE INICIO Y TERMINACIÓN: /08/2008 HASTA 08/2008</t>
  </si>
  <si>
    <t xml:space="preserve">EMPRESA: ESTACION DE SERVICIO LA SULTANA  </t>
  </si>
  <si>
    <t>FECHA DE INICIO Y TERMINACIÓN: 01/08/2010 HASTA 31/10/2011</t>
  </si>
  <si>
    <t xml:space="preserve">EMPRESA: ESTACION DE SERVICIOS GRANADA CUNDINAMARCA </t>
  </si>
  <si>
    <t xml:space="preserve">UNA VEZ REVISADA LA INFORMACION DE LA HOJA DE VIDA ( EXPERIENCIA LABORAL CERTIFICADA POR C&amp;M CONSULTORES  S.A,  SE EVIDENCIO QUE LA CERTIFICACION NO  TIENE FIRMA( ACLARAR )  </t>
  </si>
  <si>
    <t>FUNCIONES: INTERVENTORIA ADMINISTRATIVA TECNICA Y FINANCIERA CONTABLE Y JURIDICA A LOS CONTRATOS CELEBRADOS CON LOS OPERADORES DEL ICBF EN EL TERRITORIO NACIONAL PARA LA VIGENCIA 2013.</t>
  </si>
  <si>
    <t>FECHA DE INICIO Y TERMINACIÓN: VIGENCIA 2013</t>
  </si>
  <si>
    <t xml:space="preserve">EMPRESA: C&amp;M CONSULTORES </t>
  </si>
  <si>
    <t xml:space="preserve">JOSE RAMIRO TOVAR JIMENEZ </t>
  </si>
  <si>
    <t>1/490</t>
  </si>
  <si>
    <t xml:space="preserve">FUNCIONES:  DOCENTE ( PROGRAMA NACIONAL DE ALFABETIZACION DE JOVENES Y ADULTOS ILETRADOS </t>
  </si>
  <si>
    <t xml:space="preserve">FECHA DE INICIO Y TERMINACIÓN: 24/04/2007 (196 HORAS) </t>
  </si>
  <si>
    <t>EMPRESA: INSTITUCION EDUCATIVA TECNICO INDUSTRIAL ANTONIO PRIETO</t>
  </si>
  <si>
    <t xml:space="preserve">FUNCIONES:  DOCENTE </t>
  </si>
  <si>
    <t>FECHA DE INICIO Y TERMINACIÓN: 01/02/1998 HASTA 29/03/2005</t>
  </si>
  <si>
    <t>EMPRESA: INSTITUCION EDUCATIVA SAN VICENTE DE PAUL</t>
  </si>
  <si>
    <t xml:space="preserve">UNIVERSIDAD DE SAN BUENAVENTURA </t>
  </si>
  <si>
    <t xml:space="preserve">LICENCIADA EN EDUCACION PREESCOLAR </t>
  </si>
  <si>
    <t>LEODITH ELENA MERCADO BARBOZA</t>
  </si>
  <si>
    <t>FECHA DE INICIO Y TERMINACIÓN: 12/03/2013 HASTA 06/02/2014</t>
  </si>
  <si>
    <t>EMPRESA: INSTITUCION EDUCATIVA SAN MATEO</t>
  </si>
  <si>
    <t>FECHA DE INICIO Y TERMINACIÓN: 30/07/2012HASTA 11/03/2013</t>
  </si>
  <si>
    <t>EMPRESA: INSTITUCION EDUCATIVA AGROPECUARIO ANIBAL GANDARA CAMPO</t>
  </si>
  <si>
    <t xml:space="preserve">FECHA DE INICIO Y TERMINACIÓN: 25/04/2004 HASTA </t>
  </si>
  <si>
    <t xml:space="preserve">EMPRESA: INSTITUCION EDUCATIVA SAN IGNACIO </t>
  </si>
  <si>
    <t xml:space="preserve">DELIA REGINA GUEVARA RODRIGUEZ </t>
  </si>
  <si>
    <t>NUNGUNO</t>
  </si>
  <si>
    <t>80 Y 81</t>
  </si>
  <si>
    <t>ATENDER A LA PRIMERA INFANCIA EN EL MARCO DE LA ESTRATEGIA" DE CERO A SIEMPRE", DE CONFORMIDAD CON LAS DIRECTRICES, LINEAMIENTOS Y PARAMETROS ESTABLECIDOS POR EL INSTITUTO COLOMBIANO DE BIENESTAR FAMILIAR, ASI COMO REGULAR LAS RELACIONES ENTRE LAS PARTES DERIVADAS DE LA ENTREGA DE APORTES DEL ICBF AL CONTRATISTA, EN LA MODALIDAD DE HOGARES COMUNITARIOS DE BIENESTAR EN LAS SIGUIENTES FORMAS DE ATENCION: FAMILIARES, MULTIPLES, GRUPALES, EMPRESARIALES, JARDINES SOCIALES Y EN LA MODALIDAD FAMI.</t>
  </si>
  <si>
    <t xml:space="preserve">INSTITUTO COLOMBIANO DE BIENESTAR FAMILIAR ICBF </t>
  </si>
  <si>
    <t>78 Y  79</t>
  </si>
  <si>
    <t>BRINDAR ATENCION A LA PRIMERA INFANCIA , NIÑOS NIÑAS MENORES DE CINCO AÑOS DE EDAD, DE FAMILIAS EN SITUACION DE VULNERABILIDAD ECONOMICA, SOCIAL, CULTURAL, NUTRICIONAL Y PSICOAFECTIVA, A TRAVES DE LOS HOGARES COMUNITARIOS DE BIENESTAR MODALIDAD 0-5 AÑOS, EN LAS  SIGUIENTES FORMAS DE ATENCION: FAMILIARES, MULTIPLES, GRUPALES Y EN LA MODALIDAD FAMI, APOYAR  A LAS FAMILIAS EL EN DESARROLLO MUJERES GESTANTES, MADRES LACTANTES Y NIÑOS Y NIÑAS MENORES DE 2 AÑOS QUE SE ENCUENTRAN EN VULNERABILIDAD PSICOAFECTIVA, NUTRICIONAL, ECONOMICA Y SOCIAL PRIORITARIAMENTE EN SITUACIO DE DESPLAZAMIENTO .</t>
  </si>
  <si>
    <t xml:space="preserve">FUNCIONES: PSICOLOGA  </t>
  </si>
  <si>
    <t xml:space="preserve">FECHA DE INICIO Y TERMINACION: FEBRERO DE 2005 HASTA LA FECHA </t>
  </si>
  <si>
    <t>EMPRESA:  CENTRO EDUCATIVO PEPE GRILLO</t>
  </si>
  <si>
    <t xml:space="preserve">ALBA MARIA OVIEDO DIAZ </t>
  </si>
  <si>
    <t>UNA VEZ REVISADA LA INFORMACION DE LA HOJA DE VIDA ( EXPERIENCIA LABORAL CERTIFICADA POR  SECRETARIA DE MARIA LA BAJA MUNICPIO DE MARIA LA BAJA ,  NO REGISTRA EL DIA DE INICIO DEL CONTRATO, PARA EFECTOS DE CONTABILIZAR LOS MESES DE EXPERIENCIA ( SUBSANAR)</t>
  </si>
  <si>
    <t>FECHA DE INICIO Y TERMINACION: FEBRERO DE 2009 HASTA EL MES DE MARZO DE 2010</t>
  </si>
  <si>
    <t xml:space="preserve">EMPRESA:   SECRETARIA DE MARIA LA BAJA MUNICPIO DE MARIA LA BAJA </t>
  </si>
  <si>
    <t>UNA VEZ REVISADA LA INFORMACION DE LA HOJA DE VIDA ( EXPERIENCIA LABORAL CERTIFICADA POR  EDITORIAL CIRCULOS AFECTIVOS  FILIAL DE LA FUNDACION INTERNACIONAL DE LA PEDAGOGIA CONCEPTUAL ALBERTO MERANI ,  NO REGISTRA EL DIA DE INICIO DEL CONTRATO, PARA EFECTOS DE CONTABILIZAR LOS MESES DE EXPERIENCIA ( SUBSANAR)</t>
  </si>
  <si>
    <t xml:space="preserve">FUNCIONES:  FORMADORA AFECTIVA   </t>
  </si>
  <si>
    <t>FECHA DE INICIO Y TERMINACION: FEBRERO 2011 HASTA EL 18 JUNIO DE 2011</t>
  </si>
  <si>
    <t>EMPRESA:   EDITORIAL CIRCULOS AFECTIVOS  FILIAL DE LA FUNDACION INTERNACIONAL DE LA PEDAGOGIA CONCEPTUAL ALBERTO MERANI</t>
  </si>
  <si>
    <t>UNA VEZ REVISADA LA INFORMACION DE LA HOJA DE VIDA ( EXPERIENCIA LABORAL CERTIFICADA POR INSTITUCION EDUCATIVA TECNICO INDUSTRIAL DE FLAMENCO,  NO REGISTRA ( FECHA DE INICIO Y TERMINACION DEL CONTRATO ( SUBSANAR)</t>
  </si>
  <si>
    <t xml:space="preserve">FUNCIONES:  PSICOORIENTADORA  </t>
  </si>
  <si>
    <t xml:space="preserve">FECHA DE INICIO Y TERMINACION: </t>
  </si>
  <si>
    <t>EMPRESA:   INSTITUCION EDUCATIVA TECNICO INDUSTRIAL DE FLAMENCO</t>
  </si>
  <si>
    <t xml:space="preserve">LA PROFESIONAL SE PRESENTO EN TRES PROPUESTAS PARA EL DEPARTAMENTO DE SUCRE LA  UNION TEMPORAL FUNDACION ENLACE CORPORACION EDUCATIVA COLEGIO GRAN COLOMBIA COMO ADICIONAL   EN LA FUNDACION PROSOCIAL Y UNION TEMPORAL FUNDACION ENLACE CORPORACION EDUCATIVA COLEGIO GRAN COLOMBIA  COMO HABILANTE, SE TENDRA EN CUENTA PARA LAS PROPUESTAS QUE APLICA COMO HABILITANTE Y POR ORDEN DE LLEGADA,  QUEDA ASIGNADA PARA LA PROPUETA N° 5 LA FUNDACION PROSOCIAL LA CUAL FUE RADICADA  EL 02 DE DICIEMBRE  A LAS 16:35:02 PM Y LA UNION TEMPORAL FUNDACION ENLACE CORPORACION EDUCATIVA COLEGIO GRAN COLOMBIA SE PRESENTO EL DIA EL 03 D EDICIEMBRE  A LAS 15:13:57PM </t>
  </si>
  <si>
    <t xml:space="preserve">FUNCIONES:  EDUCADORA FAMILIAR PRSENTANDO SUS SERVICIOS PARA LA FUNDACION PLAN </t>
  </si>
  <si>
    <t>FECHA DE INICIO Y TERMINACION: 27/06/2012 AL 15/02/2013</t>
  </si>
  <si>
    <t xml:space="preserve">EMPRESA:   EXTRAS S.A </t>
  </si>
  <si>
    <t xml:space="preserve">ELDA MARIA MEZA SAN MARTIN </t>
  </si>
  <si>
    <t>1/290</t>
  </si>
  <si>
    <t xml:space="preserve">FUNCIONES:  GESTORA SOCIAL Y CHARLAS DE APOYO AL NUCLEO FAMILIAR A MADRES COMUNITARIAS Y USUARIOS DE LOS PROGRAMAS DE HOGARES COMUNITARIOS </t>
  </si>
  <si>
    <t>FECHA DE INICIO Y TERMINACION:  205 AL 2007</t>
  </si>
  <si>
    <t xml:space="preserve">EMPRESA:  FUNDACION TIERRA FIRME </t>
  </si>
  <si>
    <t xml:space="preserve">FUNCIONES:  PRACTICAS LABORALES COMO PSICOLOGA EN LA CAMPAÑA CULTURAL CIUDADANA ACTITUD POSITIVA POR SINCELEJO </t>
  </si>
  <si>
    <t xml:space="preserve">EMPRESA:  CONVENIOS DE ASOCIACION  </t>
  </si>
  <si>
    <t xml:space="preserve">UNA VEZ REVISADA LA INFORMACION DE LA HOJA DE VIDA ( EXPERIENCIA LABORAL CERTIFICADA POR EXTRAS  S.A,  NO REGISTRA ( FECHA DE TERMINACION)  Y CONVENIOS DE ASOCIACION NO REGISTRA (LA FECHA DE INICIO Y  TERMINACION)  Y FUNDACION TIERRA FIRME DE LOS CONTRATO PARA CALCULAR EL TIEMPO DE EXPERIENCIA ( SUBSANAR)  </t>
  </si>
  <si>
    <t xml:space="preserve">FUNCIONES:  EDUCADOR FAMILIAR PARA EL EVENTO DE ADELANTAR PROCESOS FORMATIVOS CON LAS FAMILIAS BENEFICIARIAS DEL PROGRAMA </t>
  </si>
  <si>
    <t xml:space="preserve">FECHA DE INICIO Y TERMINACION: 27/06/2012 </t>
  </si>
  <si>
    <t xml:space="preserve">EMPRESA: ESTRAS S.A </t>
  </si>
  <si>
    <t xml:space="preserve">UNIVERSIDAD NACIONAL  ABIERTA  Y A DISTANCIA UNAD </t>
  </si>
  <si>
    <t>TATIANA MARIA BANQUEZ GARCIA</t>
  </si>
  <si>
    <t xml:space="preserve">FUNCIONES:  AUXILIAR ADMINISTRATIVO  </t>
  </si>
  <si>
    <t>FECHA DE INICIO Y TERMINACIÓN 09/03/1989 AL 10/06/1990</t>
  </si>
  <si>
    <t xml:space="preserve">EMPRESA: ALCALDIA MUNICIPIO DE GALERAS </t>
  </si>
  <si>
    <t xml:space="preserve">FUNCIONES:  JEFA DE PRESUPUESTO </t>
  </si>
  <si>
    <t>FECHA DE INICIO Y TERMINACIÓN JUNIO DE 1988 AL 29 DE FEBRERO DE 1989</t>
  </si>
  <si>
    <t xml:space="preserve">FUNCIONES: CONCEJALA   </t>
  </si>
  <si>
    <t>FECHA DE INICIO Y TERMINACIÓN:  02/01/2004 AL 31/12/2007</t>
  </si>
  <si>
    <t xml:space="preserve">EMPRESA: HONORABLE CONCEJO MUNICIPAL DE GALERAS </t>
  </si>
  <si>
    <t xml:space="preserve">FUNCIONES: DOCENTE, ATENCION INTEGRAL A LA PRIMERA INFANCIA ENTORNO FAMILIAR  </t>
  </si>
  <si>
    <t xml:space="preserve">FECHA DE INICIO Y TERMINACIÓN:  06/04/2011 AL 02/03/2012 </t>
  </si>
  <si>
    <t xml:space="preserve">EMPRESA: GIMNASIO DEL SAN JORGE </t>
  </si>
  <si>
    <t xml:space="preserve">FUNCIONES: TRABAJADORA INDEPENDIENTE PRODUCTOS DE BELLEZA  </t>
  </si>
  <si>
    <t xml:space="preserve">FECHA DE INICIO Y TERMINACIÓN:  17/01/2000 </t>
  </si>
  <si>
    <t xml:space="preserve">EMPRESA: BELLSTAR S.A </t>
  </si>
  <si>
    <t>NO APLICA PARA DESEMPEÑAR EL ROL DE COORDINADORA DEL CDI, PUESTO QUE NO CUMPLE CON EL MINIMO REQUERIDO DE EXPERIENCIA Y TIEMPO, COMO LO INDICA LA TABLA  PERFILES DE CARGOS PARA CDI.  ( SUBSANAR)</t>
  </si>
  <si>
    <t xml:space="preserve">FUNCIONES: MADRE COMUNITARIA FAMI </t>
  </si>
  <si>
    <t>FECHA DE INICIO Y TERMINACIÓN:  MARZO DE1991 HASTA AGOSTO DE 1994</t>
  </si>
  <si>
    <t xml:space="preserve">EMPRESA: ASOCIACION DE PADRES DE FAMILIA HCB GALERAS SUCRE No 1 </t>
  </si>
  <si>
    <t xml:space="preserve">LICENCIADA EN EDUCACION INFANTIL CON ENFASIS EN EDUCACION FISICA RECREACION Y DEPORTE </t>
  </si>
  <si>
    <t xml:space="preserve">MARIELA ESTELA  GOMEZ ARRIETA </t>
  </si>
  <si>
    <t xml:space="preserve">FUNCIONES: COORDINADORA ACADEMICA Y DISCIPLINARIA </t>
  </si>
  <si>
    <t>FECHA DE INICIO Y TERMINACIÓN: 02/02/2013 AL 30/ 11/2014</t>
  </si>
  <si>
    <t>EMPRESA: CENTRO EDUCATIVO PEPE GRILLO</t>
  </si>
  <si>
    <t xml:space="preserve">FUNCIONES: DOCENTE  BASICA PRIMARIA AREA TECNOLOGIA E INFORMATICA </t>
  </si>
  <si>
    <t>FECHA DE INICIO Y TERMINACIÓN: 02/02/2011 AL 30/ 11/2012</t>
  </si>
  <si>
    <t xml:space="preserve">FUNCIONES: DOCENTE  GRADO CERO TRANSICION </t>
  </si>
  <si>
    <t>FECHA DE INICIO Y TERMINACIÓN: 02/02/2009 AL 30/ 11/2010</t>
  </si>
  <si>
    <t xml:space="preserve">FUNCIONES: DOCENTE  DE AULA DE LA PRIMERA INFANCIA GRADO PREJARDIN  Y JARDIN </t>
  </si>
  <si>
    <t>FECHA DE INICIO Y TERMINACIÓN: 02/02/2004 AL 30/ 11/2008</t>
  </si>
  <si>
    <t xml:space="preserve">NATALI STELLA BERTEL OLIVERO </t>
  </si>
  <si>
    <t xml:space="preserve">FUNCIONES: PRACTICAS INTEGRAL DOCENTE EN EL GRADO 4B </t>
  </si>
  <si>
    <t>FECHA DE INICIO Y TERMINACIÓN: 19/08/2006  AL 17/11/2006</t>
  </si>
  <si>
    <t xml:space="preserve">EMPRESA: INSTITUCION EDUCATIVA SANTA ROSA DE LIMA </t>
  </si>
  <si>
    <t xml:space="preserve">FUNCIONES: DOCENTE VOLUNTARIA </t>
  </si>
  <si>
    <t>FECHA DE INICIO Y TERMINACIÓN: 02/02/2001AL 30/11/2001</t>
  </si>
  <si>
    <t xml:space="preserve">EMPRESA: ESCUELA RURAL COINSTRUCCION MOQUEN  </t>
  </si>
  <si>
    <t xml:space="preserve">FUNCIONES: DOCENTE BASICA PRIMARIA  </t>
  </si>
  <si>
    <t>FECHA DE INICIO Y TERMINACIÓN: 01/02/2006 AL 30/11/2010</t>
  </si>
  <si>
    <t xml:space="preserve">EMPRESA: INSTITUCION EDUCATIVA PEDAGOGICO VENECIA </t>
  </si>
  <si>
    <t xml:space="preserve">LICENCIADA EN EDUCACION BASICA CON ENFASIS EN CIENCIAS NATURALES Y EDUCACION AMBIENTAL </t>
  </si>
  <si>
    <t>TATIANA MILENA SIERRA ALVAREZ</t>
  </si>
  <si>
    <t xml:space="preserve">BARRIO LAS DELICIAS </t>
  </si>
  <si>
    <t xml:space="preserve">CDI SIN  ARRIENDO </t>
  </si>
  <si>
    <t xml:space="preserve">CORREGIMIENTO EL MAMON </t>
  </si>
  <si>
    <t>CRA 40D 101 BARRIO EL TENDAL</t>
  </si>
  <si>
    <t>31</t>
  </si>
  <si>
    <t>73 Y 74</t>
  </si>
  <si>
    <t>BRINDAR ATENCION A LA PRIMERA INFANCIA, NIÑOS, NIÑAS MENORES DE CINCO AÑOS  (5) AÑOS DE EDAD DE FAMILIAS EN SITUACION DE VULNERABILIDAD A TRAVES DE LOS HOGARES COMUNITARIOS DE BIENESTAR  EN LAS IGUIENTES FORMAS DE ATENCION: FAMILIARES, MULTIPLES, GRUPALES, JARDIN SOCIAL, EMPRESARIALES, EN LA MODALIDAD FAMI, DE CONFORMIDAD CON LOS LINEAMIENTOS, ESTANDARES Y DIRECTRICES QUE EL ICBG EXPIDA PARA LAS MISMAS.</t>
  </si>
  <si>
    <t>71 Y 72</t>
  </si>
  <si>
    <t>BRINDAR ATENCION A LA PRIMERA INFANCIA , NIÑOS NIÑAS MENORES DE CINCO AÑOS DE EDAD, DE FAMILIAS EN SITUACION DE VULNERABILIDAD ECONOMICA, SOCIAL, CULTURAL, NUTRICIONAL Y PSICOAFECTIVA, A TRAVES DE LOS HOGARES COMUNITARIOS DE BIENESTAR MODALIDAD 0-5 AÑOS, EN LAS  SIGUIENTES FORMAS DE ATENCION: FAMILIARES, MULTIPLES, GRUPALES Y EN LA MODALIDAD FAMI, APOYAR  A LAS FAMILIAS EL EN DESARROLLO MUJERES GESTANTES, MADRES LACTANTES Y NIÑOS Y NIÑAS MENORES DE 2 AÑOS QUE SE ENCUENTRAN EN VULNERABILIDAD PSICOAFECTIVA, NUTRICIONAL, ECONOMICA Y SOCIAL.</t>
  </si>
  <si>
    <t>BRINDAR ATENCION A LA PRIMERA INFANCIA , NIÑOS NIÑAS MENORES DE CINCO AÑOS DE EDAD, DE FAMILIAS EN SITUACION DE VULNERABILIDAD ECONOMICA, SOCIAL, CULTURAL, NUTRICIONAL Y PSICOAFECTIVA, A TRAVES DE LOS HOGARES COMUNITARIOS DE BIENESTAR MODALIDAD 0-5 AÑOS, EN LAS  SIGUIENTES FORMAS DE ATENCION: FAMILIARES, MULTIPLES, GRUPALES Y EN LA MODALIDAD FAMI, APOYAR  A LAS FAMILIAS EL EN DESARROLLO MUJERES GESTANTES, MADRES LACTANTES Y NIÑOS Y NIÑAS MENORES DE 2 AÑOS QUE SE ENCUENTRAN EN VULNERABILIDAD.</t>
  </si>
  <si>
    <t>Grupo a la que se presenta</t>
  </si>
  <si>
    <t>FUNDACION PROSOCIAL</t>
  </si>
  <si>
    <t xml:space="preserve">NO ANEXARON FORMATO 10 EQUIPOS DE TALENTO HUMANO ADICIONAL  </t>
  </si>
  <si>
    <t xml:space="preserve">NO ANEXARON FORMATO 10 EQUIPOS DE TALENTO HUMANO ADICIONAL  SEGUN PLIEGO DE CONDICIONES </t>
  </si>
  <si>
    <t xml:space="preserve">FUNDACION PARA EL DESARROLLO SOCIAL Y COMUNITARIO </t>
  </si>
  <si>
    <t>CORPORACION SOCIAL NUESTRA DEL ROSARIO</t>
  </si>
  <si>
    <t xml:space="preserve">ACLARAR Y SUBSANAR NO CUMPLE EL PERFIL PARA CONFORMAR EL CARGO PARA EL EQUIPO MINIMO HABILITANTE  LA HOJA DE VIDA NO SE ENCUENTRA FIRMADA  </t>
  </si>
  <si>
    <t xml:space="preserve">DOCENTE EN EL PROGRAMA DE ATENCION A LA PRIMERA INFANCIA </t>
  </si>
  <si>
    <t>02/2010         AL 12/2010     04/2011 AL   12/2011   05/2012 AL   12/2012</t>
  </si>
  <si>
    <t xml:space="preserve">INSTITUCION  EDUCATIVA GIMNASIO DEL ROSARIO </t>
  </si>
  <si>
    <t xml:space="preserve">UNIVERSIDAD FRANCISCO DE PAULA SANTANDER </t>
  </si>
  <si>
    <t xml:space="preserve">LICENCIADO EN EDUCACION </t>
  </si>
  <si>
    <t>MARTA CECILIA GIL VELASQUEZ</t>
  </si>
  <si>
    <t>PROFESIONAL DE APOYO PSICOSOCIAL  CDI SIN ARRIENDO MODALIDAD FAMILIAR</t>
  </si>
  <si>
    <t xml:space="preserve">INSTRUCTOR </t>
  </si>
  <si>
    <t>21/02/2008 AL 03/09/2008 16/09/2008 AL 26/12/2008  09/02/2009 AL 08/05/2009  01/02/2010 AL 31/08/2010  02/05/2011 AL 01/07/2011</t>
  </si>
  <si>
    <t xml:space="preserve">SENA REGIONAL SUCRE </t>
  </si>
  <si>
    <t>COLEGIO GIMNASIO DEL ROSARIO</t>
  </si>
  <si>
    <t xml:space="preserve">JEFE DE COMPRAS </t>
  </si>
  <si>
    <t>30/08/2003 AL 30/09/2007</t>
  </si>
  <si>
    <t xml:space="preserve">EUROS SUPERMARCADO LTDA </t>
  </si>
  <si>
    <t xml:space="preserve">JEFE DE CARTERA  </t>
  </si>
  <si>
    <t>12/02/200 AL 28/08/2003</t>
  </si>
  <si>
    <t>ACLARAR Y SUBSANAR NO CUMPLE EL PERFIL PARA CONFORMAR EL CARGO PARA EL EQUIPO MINIMO HABILITANTE.                                                                                                        EL PROFESIONAL SE PRESENTO EN DOS PROPUESTAS  PARA EL DEPARTAMENTO DE SUCRE PARA  UNION TEMPORAL EL PARAISO Y UNION TEMPORAL EL ROSARIO COMO HABILANTE, SE TENDRA EN CUENTA  LA PROPUESTAS POR ORDEN DE LLEGADA,  QUEDA ASIGNADA PARA LA PROPUETA N° 6 UNION TEMPORAL EL PARAISO LA CUAL FUE RADICADA  EL 02 DE DICIEMBRE  A LAS 17:27:27 PM Y LAUNION TEMPORAL EL ROSARIO  SE PRESENTO EL DIA EL 03 DE DICIEMBRE  A LAS 11:50:16PM                                                                      EL PERFIL DE ADMINISTRADOR DE EMPRESA NO APLICA PARA EL CARGO QUE SE POSTULO</t>
  </si>
  <si>
    <t>ASESOR  EMPRESARIAL</t>
  </si>
  <si>
    <t xml:space="preserve">ASOCIACION DE EMPRESAS COMUNITARIAS DE SUCRE </t>
  </si>
  <si>
    <t xml:space="preserve">ACLARAR Y SUBSANAR  LA CERTIFICACIÓN LABORAR RELACIONADA DEBIDO QUE EN LA MODALIDAD FAMI NO EXISTE CARGO DE COORDINADORA, SE RECOMIENDA SER MAS ESPECIICO EN LA FECHA DE TERMINACION DEL  CARGO SE TOMARA COMO REFERENCIA LA FECHA DE TERMINACION DEL PROCESO </t>
  </si>
  <si>
    <t xml:space="preserve">COORDINADORA GENERAL EN EL PROGRAMA DE ATENCION A LA PRIMERA INFANCIA </t>
  </si>
  <si>
    <t>23/01/2013 AL 05/12/2014</t>
  </si>
  <si>
    <t xml:space="preserve">ACLARAR Y SUBSANAR NO CUMPLE CON EL NUMERO REQUERIDO DE COORDINADORES    LA CERTIFICACIÓN LABORAR RELACIONADA DEBIDO QUE EN LA MODALIDAD FAMI NO EXISTE CARGO DE COORDINADORA Y EN LOS AÑOS DE 2007 NO EXISTÍA LA MODALIDAD PRIMERA INFANCIA EN EL ENTORNO FAMILIAR, CDI INSTITUCIONAL </t>
  </si>
  <si>
    <t>05/02/2007 AL 31/12/2012</t>
  </si>
  <si>
    <t>NANCY  TARRA DE MONTERO</t>
  </si>
  <si>
    <t>COORDINADOR CDI SIN ARRIENDO MODALIDAD FAMILIAR</t>
  </si>
  <si>
    <t xml:space="preserve">SE SOLICITA SUBSANAR TODA VEZ QUE NO ALLEGA LA CARTA DONDE SE COMPROMETE A GESTIONAR LOS ESPACIOS PARA LA MODALIDAD FAMILIAR </t>
  </si>
  <si>
    <t xml:space="preserve">BREHEMEN EL RINCON MORROA </t>
  </si>
  <si>
    <t xml:space="preserve">CDI MODALIDAD FAMILIAR EL ROSARIO </t>
  </si>
  <si>
    <t xml:space="preserve">BRISAS DEL DEL MAR BREMEN SABANAS DE CALI </t>
  </si>
  <si>
    <t xml:space="preserve">MADALIDAD FAMILIAR </t>
  </si>
  <si>
    <t>CDI MODALIDAD FAMILIAR HOGAR DEL NIÑO</t>
  </si>
  <si>
    <t xml:space="preserve">SABANAS DE PEDRO  </t>
  </si>
  <si>
    <t xml:space="preserve">CDI INSTITUCIONAL SIN ARRIENDO </t>
  </si>
  <si>
    <t xml:space="preserve">CDI MODALIDAD CDI INSTITUCIONAL LOS ANGELITOS </t>
  </si>
  <si>
    <t xml:space="preserve">DIAGONAL AL PARQUE CENTRAL </t>
  </si>
  <si>
    <t>CDI MODALIDAD FAMILIAR LOS PALMITOS</t>
  </si>
  <si>
    <t xml:space="preserve">SABANAS DE PEDRO EL COLEY LOS MUÑECOS VEREDA LOS PALMITOS </t>
  </si>
  <si>
    <t>1326</t>
  </si>
  <si>
    <t>SE VALIDAN SOLO 130 CUPOS  DEBIDO QUE EN CERTIFICACIÓN RELACIONADA PARA EL CONTRATO SE RELACIONAN 5 HOGARES TRADICIONALES MEDIO TIEMPO Y 5 FAMI SE REALIZA LA CONVERSIÓN A  CUPOS  466 RELACIONADA EN EL  FOLIO 112</t>
  </si>
  <si>
    <t>106,109,112</t>
  </si>
  <si>
    <t>SE VALIDAN SOLO 466 CUPOS  DEBIDO QUE EN CERTIFICACIÓN RELACIONADA PARA EL CONTRATO SE RELACIONAN 29 HOGARES TRADICIONALES MEDIO TIEMPO Y 5 FAMI SE REALIZA LA CONVERSIÓN A  CUPOS  466 RELACIONADA EN EL  FOLIO 93</t>
  </si>
  <si>
    <t>86,87,93</t>
  </si>
  <si>
    <t>UNION TEMPORAL EL PARAISO</t>
  </si>
  <si>
    <t>16/02/2011 - 18/03/2012</t>
  </si>
  <si>
    <t>LA SURTIDORA</t>
  </si>
  <si>
    <t>08/2005 - 11/2007</t>
  </si>
  <si>
    <t>PAPELERIA TAURO</t>
  </si>
  <si>
    <t>01/02/2008 - 05/09/2009</t>
  </si>
  <si>
    <t>FRIOGAN</t>
  </si>
  <si>
    <t>CLARA PEREZ ARRIETA</t>
  </si>
  <si>
    <t>04/02/2011 - 15/12/2013</t>
  </si>
  <si>
    <t>CENTRO EDUCATIVO MILAGROS</t>
  </si>
  <si>
    <t>LICENCIADA EN EDUCACION BASICA CON ENFASIS EN HUMANIDADES LENGUA CASTELLANA</t>
  </si>
  <si>
    <t>LORENA MARCELA CORDERO ALVAREZ</t>
  </si>
  <si>
    <t>03/02/2009 AL 2/12/2014</t>
  </si>
  <si>
    <t>HOGAR INFALTIL BUCARAMANGA</t>
  </si>
  <si>
    <t>GRACE JUDITH CHICA PEINADO</t>
  </si>
  <si>
    <t>04/2011 - 05/2011</t>
  </si>
  <si>
    <t>CORPORACION INTERINSTITUCIONAL DEL TROPICO ANDINO PARA EL MEDIO AMBIENTE</t>
  </si>
  <si>
    <t>01/09/2011 - 20/12/2011</t>
  </si>
  <si>
    <t>23/03/2012 - 30/12/2012</t>
  </si>
  <si>
    <t>FOLIOS 202 - 236</t>
  </si>
  <si>
    <t>01/01/2003 - 30/06/2013</t>
  </si>
  <si>
    <t>ERIKA PATRICIA LEON MONTIEL</t>
  </si>
  <si>
    <t xml:space="preserve">06/02/2012 - 30/03/2012 </t>
  </si>
  <si>
    <t>SERVICIO TEMPORAL ESPECIALIZADO</t>
  </si>
  <si>
    <t xml:space="preserve"> SE SOLICITA SUBSANAR  CON OTRA HOJA DE VIDA LA PROFESIONAL SE POSTULO PARA DOS DEPARTAMENTOS PARA SUCRE CON LA UNION TEMPORAL SEMILLAS DE AMOR  Y PARA NORTE DE SANTANDER CON LA FUNDACION ESTRUCTURAR  SE TENDRA EN CUENTA  POR ORDEN DE LLEGADA  SE ASIGNA  LA PROPUESTA  LA FUNDACION ESTRUCTURAR EN EL NORTE DE SANTANDER  LA CUAL FUE RADICADA EN 28 DE NOVIEMBRE  DE 2014 A LAS 10:11AM   Y LA UNION TEMPORAL SEMILLAS DE AMOR LA RADICO EL DIA 03 DE DICIEMBRE  DE 2014  A LAS 8:02 AM</t>
  </si>
  <si>
    <t>01/07/2006 - 07/2007</t>
  </si>
  <si>
    <t>JUNTA DE VIVIENDA COMUNITARIA CASITA NUEVA</t>
  </si>
  <si>
    <t>ADIELA HOYOS SALGADO</t>
  </si>
  <si>
    <t>01/08/2012 - 31/12/2012 01/02/2013 -    31 /12/2013</t>
  </si>
  <si>
    <t xml:space="preserve">FUNDACION ESPERANZA DEL MAÑANA </t>
  </si>
  <si>
    <t>FOLIOS 159 - 179</t>
  </si>
  <si>
    <t>4/02/2013 - 6/05/2013</t>
  </si>
  <si>
    <t>ERIKA MARIA VEGA LOPEZ</t>
  </si>
  <si>
    <t>10/07/2012 - MARZO 2014</t>
  </si>
  <si>
    <t>INSTITUCION EDUCATIVA PAJONAL</t>
  </si>
  <si>
    <t>ALLEGAR CERTIFICACION DE EXPERIENCIA LABORAL EN ORIGINAL CON FECHAS ESPECIFICAS
FOLIOS 138 - 157</t>
  </si>
  <si>
    <t>02/04/2014 - NOVIEMBRE DE 2014</t>
  </si>
  <si>
    <t>FUNDACION SEMBRANDO FUTURO IPS</t>
  </si>
  <si>
    <t xml:space="preserve">ALLEGAR CERTIFICACION DE EXPERIENCIA LABORAL EN ORIGINAL, PUESTO QUE LA APORTADA EN LA PROPUESTA ESTA ILEGIBLE Y ACTUALIZADA  
FOLIOS 122 - 136
                       </t>
  </si>
  <si>
    <t>2002 -  2008</t>
  </si>
  <si>
    <t>CENTRO EDUCATIVO MI SEGUNDO HOGAR DE SAN ONOFRE</t>
  </si>
  <si>
    <t>RUTH BENAVIDEZ SILVA</t>
  </si>
  <si>
    <t>ALLEGAR CERTIFICACION DE EXPERIENCIA LABORAL EN ORIGINAL, PUESTO QUE LA APORTADA EN LA PROPUESTA ESTA ILEGIBLE
FOLIOS 107 - 120</t>
  </si>
  <si>
    <t>FEBRERO/2010   NOVIEMBRE/2013</t>
  </si>
  <si>
    <t>JARDIN INFANTIL CARITAS ALEGRES</t>
  </si>
  <si>
    <t xml:space="preserve">ANA ELVIRA DE LA ROSA SULBARAN </t>
  </si>
  <si>
    <t xml:space="preserve">SE SOLICITA SUBSANAR  ALLEGANDO EL  FORMATO NUMERO 11 </t>
  </si>
  <si>
    <t>LIBERTAD PISISI - BARRIO PALITO - LAS FLORES - PORVENIR - MOCHILA - CZNORTE</t>
  </si>
  <si>
    <t>90-91</t>
  </si>
  <si>
    <t>CONTADORA</t>
  </si>
  <si>
    <t>FUNDACION SABANA</t>
  </si>
  <si>
    <t>118984T</t>
  </si>
  <si>
    <t>2605/2003</t>
  </si>
  <si>
    <t>RUDIS MARIA MONTERROZA MARTINEZ</t>
  </si>
  <si>
    <t>PROFESIONAL DE APOYOFINNANCIERO  POR CADA MIL CUPOS OFERTADOS O FRACIÓN INFERIOR</t>
  </si>
  <si>
    <t>14/04/2009 AL 22/02 /2010</t>
  </si>
  <si>
    <t xml:space="preserve">LICEO COLOMBIA </t>
  </si>
  <si>
    <t xml:space="preserve">1 /9/2008 AL 12 /12/2008 </t>
  </si>
  <si>
    <t>01/ 09/2013 AL 13/11/2014</t>
  </si>
  <si>
    <t>FUNDACION TALENTO</t>
  </si>
  <si>
    <t>LOURDES HERAZO MARTINEZ</t>
  </si>
  <si>
    <t>AÑOS 2008 Y 2009</t>
  </si>
  <si>
    <t xml:space="preserve">LICE COLOMBIA </t>
  </si>
  <si>
    <t>AGEBTE EDUCATIVO</t>
  </si>
  <si>
    <t>01/09/2013 AL13/11/2014</t>
  </si>
  <si>
    <t>LUCY DEL SOCORRO VERGARA LUNA</t>
  </si>
  <si>
    <t>NO CUMPLE TODA VEZ QUE EL PERSONAL SE REQUIERE TIEMPO COMPLETO Y ACTUALMENTE ESTA VINCULADA A LA INSTITUCIÓN EDUCATIVA RAFAEL NUÑEZ RESOLUCIÓN N°3812</t>
  </si>
  <si>
    <t>22/07/2010 AL 02/12/2014</t>
  </si>
  <si>
    <t>IE RAFAEL NUÑEZ</t>
  </si>
  <si>
    <t>ENOEDIS DEL ROSARIO SIERRA RAMBAUTH</t>
  </si>
  <si>
    <t>6/07/2011 AL 6/06/2013</t>
  </si>
  <si>
    <t>CORPORACION DE ORIENTACION EDUCATIVA Y ATENCION INTEGRAL</t>
  </si>
  <si>
    <t>PEDRO SIMON PEREZ MARTINEZ</t>
  </si>
  <si>
    <t>47-48</t>
  </si>
  <si>
    <t>45-46</t>
  </si>
  <si>
    <t>FUNDACION LICEO DE LA SABANA</t>
  </si>
  <si>
    <t>MARIA ESTHER VERGARA FARAK</t>
  </si>
  <si>
    <t>UNIO TEMPORAL GENERACIONES</t>
  </si>
  <si>
    <t>SINDY JOHANA BENITEZ MARTINEZ</t>
  </si>
  <si>
    <t>LA PROFESIONAL SE POSTULO PARA EL DEPARTAMENTO DE SUCRE EN DOS PROPUESTAS PARA  FUNDACION TALENTOS  Y CONSORCIO MIS PRIMEROS PASOS AMBAS COMO HABILITANTE SE TENDRA EN CUENTA PARA LA PROPUESTASRADICADA POR ORDEN DE LLEGADA, Y QUEDA ASIGNADA PARA LA PROPUESTA N° 8 FUNDACION TALENTOS    LA CUAL FUE RADICADA  EL 03 DE DICIEMBRE  DE 2014  A LAS 8:04:45 AM Y EL CONSORCIO  MIS PRIMEROS PASOS  LA RADICO EL 03 DE DICIEMBRE DE  2014 A LAS 16:58PM</t>
  </si>
  <si>
    <t>ASEFACOM</t>
  </si>
  <si>
    <t>FUNCARIBE</t>
  </si>
  <si>
    <t>YICETH VERGRA BLANCO</t>
  </si>
  <si>
    <t>CORPORACION ANTONIO JOSE DE SUCRE</t>
  </si>
  <si>
    <t>YENIFER TORRES SALCEDO</t>
  </si>
  <si>
    <t>COE</t>
  </si>
  <si>
    <t>FUNDACION CATOLICA DEL NORTE</t>
  </si>
  <si>
    <t>VERONICA INES PEREZ MADERA</t>
  </si>
  <si>
    <t xml:space="preserve"> SE SOLICITA SUBSANAR LA PROFESIONAL  DADO QUE SE POSTULO PARA DOS DEPARTAMENTOS SUCRE Y CORDOBA PARA SUCRE POR LA FUNDACION TALENTOS Y PARA CORDOBA  POR LA ASOCIACION INSTITUTO MIXTO JUAN JACOBO ROUSEAU AMBAS COMO HABILITANTES  SE TENDRA EN CUENTA EL RADICADO POR ORDEN DE LLEGADA Y QUEDA ASIGNADA  PARA CORDOBA A LA ASOCIACION INSTITUTO MIXTO JUAN JACOBO ROUSEAU RADICADA EL 24 DE NOVIEMBRE DE 2014 A LAS 11:05:20 AM Y TALENTO RADICA EL DIA 03 DE DICIEMBRE DE 2041 A LAS 8:04:45 AM</t>
  </si>
  <si>
    <t>HOGAR INFANTIL SAN LUIS</t>
  </si>
  <si>
    <t>12/03/2012 A 30/11/2013</t>
  </si>
  <si>
    <t>FUNDACION FORO POR COLOMBIA</t>
  </si>
  <si>
    <t>YONEIDY MABEL CAMARGO VERGARA</t>
  </si>
  <si>
    <t>LA PROFESIONAL SE PRESENTO EN DOS PROPUESTAS PARA EL DEPARTAMENTO DE SUCRE PARA UNION TEMPORAL UNIDOS POR EL BIENESTAR DE LA NINEZ Y LAS FAMILIAS DE COLOMBIA Y FUNDACION TALENTOS  COMO HABILITANTE   SE TENDRA EN CUENTA EL RADICADO POR ORDEN DE LLEGADA, Y QUEDA ASIGNADA PARA LA PROPUESTA N° 8 FUNDACION TALENTO LA CUAL FUE RADICADA  EL 03 DE DICIEMBRE  A LAS 8:04:45 AM Y LA UNION TEMPORAL UNIDOS POR EL BIENESTAR DE LA NINEZ Y LAS FAMILIAS DE COLOMBIA  SE PRESENTO EL 03 DE DICIEMBRE A LAS 16:09:03 PM</t>
  </si>
  <si>
    <t>7/01/2014 AL 30/09/2014</t>
  </si>
  <si>
    <t>FUNDACION SOCIAL Y AMBIENTAL DE CARIBE</t>
  </si>
  <si>
    <t>YICETH PATRICIA MARTINEZ MARTINEZ</t>
  </si>
  <si>
    <t>07/01/2014 AL 2/8/2014</t>
  </si>
  <si>
    <t xml:space="preserve">18/1/2011 A 12 /2013 </t>
  </si>
  <si>
    <t>1/2/2010 AL      30 /12 /2012</t>
  </si>
  <si>
    <t>SANDRA MILENA ESTRADA BRIEVA</t>
  </si>
  <si>
    <t>01/2011 AL 12/2011</t>
  </si>
  <si>
    <t xml:space="preserve">MUNICIPIO DE GALERAS </t>
  </si>
  <si>
    <t>LICENCIAD EN EDUCACION INFANTIL</t>
  </si>
  <si>
    <t>ENA JUDITH UPARELA GOMEZ</t>
  </si>
  <si>
    <t>2/4/2013 AL 31/12/2013</t>
  </si>
  <si>
    <t xml:space="preserve">LICEO DE LASABANA </t>
  </si>
  <si>
    <t>01/01/2014 AL 13/11/2014</t>
  </si>
  <si>
    <t>UNIVERSIDAD FRANCISCO DE PAULA</t>
  </si>
  <si>
    <t>LIENCIADA EN EDUCACION CON ENFACIS EN AREA TECNOLOGICA</t>
  </si>
  <si>
    <t>DIOCELINA MARIA PATRON CHADID</t>
  </si>
  <si>
    <t>SE SOLICITA SUBSANAR, TODA VEZ QUE NO SE ALLEGA EL FORMATO 11 Y LAS CARTAS DE COMPROMISO</t>
  </si>
  <si>
    <t>NO RESENTA</t>
  </si>
  <si>
    <t>474</t>
  </si>
  <si>
    <t>41-43</t>
  </si>
  <si>
    <t>FUNDACION PARA EL DESARROLLO DE LA POBLACION CON NECESIDADES EDUCATIVAS ESPECIALESDEL DEPARTAMENTO DE SUCRE TALENTO</t>
  </si>
  <si>
    <t>27/1/2006 AL 15/6/2007</t>
  </si>
  <si>
    <t xml:space="preserve">S MUNICIPAL DE COROZAL </t>
  </si>
  <si>
    <t xml:space="preserve">ALBERTO JOSE PEREZ PEREZ </t>
  </si>
  <si>
    <t>1/430</t>
  </si>
  <si>
    <t>31 /03/2013 AL 31/12/2013</t>
  </si>
  <si>
    <t xml:space="preserve">NO CUMPLE NO ESPECIFICA LAS FUNCIONES </t>
  </si>
  <si>
    <t>28/12/2010 AL 20/12 /2011</t>
  </si>
  <si>
    <t>6/1/2010 AL 27/ 12/2010</t>
  </si>
  <si>
    <t>16/12/2008 AL 28/12/2009</t>
  </si>
  <si>
    <t xml:space="preserve">7/9/2007 AL 15/9/2008 </t>
  </si>
  <si>
    <t>NO CUMPLE EL PERFIL LAS CERTIFICACIONES NO SON CLARAS EN FUNCIONES LA EXPERIENCIA IGUAL O MAYOR A DOS AÑOS EN INFANCIA O FAMILIA</t>
  </si>
  <si>
    <t xml:space="preserve">NO CUMPLE NO HAY CLARIDAD EN LAS FECHAS DE INCIO Y TERMINACION </t>
  </si>
  <si>
    <t>YINA CRISTINA MACARENO MENDOZA</t>
  </si>
  <si>
    <t>1/10/2013 AL 31/3/2014</t>
  </si>
  <si>
    <t xml:space="preserve">IPS CORAZON DE MARIA </t>
  </si>
  <si>
    <t>2/7/2012 AL 31/7/2013</t>
  </si>
  <si>
    <t>FUNDIFAMI</t>
  </si>
  <si>
    <t>ACTIVIDADES DIRIGIDAS A NIÑOS NIÑAS Y ADOLESCENTES INSTITUCIONES EDUCATIVAS EN ACTIVIDADES COMO CHARLAS A LA COMUNIDAD SOBRE PAUTAS DE CRIANZA LUDICA RECREATIVA Y COMPRENSION LECTORA Y SEGUIMIENTO AL DESARROLLO INTEGRAL DE LOS NIÑOS NIÑAS DEL CENTRO DE FAMILIA DE CECAR.</t>
  </si>
  <si>
    <t>01/04/2014 AL 30/10/2014</t>
  </si>
  <si>
    <t>KAREN PATRICIA JURADO MARTINEZ</t>
  </si>
  <si>
    <t>21,7</t>
  </si>
  <si>
    <t>186 Y 187</t>
  </si>
  <si>
    <t>FUNDACION PARA EL DESARROLLO SOCIAL DE COLOMBIA</t>
  </si>
  <si>
    <t>184 Y185</t>
  </si>
  <si>
    <t xml:space="preserve">A PESAR DE CUMPLIR CON EL PERFIL Y LA EXPERIENCIA REQUERIDA NO ES VALIDO ESTE APOYO POR EL NUEMERO DE CUPOS </t>
  </si>
  <si>
    <t>CHARLAS A PADRES DE FAMILIA APOYO PSICOSOCIAL A LA POBLACION INFANTIL Y NUCLEO FAMILIAR DE LA INSTITUCION VALORACION DE INGRESO DE LOS NIÑOS Y NIÑAS AL PROGRAMAVISITAS DOMICILIARIAS PARA VIGILAR CASOS DE VULNERACION DE DERECHOS
APOYO PSICOSOCIAL A LAS FAMILIAS EN ESPECIAL A LA POBLACION INFANTIL POR EL DESPLAZAMIENTO FORZOSO CHARLAS EDUCATIVAS PARA EL PROCESO DE DESARROLLO INTEGRAL DE LOS NIÑOS Y NIÑAS
APOYO EVALUACION DE LOS NIÑOS Y NIÑAS REMISION A LAS AUTORIDADES EN CASO DE MALTRATO INFANTIL PLANEACION SEGUIMIENTO Y EVALUACION DE LOS PROCESOS CAPACITACION A LOS AGENTES EDUCATIVOS PARA EL DISEÑO DE ESTRATEGIAS PEDAGOGICAS ACORDE CON LA CARECTIRIZACION DE LOS NIÑOS Y FAMILIAS DETENCION E INTERVENCION DE CASOS DE VIOLENCIA FAMILIAR Y MALTRATO APOYO A FAMILIAS EN PAUTAS DE CRIANZA Y LA RIA</t>
  </si>
  <si>
    <t>16/08/2011 AL 09/03/2012
05/01/2005 AL 05/01/2008
02/09/2014 AL 28/11/2014</t>
  </si>
  <si>
    <t>INSTITUCION EDUCATIVA GIMNASIO DEL SAN JORGE
ALCALDIA DE BETULIA
FUNDESOCOL</t>
  </si>
  <si>
    <t>PATRICIA ESTEBANA GIL BADEL</t>
  </si>
  <si>
    <t>NO ESPECIFICA FECHA DEL CONTRATO REALIZADO CON EL ICBF</t>
  </si>
  <si>
    <t>ACOMPAÑAMIENTO PSICOLOGICO A LA POBLACION DESPLAZADA
PRESTAR EL SERVICIO PROFESIONAL A LAS FAMILIAS DESPLAZADAS CON EL FIN DE RESTITUCION DE DERECHOS APOYO AL DESARROLLO DE ACCIONES INTEGRALES Y DIFERENCIALES ACOMPAÑAMIENTO EN LA ORGANIZACIÓN Y PARTICIPACION COMUNITARIA PROMOCION DE LA ARTICULACION INTERSECTORIZAL PARA LA ATENCION DE LOS NIÑOS NIÑAS ADOLESCENTES MUJERES GESTANTES MADRES ÑLACTANTES ADULTOS MAYORES
EDUCADOR FAMILIAR</t>
  </si>
  <si>
    <t xml:space="preserve">01/04/2007 AL 15/12/2007
AÑO 2011
27/06/2012 AL 15/02/2013
</t>
  </si>
  <si>
    <t>FUNDACION NUEVA SABANA
ICBF
EXTRAS PERSONAL TEMPORAL</t>
  </si>
  <si>
    <t>NERJI ERNEYS HERAZO LARA</t>
  </si>
  <si>
    <t>PONENTE EN TEMAS EDUCATIVOS EN SALUD A PERSONAS DE ESTRATO 1 Y 2 EN ZONAS RURALES
ORGANIZAR EL PEI EL POA Y EL PLAN DE MEJORAMIENTO PLAN DE CONVIVENCIA CON PADRES DE FAMILIAS ESTUDIANTES DOCENTES EDUCAR EN VALORES A LOS NIÑOS Y NIÑAS ELABORAR EL MANUAL DE CONVIVENCIA REALIZAR ESCUELA PARA PADRES</t>
  </si>
  <si>
    <t>30/01/2004 AL 15/12/2004 
07/01/2013 AL 13/11/2014</t>
  </si>
  <si>
    <t>COOPERATIVA DE TRABAJO ASOCIADO SALUD INTEGRAL INSTITUTO FRANCISCO DE PAULA SANTANDER</t>
  </si>
  <si>
    <t>YENY MARIA ARRIETA ROMERO</t>
  </si>
  <si>
    <t>EDUCADOR FAMILIAR
SEGUIMIENTO A PLANES DE VIDA FORTALECIMIENTO FAMILIAR Y COMUNITARIO  Y ACOMPAÑAMIENTO PSICOSOCIAL</t>
  </si>
  <si>
    <t>11/07/2012 AL 24/12/2013
14/02/2011 AL 17/03/2012</t>
  </si>
  <si>
    <t xml:space="preserve">EXTRAS PERSONAL TEMPORAL
ASOCIACION COMUNITARIA AMOR Y PAZ
</t>
  </si>
  <si>
    <t>YEIMIS DAYANA RIVERA TOVIO</t>
  </si>
  <si>
    <t>1/130</t>
  </si>
  <si>
    <t>LA CARTA DE COMPROMISO DE LA LICENCIADA CARMEN JULIA BERTEL MERCADO NO ESPECIFICA EL CARGO HABILITANTE</t>
  </si>
  <si>
    <t>COORDINASDORA HOGAR AGRUPADO CANTAGALLO
COORDINADORA DE HOGARES INFANTILES DE SINCE SAN PEDRO Y COROZAL
COORDINADORA HOGAR AGRUPADO CANTAGALLO
COORDINADORA HOGAR AGRUPADO CANTAGALLO</t>
  </si>
  <si>
    <t xml:space="preserve">9/07/2012 AL 9/12/2012
20/01/2011 AL 15/12/2011
24/01/2014 AL 23/07/2014
19/02/2013 AL 02/12/2013
</t>
  </si>
  <si>
    <t xml:space="preserve">ALCALDIA MUNICIPAL DE COROZAL
FUNDESOCOL
ALCALDIA MUNICIPAL DE COROZAL
ALCALDIA MUNICIPAL DE COROZAL
</t>
  </si>
  <si>
    <t>LICENCIADA EN EDUCACION AMBIENTAL</t>
  </si>
  <si>
    <t xml:space="preserve">CARMEN JULIA ESTHER MERCADO </t>
  </si>
  <si>
    <t>COORDINADOR  CDI</t>
  </si>
  <si>
    <t>EL PROPONENTE HACE OBSERVACION QUE EN CASO DE SER ADJUDICADO EL CONTRATO LA SEDE PRINCIPAL DE ESTA MODALIDAD SERA LA DEL CDI INSTITUCIONAL PUESTO QUE SE ENCUENTRA CON DISPONIBILIDAD DE INFRAESTRUCTURA</t>
  </si>
  <si>
    <t>TRANSVERSAL 35 N°38C 05 COROZAL</t>
  </si>
  <si>
    <t>CDI FAMILIAR COROZAL</t>
  </si>
  <si>
    <t>PRESENTA CONTRATO DE ARRENDAMIENTO CON VIGENCIA ABIERTA DESDE EL AÑO 2013, ESTIPULANDO EN LA CLAUSULA DECIMA SEGUNDA QUE ES PARA USO DE LA ATENCION INTEGRAL AL MENOR.</t>
  </si>
  <si>
    <t>CDI DIVINO NIÑO DE JESUS</t>
  </si>
  <si>
    <t>1200</t>
  </si>
  <si>
    <t>30</t>
  </si>
  <si>
    <t>51 Y 52</t>
  </si>
  <si>
    <t>49 Y 50</t>
  </si>
  <si>
    <t>ADICION CON FECHA 18 DE SEPTIEMBRE HATA 30 DE NOVIEMBRE POR VALOR DE 127263280</t>
  </si>
  <si>
    <t>FOLIO 395</t>
  </si>
  <si>
    <t xml:space="preserve">FUNCIONES:  CUMPLE  </t>
  </si>
  <si>
    <t>FECHA DE INICIO:  05/01/2007     HASTA 05/01/2010</t>
  </si>
  <si>
    <t xml:space="preserve">EMPRESA:  CENTRO DE ESTUDIOS Y CONSULTAS </t>
  </si>
  <si>
    <t>FOLIO 394</t>
  </si>
  <si>
    <t>FECHA DE INICIO:  03/01/2010     HASTA 31/12/2012</t>
  </si>
  <si>
    <t xml:space="preserve">EMPRESA:  INSTITUCION EDUCATIVA GIMNACIO DEL SAN JORGE </t>
  </si>
  <si>
    <t>FOLIO 393</t>
  </si>
  <si>
    <t xml:space="preserve">FECHA DE INICIO:  08/0/2013     HASTA LA FECHA </t>
  </si>
  <si>
    <t xml:space="preserve">EMPRESA:FUNDACION  INSTITUCION EDUCATIVA GIMNACIO DEL SAN JORGE </t>
  </si>
  <si>
    <t xml:space="preserve"> 15/04/2011 Y 15/06/2013</t>
  </si>
  <si>
    <t xml:space="preserve">UNIVERSIDAD DEL TOLIMA , EN CONVENIO CON LA UNIVERSIDAD DE CARTAGENA </t>
  </si>
  <si>
    <t xml:space="preserve">ADMINISTRADOR FINANCIERO  Y TECNOLOGO EN ADMINISTRACION  FINANCIERA </t>
  </si>
  <si>
    <t>YISSLA MARBETH  VELASQUEZ VILLADIEGO</t>
  </si>
  <si>
    <t>FOLIO 364</t>
  </si>
  <si>
    <t xml:space="preserve">NO ESPECIFICA FECHA DE INICIO  SOLO EL AÑO DEL 2007  AL  20014  </t>
  </si>
  <si>
    <t xml:space="preserve">EMPRESA: NUCLEO EDUCATIVO N°: N° 85 DEL CORREGIMIENTO EL PALMAR  - MUNICIPIO DE MONTELIBANO  </t>
  </si>
  <si>
    <t>FOLIO : 358, 359,360,361,362,363,</t>
  </si>
  <si>
    <t xml:space="preserve">DEL 20/03/2013 AL 31/12/2013  DEL 30//04/2012 AL 15/12/2012 DEL 30/09/2011 AL 15/12/2011 DEL 01/2/2010 AL 3/11/2010 DEL27/03/2009 AL 14/08/2009  </t>
  </si>
  <si>
    <t>FOLIO : 356-357</t>
  </si>
  <si>
    <t xml:space="preserve">FECHA DE INICIO:  01/11/2014     TERMINACIÓN:15/12/2014  Y 01/14/2014 HASTA EL 31/10/2014  , 24/01/2014 HASTA EL 31/07/2014 </t>
  </si>
  <si>
    <t>COORPORACION UNIVERSITARIA DEL CARIBE - CECAR</t>
  </si>
  <si>
    <t xml:space="preserve">LICENCIADO EN EDUCACION INFANTIL CON ENFASIS EN ARTISTICA </t>
  </si>
  <si>
    <t xml:space="preserve">AMINTA LUZ MEDINA SUAREZ </t>
  </si>
  <si>
    <t>FOLIO : 331</t>
  </si>
  <si>
    <t>FECHA DE INICIO:  16/01/2006     TERMINACIÓN:09/04/2006</t>
  </si>
  <si>
    <t xml:space="preserve">EMPRESA: INSTITUCION EDUCATIVA  SAN JUAN BAUTISTA </t>
  </si>
  <si>
    <t>FOLIO : 330</t>
  </si>
  <si>
    <t>FECHA DE INICIO: 08/03/2010  Y TERMINACIÓN:15/10/2010  Y 27/03/2009 HASTA EL 14/08/2009 Y 13/04/2008 HASTA EL 12/12/2008</t>
  </si>
  <si>
    <t xml:space="preserve">EMPRESA: INSTITUCION EDUCATIVA GIMNACIO DEL SAN JORGE </t>
  </si>
  <si>
    <t>NO ES TENIDA EN CUENTA POR NO TENER CLARIDAD SOBR EL TIEMPO Y FUNCIONES DESEMPEÑADAS</t>
  </si>
  <si>
    <t>FOLIO : 329</t>
  </si>
  <si>
    <t xml:space="preserve">FUNCIONES: NO CUMPLE  </t>
  </si>
  <si>
    <t>FECHA DE INICIO:  ENERO DE 2011 A     TERMINACIÓN:FEBRERO DE 2011</t>
  </si>
  <si>
    <t>CENTRO REGIONALES  DE EDUCACION SUPERIOR- CERES</t>
  </si>
  <si>
    <t>FOLIO: 328</t>
  </si>
  <si>
    <t xml:space="preserve">FUNCIONES: CUMPLE  </t>
  </si>
  <si>
    <t>FECHA DE INICIO: 10/01/2012  Y TERMINACIÓN:15/12/1012</t>
  </si>
  <si>
    <t xml:space="preserve">LICENCIADO EN CIENCIAS ECONOMICAS Y SOCIALES </t>
  </si>
  <si>
    <t>JHON JADIS  PAYAREZ GARCIA</t>
  </si>
  <si>
    <t>N°: 314,315 Y 316</t>
  </si>
  <si>
    <t xml:space="preserve">CORPORACION  AMBIENTAL Y SANITARIA DE COLOMBIA CORPO -ECO- AMBIENTAL </t>
  </si>
  <si>
    <t xml:space="preserve">FUNDACION  INSTITUCION  EDUCATIVA GIMNASIO DEL SAN JORGE </t>
  </si>
  <si>
    <t xml:space="preserve">NO CUMPLE  POR QUE SU EXPERIENCIA NO ESTA ENMRCADA EN LA ATENCION  INTEGRAL A LA PRIMERA INFANCIA Y LA FAMILIA </t>
  </si>
  <si>
    <t>FOLIO: 276</t>
  </si>
  <si>
    <t xml:space="preserve">NO EXISTE CLARIDAD DEL TIEMPO  LABORADO </t>
  </si>
  <si>
    <t>INSTITUCION: FIDUCIARIA DE OXIDENTE  S.A</t>
  </si>
  <si>
    <t>FOLIO: 274-275</t>
  </si>
  <si>
    <t>INICIO 01/02/2010  FINALIZA  01/06/2010</t>
  </si>
  <si>
    <t xml:space="preserve">INSTITUCION: INSTITUCION EDUCATIVA GIMNACIO DEL SAN JORGE </t>
  </si>
  <si>
    <t>FOLIO: 271-273</t>
  </si>
  <si>
    <t xml:space="preserve">DEL 22/10/2010 AL 30/01/2011  DEL 22/09/2010 AL 21/10/2010 DEL 21/06/2010 AL 21/09/2010 DEL 01/12/2009 AL 15/12/2009 DEL14/09/2009 AL 30/10/2009 DEL02/07/2009 AL 02/08/2009 </t>
  </si>
  <si>
    <t>INSTITUCION:ORGANIZACIÓN DE LOS ESTADOS AMERICANOS MISION DE APOYO A LOS PROCESOS DE PAZ.- MAPP/OEA</t>
  </si>
  <si>
    <t>FOLIO: 271-272</t>
  </si>
  <si>
    <t>INICIO 22/05/2011 FINALIZA  21/07/2011</t>
  </si>
  <si>
    <t>INSTITUCION: COORPORACION UNIVERSITARIA DEL CARIBE -CECAR</t>
  </si>
  <si>
    <t>FOLIO: 269-270</t>
  </si>
  <si>
    <t>INICIO 30/04/2012 FINALIZA  15/12/2012</t>
  </si>
  <si>
    <t xml:space="preserve">COORPORACION  UNIVERSITARIA DEL CARIBE CECAR </t>
  </si>
  <si>
    <t xml:space="preserve">YINA PAOLA TAMARA REYES </t>
  </si>
  <si>
    <t>1/165</t>
  </si>
  <si>
    <t xml:space="preserve">ESTA CERTIFICACION NO SERA TENIDA EN CUENTA  PORQUE NO CUMPLE </t>
  </si>
  <si>
    <t>FOLIO: 254</t>
  </si>
  <si>
    <t xml:space="preserve">EL DIA 21 DE OCTUBRE DE 2011 </t>
  </si>
  <si>
    <t>INSTITUCION: ESCUELA NORMAL DE PAMPLONA - CONSTANCIA DE PRACTICA SEGUNDO SEMESTRE COOPERATIVA DE TRASPORTADORES NACIONALES DE PAMPLONA</t>
  </si>
  <si>
    <t>FOLIO: 253</t>
  </si>
  <si>
    <t>SEGUNDO SEMESTRE DEL AÑO 2011</t>
  </si>
  <si>
    <t xml:space="preserve">INSTITUCION: ESCUELA NORMAL DE PAMPLONA - CONSTANCIA DE PRACTICA SEGUNDO SEMESTRE </t>
  </si>
  <si>
    <t>FOLIO: 252</t>
  </si>
  <si>
    <r>
      <t xml:space="preserve">INICIO 21/02/2011 FINALIZA  </t>
    </r>
    <r>
      <rPr>
        <sz val="11"/>
        <color rgb="FFFF0000"/>
        <rFont val="Calibri"/>
        <family val="2"/>
        <scheme val="minor"/>
      </rPr>
      <t>00/06/2011</t>
    </r>
  </si>
  <si>
    <t xml:space="preserve">INSTITUCION: ESCUELA NORMAL DE PAMPLONA - CONSTANCIA DE PRACTICA </t>
  </si>
  <si>
    <t>FOLIO:250-251</t>
  </si>
  <si>
    <t>MARIA ALEJANDRA CARPIO MERCADO</t>
  </si>
  <si>
    <t>FOLIO:217-218</t>
  </si>
  <si>
    <t>INICIO 20/03/2013 FINALIZA  31/12/2013</t>
  </si>
  <si>
    <t xml:space="preserve">INSTITUCION: FUNDACION INSTITUCION EDUCATIVA GIMNACIO DEL SAN JORGE </t>
  </si>
  <si>
    <t>FOLIO: 216</t>
  </si>
  <si>
    <t>INICIO 02/01/2012 FINALIZA  31/12/2012</t>
  </si>
  <si>
    <t>ALCALDIA MUNICIPAL DE SAN MARCOS SUCRE, CASA DE LA CULTURA ALEJANDRO RODRIGUEZ.</t>
  </si>
  <si>
    <t>INICIO 26/04/2011 FINALIZA  15/12/2011</t>
  </si>
  <si>
    <t xml:space="preserve">Institucion: INSTITUCION EDUCATIVA GIMNACIO DEL SAN JORGE </t>
  </si>
  <si>
    <t>LICENCIADA EN EDUCACION FISICA RECREACION Y DEPORTE</t>
  </si>
  <si>
    <t>FLOR  MARY BARRETO MENDOZA</t>
  </si>
  <si>
    <t>COO RDINADOR MODALIDAD FAMILIAR</t>
  </si>
  <si>
    <t xml:space="preserve">SE SOLICITA SUBSANAR    NO ESPECIFICA EL TIEMPO  DE PRACTICA </t>
  </si>
  <si>
    <t>FOLIOS : 198</t>
  </si>
  <si>
    <t>PRACTICAS PROFESIONALES EN EL AÑO 2006</t>
  </si>
  <si>
    <t>Institucion: COMISARIA DE FAMILIA DE SINCELEJO - SUCRE</t>
  </si>
  <si>
    <t>FOLIOS : 196 Y 197</t>
  </si>
  <si>
    <t>INICIO 27/03/2009 FINALIZA  14/08/2009</t>
  </si>
  <si>
    <t>FOLIOS : 194 Y 195</t>
  </si>
  <si>
    <t>INICIO 01/02/2010 FINALIZA  03/11/2010</t>
  </si>
  <si>
    <t>FOLIOS : 193</t>
  </si>
  <si>
    <t>INICIO 24/02/2011 FINALIZA  24/12/2011</t>
  </si>
  <si>
    <t xml:space="preserve">Institucion:  ALCALDIA MUNICIPAL DE LA UNION SUCRE  </t>
  </si>
  <si>
    <t>FOLIOS : 191  Y 192</t>
  </si>
  <si>
    <t>INICIO 21/03/2012 FINALIZA  20/01/2014</t>
  </si>
  <si>
    <t xml:space="preserve">Institucion: UNION TEMPORAL PROSPERIDAD  </t>
  </si>
  <si>
    <t>FOLIOS : 189 Y 190</t>
  </si>
  <si>
    <t>INICIO 24/01/2014 FINALIZA  31/07/2014  Y DESDE  01/08/2014 AL 31/10/2014 Y DEL 01/11/2014 AL 15/12/2014</t>
  </si>
  <si>
    <t xml:space="preserve">COORPORACION UNIVERSITARIA  DEL CARIBE CECAR </t>
  </si>
  <si>
    <t xml:space="preserve">YUNYS ESTHER  BELTRAN VERGARA </t>
  </si>
  <si>
    <t xml:space="preserve">SE SOLICITA SUBSANAR    NO ESPECIFICA  LOS DIAS  EXACTO DE INICIO Y TERMINACION  DEL CONTRATO </t>
  </si>
  <si>
    <t>FOLIOS : 172</t>
  </si>
  <si>
    <t xml:space="preserve">INICIO:  DE JULIO A DICIEMBRE DE 2011  Y FEBRERO A MAYO DE 2012 </t>
  </si>
  <si>
    <t xml:space="preserve">Institucion: COLEGIO PESTALOZZIANO </t>
  </si>
  <si>
    <t xml:space="preserve"> SE SOLICITA SUBSANAR                     NO  ESPÉCIFICA LA FECHA DE TERMINACION EN LA INSTITUCION EDUCATIVA TERCER MILENIO </t>
  </si>
  <si>
    <t>FOLIOS : 171</t>
  </si>
  <si>
    <t>INICIO 23/09/2013 FINALIZA  30/11/2013 Y DEL 27 /01/2014</t>
  </si>
  <si>
    <t>Institucion: INSTITUCION EDUCATIVA TERCER MILENIO  E.U.</t>
  </si>
  <si>
    <t>FOLIOS : 170</t>
  </si>
  <si>
    <t>INICIO 29/05/2013 FINALIZA  21/12/2013</t>
  </si>
  <si>
    <t>Institucion: ASOCIACION DE PROFESIONALES  EN PROGRAMAS  DE PROMOCION Y PREVENCION  PARA LA SALUD, LA EDUCACION, LA FAMILIA Y LA COMUNIDAD . APSEFACOM</t>
  </si>
  <si>
    <t xml:space="preserve">SANDRA MILENA AGUILAR VERGARA </t>
  </si>
  <si>
    <t>1/201</t>
  </si>
  <si>
    <t>FOLIOS : 148 Y 149</t>
  </si>
  <si>
    <t>INICIO 01/08/2012 FINALIZA  15/12/2012</t>
  </si>
  <si>
    <t>FOLIOS : 146 Y 147</t>
  </si>
  <si>
    <t>INICIO 01/08/2014 FINALIZA  31/10/2014 Y DEL 01/11/2014 AL 15/12/2014</t>
  </si>
  <si>
    <t xml:space="preserve">GLORIA SARETH  ACOSTA MEDINA </t>
  </si>
  <si>
    <t>FOLIOS : 127</t>
  </si>
  <si>
    <t>INICIO 14/01/2013 FINALIZA  01/01/2014</t>
  </si>
  <si>
    <t xml:space="preserve">Institucion: CASA DE LA CULTURA  ALEJANDRO RODRIGUEZ </t>
  </si>
  <si>
    <t>FOLIOS : 126</t>
  </si>
  <si>
    <t>INICIO 03/03/2014 FINALIZA  03/06/2014</t>
  </si>
  <si>
    <t xml:space="preserve">UNIVERSIDAD DEL TOLIMA </t>
  </si>
  <si>
    <t>ANGI MELISSA PEREZ EALO</t>
  </si>
  <si>
    <t>FOLIOS : 112</t>
  </si>
  <si>
    <t>INICIO 02/05/2012 FINALIZA  15/12/2012</t>
  </si>
  <si>
    <t>Institucion: COORPORACION PROSPERIDAD POR COLOMBIA / COORPROCOL</t>
  </si>
  <si>
    <t>FOLIOS : 111</t>
  </si>
  <si>
    <t>INICIO 02/02/2010 FINALIZA  03/11/2010</t>
  </si>
  <si>
    <t xml:space="preserve">LICENCIADA EN EDUCACION BASICA  CON ENFASIS EN HUMANIDADES Y LENGUA CASTELLANA </t>
  </si>
  <si>
    <t xml:space="preserve">JAIRO ALFREDO QUINTERO ARRIETA </t>
  </si>
  <si>
    <t>FOLIOS : 94</t>
  </si>
  <si>
    <t>INICIO 24/01/2011 FINALIZA  30/07/2011</t>
  </si>
  <si>
    <t>FOLIOS : 93</t>
  </si>
  <si>
    <t>FOLIOS : 90 Y 91</t>
  </si>
  <si>
    <t>FOLIOS : 88 Y 89</t>
  </si>
  <si>
    <t>INICIO 24/01/2014 FINALIZA  31/07/2014</t>
  </si>
  <si>
    <t>FOLIOS : 86 Y  87</t>
  </si>
  <si>
    <t xml:space="preserve">FECHA DE INICIO Y TERMINACION INICIO 01/11/2014 FINALIZA  15/12/2014 </t>
  </si>
  <si>
    <t xml:space="preserve">LICENCIADA EN EDUCACION BASICA  CON ENFASIS EN CIENCIAS SOCIALES </t>
  </si>
  <si>
    <t xml:space="preserve">MAIRA ALEJANDRA  RAMOS SANCHEZ </t>
  </si>
  <si>
    <t>FOLIOS ;  69</t>
  </si>
  <si>
    <t xml:space="preserve">CORREGIMIENTOS:   BUENAVISTA , BELEN, CALLO DE LA CRUZ. VEREDAS :  EL LIMON, EL REPARO, EL LLANO. </t>
  </si>
  <si>
    <t xml:space="preserve">FOLIOS ;64,65,66, 67,68 </t>
  </si>
  <si>
    <t xml:space="preserve">SAN MARCOS - URBANO  CRA 23, N° 21-38 Brr. El PRADO SEDE N°.1  520 CUPOS  Y SAN MARCOS RURAL  CGTO EL LLANO  SEDE N°: 2, 80 CUPOS </t>
  </si>
  <si>
    <t xml:space="preserve">CDI CON ARRIENDO </t>
  </si>
  <si>
    <t>30 DE MAYO DE 2012</t>
  </si>
  <si>
    <t>1 DE NOVIEMBRE DE 2011</t>
  </si>
  <si>
    <t xml:space="preserve">UNIDAD MEDICA INTEGRAL DEL SAN JORGE </t>
  </si>
  <si>
    <t xml:space="preserve">FUNDACION INSTITUCION EDUCATIVA GIMNASIO DEL SAN JORGE </t>
  </si>
  <si>
    <t>31 DE DICIEMBRE DE 2013</t>
  </si>
  <si>
    <t>14 DE MARZO DE 2013</t>
  </si>
  <si>
    <t>31 DE OCTUBRE DE 2014</t>
  </si>
  <si>
    <t>3 DE FEBRERO DE 2014</t>
  </si>
  <si>
    <t>NUMERO DE LA PROPUESTA  10</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</si>
</sst>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4" formatCode="_-&quot;$&quot;* #,##0.00_-;\-&quot;$&quot;* #,##0.00_-;_-&quot;$&quot;* &quot;-&quot;??_-;_-@_-"/>
    <numFmt numFmtId="43" formatCode="_-* #,##0.00_-;\-* #,##0.00_-;_-* &quot;-&quot;??_-;_-@_-"/>
    <numFmt numFmtId="164" formatCode="&quot;$&quot;\ #,##0_);[Red]\(&quot;$&quot;\ #,##0\)"/>
    <numFmt numFmtId="165" formatCode="dd/mm/yyyy;@"/>
    <numFmt numFmtId="166" formatCode="[$$-2C0A]\ #,##0"/>
    <numFmt numFmtId="167" formatCode="[$$-240A]\ #,##0.00"/>
    <numFmt numFmtId="168" formatCode="[$$-240A]\ #,##0"/>
    <numFmt numFmtId="169" formatCode="_-* #,##0\ _€_-;\-* #,##0\ _€_-;_-* &quot;-&quot;??\ _€_-;_-@_-"/>
    <numFmt numFmtId="170" formatCode="0.0"/>
    <numFmt numFmtId="171" formatCode="[$$-2C0A]\ #,##0.00"/>
    <numFmt numFmtId="172" formatCode="#,##0_ ;\-#,##0\ "/>
    <numFmt numFmtId="173" formatCode="#,##0.000_ ;\-#,##0.000\ "/>
    <numFmt numFmtId="174" formatCode="dd/mm/yy;@"/>
    <numFmt numFmtId="175" formatCode="d/mm/yyyy;@"/>
    <numFmt numFmtId="176" formatCode="0.00;[Red]0.00"/>
    <numFmt numFmtId="177" formatCode="0;[Red]0"/>
    <numFmt numFmtId="178" formatCode="&quot;$&quot;\ #,##0;[Red]&quot;$&quot;\ #,##0"/>
    <numFmt numFmtId="179" formatCode="_-* #,##0_-;\-* #,##0_-;_-* &quot;-&quot;??_-;_-@_-"/>
    <numFmt numFmtId="180" formatCode="0_ ;\-0\ "/>
    <numFmt numFmtId="181" formatCode="&quot;$&quot;\ #,##0"/>
    <numFmt numFmtId="182" formatCode="[$-F800]dddd\,\ mmmm\ dd\,\ yyyy"/>
    <numFmt numFmtId="183" formatCode="#,##0.00;[Red]#,##0.00"/>
    <numFmt numFmtId="184" formatCode="&quot;$&quot;\ #,##0.00"/>
    <numFmt numFmtId="185" formatCode="_-&quot;$&quot;* #,##0_-;\-&quot;$&quot;* #,##0_-;_-&quot;$&quot;* &quot;-&quot;??_-;_-@_-"/>
    <numFmt numFmtId="186" formatCode="#,##0.00_ ;\-#,##0.00\ "/>
    <numFmt numFmtId="187" formatCode="0.000"/>
  </numFmts>
  <fonts count="6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0"/>
      <name val="Calibri"/>
      <family val="2"/>
    </font>
    <font>
      <sz val="16"/>
      <name val="Calibri"/>
      <family val="2"/>
    </font>
    <font>
      <sz val="11"/>
      <name val="Arial"/>
      <family val="2"/>
    </font>
    <font>
      <b/>
      <sz val="11"/>
      <name val="Arial"/>
      <family val="2"/>
    </font>
    <font>
      <sz val="12"/>
      <name val="Calibri"/>
      <family val="2"/>
    </font>
    <font>
      <b/>
      <sz val="11"/>
      <name val="Calibri"/>
      <family val="2"/>
    </font>
    <font>
      <b/>
      <sz val="12"/>
      <name val="Calibri"/>
      <family val="2"/>
    </font>
    <font>
      <sz val="11"/>
      <name val="Calibri"/>
      <family val="2"/>
    </font>
    <font>
      <b/>
      <sz val="11"/>
      <color theme="1"/>
      <name val="Arial"/>
      <family val="2"/>
    </font>
    <font>
      <sz val="11"/>
      <color theme="1"/>
      <name val="Arial"/>
      <family val="2"/>
    </font>
    <font>
      <i/>
      <sz val="11"/>
      <color rgb="FFFF0000"/>
      <name val="Calibri"/>
      <family val="2"/>
      <scheme val="minor"/>
    </font>
    <font>
      <sz val="11"/>
      <name val="Calibri"/>
      <family val="2"/>
      <scheme val="minor"/>
    </font>
    <font>
      <sz val="9"/>
      <name val="Calibri"/>
      <family val="2"/>
      <scheme val="minor"/>
    </font>
    <font>
      <b/>
      <sz val="9"/>
      <name val="Calibri"/>
      <family val="2"/>
      <scheme val="minor"/>
    </font>
    <font>
      <b/>
      <sz val="14"/>
      <color indexed="9"/>
      <name val="Calibri"/>
      <family val="2"/>
    </font>
    <font>
      <sz val="9"/>
      <color indexed="8"/>
      <name val="Calibri"/>
      <family val="2"/>
    </font>
    <font>
      <sz val="9"/>
      <name val="Calibri"/>
      <family val="2"/>
    </font>
    <font>
      <b/>
      <sz val="10"/>
      <color theme="1"/>
      <name val="Calibri"/>
      <family val="2"/>
      <scheme val="minor"/>
    </font>
    <font>
      <b/>
      <sz val="9"/>
      <color theme="1"/>
      <name val="Calibri"/>
      <family val="2"/>
      <scheme val="minor"/>
    </font>
    <font>
      <sz val="9"/>
      <name val="Arial"/>
      <family val="2"/>
    </font>
    <font>
      <b/>
      <sz val="9"/>
      <name val="Arial"/>
      <family val="2"/>
    </font>
    <font>
      <sz val="7"/>
      <color theme="1"/>
      <name val="Times New Roman"/>
      <family val="1"/>
    </font>
    <font>
      <b/>
      <sz val="14"/>
      <color rgb="FFFF0000"/>
      <name val="Calibri"/>
      <family val="2"/>
    </font>
    <font>
      <sz val="11"/>
      <color rgb="FFFF0000"/>
      <name val="Arial"/>
      <family val="2"/>
    </font>
    <font>
      <sz val="9"/>
      <color theme="1"/>
      <name val="Calibri"/>
      <family val="2"/>
      <scheme val="minor"/>
    </font>
    <font>
      <sz val="7"/>
      <color theme="1"/>
      <name val="Arial"/>
      <family val="2"/>
    </font>
    <font>
      <b/>
      <sz val="11"/>
      <name val="Calibri"/>
      <family val="2"/>
      <scheme val="minor"/>
    </font>
    <font>
      <b/>
      <sz val="8"/>
      <color theme="1"/>
      <name val="Calibri"/>
      <family val="2"/>
      <scheme val="minor"/>
    </font>
    <font>
      <sz val="10"/>
      <name val="Arial"/>
      <family val="2"/>
    </font>
    <font>
      <sz val="10"/>
      <name val="Calibri"/>
      <family val="2"/>
    </font>
    <font>
      <sz val="10"/>
      <name val="Calibri"/>
      <family val="2"/>
      <scheme val="minor"/>
    </font>
    <font>
      <sz val="11"/>
      <color rgb="FFFF0000"/>
      <name val="Calibri"/>
      <family val="2"/>
    </font>
    <font>
      <b/>
      <sz val="9"/>
      <color indexed="81"/>
      <name val="Tahoma"/>
      <family val="2"/>
    </font>
    <font>
      <sz val="9"/>
      <color indexed="81"/>
      <name val="Tahoma"/>
      <family val="2"/>
    </font>
    <font>
      <sz val="10"/>
      <color theme="1"/>
      <name val="Calibri"/>
      <family val="2"/>
      <scheme val="minor"/>
    </font>
    <font>
      <sz val="10"/>
      <color theme="1"/>
      <name val="Arial"/>
      <family val="2"/>
    </font>
    <font>
      <b/>
      <sz val="9"/>
      <color theme="1"/>
      <name val="Arial"/>
      <family val="2"/>
    </font>
    <font>
      <b/>
      <sz val="10"/>
      <color theme="1"/>
      <name val="Arial"/>
      <family val="2"/>
    </font>
    <font>
      <b/>
      <sz val="20"/>
      <name val="Arial"/>
      <family val="2"/>
    </font>
    <font>
      <b/>
      <sz val="14"/>
      <color indexed="9"/>
      <name val="Arial"/>
      <family val="2"/>
    </font>
    <font>
      <i/>
      <sz val="11"/>
      <color rgb="FFFF0000"/>
      <name val="Arial"/>
      <family val="2"/>
    </font>
    <font>
      <sz val="9"/>
      <color indexed="8"/>
      <name val="Arial"/>
      <family val="2"/>
    </font>
    <font>
      <b/>
      <sz val="12"/>
      <name val="Arial"/>
      <family val="2"/>
    </font>
    <font>
      <sz val="12"/>
      <name val="Arial"/>
      <family val="2"/>
    </font>
    <font>
      <sz val="16"/>
      <name val="Arial"/>
      <family val="2"/>
    </font>
    <font>
      <b/>
      <sz val="11"/>
      <color indexed="9"/>
      <name val="Arial"/>
      <family val="2"/>
    </font>
    <font>
      <sz val="11"/>
      <color indexed="8"/>
      <name val="Arial"/>
      <family val="2"/>
    </font>
    <font>
      <b/>
      <sz val="11"/>
      <color rgb="FFFF0000"/>
      <name val="Arial"/>
      <family val="2"/>
    </font>
    <font>
      <b/>
      <sz val="11"/>
      <color rgb="FF000000"/>
      <name val="Calibri"/>
      <family val="2"/>
      <scheme val="minor"/>
    </font>
    <font>
      <sz val="12"/>
      <name val="Calibri"/>
      <family val="2"/>
      <scheme val="minor"/>
    </font>
    <font>
      <sz val="9"/>
      <color rgb="FFFF0000"/>
      <name val="Calibri"/>
      <family val="2"/>
      <scheme val="minor"/>
    </font>
    <font>
      <sz val="11"/>
      <color rgb="FF000000"/>
      <name val="Arial"/>
      <family val="2"/>
    </font>
    <font>
      <b/>
      <sz val="9"/>
      <color indexed="81"/>
      <name val="Tahoma"/>
      <charset val="1"/>
    </font>
    <font>
      <sz val="9"/>
      <color indexed="81"/>
      <name val="Tahoma"/>
      <charset val="1"/>
    </font>
    <font>
      <sz val="11"/>
      <color rgb="FF000000"/>
      <name val="Calibri"/>
      <family val="2"/>
      <scheme val="minor"/>
    </font>
    <font>
      <sz val="11"/>
      <color theme="0"/>
      <name val="Arial"/>
      <family val="2"/>
    </font>
  </fonts>
  <fills count="18">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C00000"/>
        <bgColor indexed="64"/>
      </patternFill>
    </fill>
  </fills>
  <borders count="55">
    <border>
      <left/>
      <right/>
      <top/>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57"/>
      </bottom>
      <diagonal/>
    </border>
    <border>
      <left style="medium">
        <color indexed="57"/>
      </left>
      <right style="medium">
        <color indexed="57"/>
      </right>
      <top style="medium">
        <color indexed="57"/>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57"/>
      </right>
      <top/>
      <bottom style="medium">
        <color indexed="57"/>
      </bottom>
      <diagonal/>
    </border>
    <border>
      <left/>
      <right/>
      <top style="thin">
        <color indexed="64"/>
      </top>
      <bottom/>
      <diagonal/>
    </border>
    <border>
      <left style="medium">
        <color indexed="57"/>
      </left>
      <right/>
      <top/>
      <bottom style="medium">
        <color indexed="57"/>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medium">
        <color indexed="57"/>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right style="medium">
        <color indexed="57"/>
      </right>
      <top style="medium">
        <color indexed="57"/>
      </top>
      <bottom/>
      <diagonal/>
    </border>
    <border>
      <left/>
      <right/>
      <top style="medium">
        <color indexed="57"/>
      </top>
      <bottom/>
      <diagonal/>
    </border>
    <border>
      <left/>
      <right style="medium">
        <color indexed="57"/>
      </right>
      <top style="medium">
        <color indexed="57"/>
      </top>
      <bottom style="thin">
        <color indexed="64"/>
      </bottom>
      <diagonal/>
    </border>
    <border>
      <left style="thin">
        <color indexed="64"/>
      </left>
      <right/>
      <top style="medium">
        <color indexed="57"/>
      </top>
      <bottom style="thin">
        <color indexed="64"/>
      </bottom>
      <diagonal/>
    </border>
    <border>
      <left/>
      <right style="thin">
        <color theme="4" tint="0.39997558519241921"/>
      </right>
      <top style="thin">
        <color theme="4" tint="0.39997558519241921"/>
      </top>
      <bottom style="thin">
        <color theme="4" tint="0.39997558519241921"/>
      </bottom>
      <diagonal/>
    </border>
    <border>
      <left/>
      <right style="thin">
        <color theme="4" tint="0.39997558519241921"/>
      </right>
      <top/>
      <bottom style="thin">
        <color indexed="64"/>
      </bottom>
      <diagonal/>
    </border>
    <border>
      <left style="thin">
        <color indexed="64"/>
      </left>
      <right style="medium">
        <color indexed="64"/>
      </right>
      <top/>
      <bottom style="thin">
        <color indexed="64"/>
      </bottom>
      <diagonal/>
    </border>
    <border>
      <left style="medium">
        <color indexed="57"/>
      </left>
      <right/>
      <top style="medium">
        <color indexed="57"/>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471">
    <xf numFmtId="0" fontId="0" fillId="0" borderId="0" xfId="0"/>
    <xf numFmtId="0" fontId="0" fillId="0" borderId="0" xfId="0" applyAlignment="1">
      <alignment vertical="center"/>
    </xf>
    <xf numFmtId="0" fontId="5" fillId="0" borderId="2" xfId="0" applyFont="1" applyFill="1" applyBorder="1" applyAlignment="1">
      <alignment vertical="center"/>
    </xf>
    <xf numFmtId="0" fontId="8" fillId="0" borderId="2" xfId="0" applyFont="1" applyFill="1" applyBorder="1" applyAlignment="1">
      <alignment vertical="center"/>
    </xf>
    <xf numFmtId="0" fontId="9" fillId="3" borderId="3" xfId="0" applyFont="1" applyFill="1" applyBorder="1" applyAlignment="1" applyProtection="1">
      <alignment vertical="center"/>
      <protection locked="0"/>
    </xf>
    <xf numFmtId="0" fontId="9" fillId="3" borderId="4" xfId="0" applyFont="1" applyFill="1" applyBorder="1" applyAlignment="1" applyProtection="1">
      <alignment vertical="center"/>
      <protection locked="0"/>
    </xf>
    <xf numFmtId="0" fontId="8" fillId="0" borderId="5" xfId="0" applyFont="1" applyFill="1" applyBorder="1" applyAlignment="1">
      <alignment vertical="center"/>
    </xf>
    <xf numFmtId="165" fontId="0" fillId="0" borderId="5" xfId="0" applyNumberFormat="1"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8"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10" fillId="0" borderId="0" xfId="0" applyFont="1" applyFill="1" applyBorder="1" applyAlignment="1" applyProtection="1">
      <alignment horizontal="left" vertical="center"/>
      <protection locked="0"/>
    </xf>
    <xf numFmtId="0" fontId="0" fillId="0" borderId="0" xfId="0" applyAlignment="1">
      <alignment horizontal="center" vertical="center"/>
    </xf>
    <xf numFmtId="0" fontId="3" fillId="0" borderId="0" xfId="0" applyFont="1" applyAlignment="1">
      <alignment horizontal="center" vertical="center"/>
    </xf>
    <xf numFmtId="0" fontId="9" fillId="2" borderId="6"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0" fillId="0" borderId="0" xfId="0" applyFill="1" applyBorder="1" applyAlignment="1">
      <alignment vertical="center" wrapText="1"/>
    </xf>
    <xf numFmtId="166" fontId="0" fillId="3" borderId="6" xfId="0" applyNumberFormat="1" applyFill="1" applyBorder="1" applyAlignment="1">
      <alignment horizontal="right" vertical="center"/>
    </xf>
    <xf numFmtId="3" fontId="0" fillId="3" borderId="6" xfId="0" applyNumberFormat="1" applyFill="1" applyBorder="1" applyAlignment="1">
      <alignment horizontal="right" vertical="center"/>
    </xf>
    <xf numFmtId="166" fontId="0" fillId="3" borderId="0" xfId="0" applyNumberFormat="1" applyFill="1" applyBorder="1" applyAlignment="1">
      <alignment horizontal="right" vertical="center"/>
    </xf>
    <xf numFmtId="167" fontId="0" fillId="0" borderId="0" xfId="0" applyNumberFormat="1" applyFill="1" applyBorder="1" applyAlignment="1">
      <alignment vertical="center"/>
    </xf>
    <xf numFmtId="0" fontId="0" fillId="3" borderId="6" xfId="0" applyFill="1" applyBorder="1" applyAlignment="1">
      <alignment vertical="center"/>
    </xf>
    <xf numFmtId="166" fontId="0" fillId="0" borderId="0" xfId="0" applyNumberFormat="1" applyFill="1" applyBorder="1" applyAlignment="1">
      <alignment horizontal="center" vertical="center"/>
    </xf>
    <xf numFmtId="164" fontId="0" fillId="0" borderId="0" xfId="0" applyNumberFormat="1" applyAlignment="1">
      <alignment horizontal="center" vertical="center"/>
    </xf>
    <xf numFmtId="0" fontId="0" fillId="0" borderId="0" xfId="0" applyFill="1" applyBorder="1" applyAlignment="1">
      <alignment horizontal="center" vertical="center"/>
    </xf>
    <xf numFmtId="166" fontId="0" fillId="3" borderId="6" xfId="0" applyNumberFormat="1" applyFill="1" applyBorder="1" applyAlignment="1">
      <alignment horizontal="center" vertical="center"/>
    </xf>
    <xf numFmtId="0" fontId="0" fillId="0" borderId="5" xfId="0" applyBorder="1" applyAlignment="1">
      <alignment vertical="center"/>
    </xf>
    <xf numFmtId="0" fontId="0" fillId="2" borderId="6" xfId="0" applyFill="1" applyBorder="1" applyAlignment="1">
      <alignment vertical="center" wrapText="1"/>
    </xf>
    <xf numFmtId="0" fontId="0" fillId="0" borderId="0" xfId="0" applyBorder="1" applyAlignment="1">
      <alignment vertical="center"/>
    </xf>
    <xf numFmtId="0" fontId="0" fillId="0" borderId="5" xfId="0" applyBorder="1" applyAlignment="1">
      <alignment horizontal="center" vertical="center" wrapText="1"/>
    </xf>
    <xf numFmtId="3" fontId="11" fillId="4" borderId="6" xfId="0" applyNumberFormat="1" applyFont="1" applyFill="1" applyBorder="1" applyAlignment="1">
      <alignment horizontal="right" vertical="center" wrapText="1"/>
    </xf>
    <xf numFmtId="167" fontId="0" fillId="0" borderId="0" xfId="0" applyNumberFormat="1" applyBorder="1" applyAlignment="1">
      <alignment vertical="center"/>
    </xf>
    <xf numFmtId="166" fontId="0" fillId="4" borderId="6" xfId="0" applyNumberFormat="1" applyFill="1" applyBorder="1" applyAlignment="1" applyProtection="1">
      <alignment vertical="center"/>
      <protection locked="0"/>
    </xf>
    <xf numFmtId="0" fontId="3" fillId="0" borderId="0" xfId="0" applyFont="1" applyFill="1" applyBorder="1" applyAlignment="1">
      <alignment vertical="center" wrapText="1"/>
    </xf>
    <xf numFmtId="168" fontId="0" fillId="0" borderId="0" xfId="0" applyNumberFormat="1" applyBorder="1" applyAlignment="1">
      <alignment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0" fontId="3" fillId="0" borderId="0" xfId="0" applyFont="1" applyAlignment="1">
      <alignment vertical="center"/>
    </xf>
    <xf numFmtId="0" fontId="12" fillId="2" borderId="6" xfId="0" applyFont="1" applyFill="1" applyBorder="1" applyAlignment="1">
      <alignment horizontal="center" vertical="center" wrapText="1"/>
    </xf>
    <xf numFmtId="0" fontId="0" fillId="0" borderId="6" xfId="0" applyBorder="1" applyAlignment="1">
      <alignment vertical="center"/>
    </xf>
    <xf numFmtId="0" fontId="3" fillId="2" borderId="6" xfId="0" applyFont="1" applyFill="1" applyBorder="1" applyAlignment="1">
      <alignment horizontal="center" vertical="center"/>
    </xf>
    <xf numFmtId="0" fontId="13" fillId="0" borderId="6" xfId="0" applyFont="1" applyBorder="1" applyAlignment="1">
      <alignment horizontal="justify" vertical="center" wrapText="1"/>
    </xf>
    <xf numFmtId="0" fontId="13" fillId="0" borderId="6" xfId="0" applyFont="1" applyBorder="1" applyAlignment="1">
      <alignment horizontal="center" vertical="center" wrapText="1"/>
    </xf>
    <xf numFmtId="0" fontId="0" fillId="0" borderId="6" xfId="0" applyBorder="1" applyAlignment="1">
      <alignment horizontal="center" vertical="center"/>
    </xf>
    <xf numFmtId="0" fontId="14" fillId="0" borderId="0" xfId="0" applyFont="1" applyBorder="1" applyAlignment="1">
      <alignment horizontal="center" vertical="center"/>
    </xf>
    <xf numFmtId="0" fontId="3" fillId="2" borderId="12" xfId="0" applyFont="1" applyFill="1" applyBorder="1" applyAlignment="1">
      <alignment horizontal="center" vertical="center" wrapText="1"/>
    </xf>
    <xf numFmtId="2" fontId="3" fillId="2" borderId="12"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0" fontId="15" fillId="0" borderId="6" xfId="0" applyFont="1" applyFill="1" applyBorder="1" applyAlignment="1">
      <alignment horizontal="center" vertical="center" wrapText="1"/>
    </xf>
    <xf numFmtId="49" fontId="6" fillId="0" borderId="6" xfId="0" applyNumberFormat="1" applyFont="1" applyFill="1" applyBorder="1" applyAlignment="1" applyProtection="1">
      <alignment horizontal="left" vertical="center" wrapText="1"/>
      <protection locked="0"/>
    </xf>
    <xf numFmtId="0" fontId="6" fillId="0" borderId="6" xfId="0" applyFont="1" applyFill="1" applyBorder="1" applyAlignment="1" applyProtection="1">
      <alignment horizontal="center" vertical="center" wrapText="1"/>
      <protection locked="0"/>
    </xf>
    <xf numFmtId="1" fontId="6" fillId="0" borderId="6" xfId="1" applyNumberFormat="1" applyFont="1" applyFill="1" applyBorder="1" applyAlignment="1" applyProtection="1">
      <alignment horizontal="center" vertical="center" wrapText="1"/>
      <protection locked="0"/>
    </xf>
    <xf numFmtId="9" fontId="6" fillId="0" borderId="6" xfId="2" applyFont="1" applyFill="1" applyBorder="1" applyAlignment="1" applyProtection="1">
      <alignment horizontal="center" vertical="center" wrapText="1"/>
      <protection locked="0"/>
    </xf>
    <xf numFmtId="14" fontId="6" fillId="0" borderId="6" xfId="0" applyNumberFormat="1" applyFont="1" applyFill="1" applyBorder="1" applyAlignment="1" applyProtection="1">
      <alignment horizontal="center" vertical="center" wrapText="1"/>
      <protection locked="0"/>
    </xf>
    <xf numFmtId="15" fontId="6" fillId="0" borderId="6" xfId="0" applyNumberFormat="1" applyFont="1" applyFill="1" applyBorder="1" applyAlignment="1" applyProtection="1">
      <alignment horizontal="center" vertical="center" wrapText="1"/>
      <protection locked="0"/>
    </xf>
    <xf numFmtId="2" fontId="6" fillId="0" borderId="6" xfId="0" applyNumberFormat="1" applyFont="1" applyFill="1" applyBorder="1" applyAlignment="1" applyProtection="1">
      <alignment horizontal="center" vertical="center" wrapText="1"/>
      <protection locked="0"/>
    </xf>
    <xf numFmtId="1" fontId="6" fillId="0" borderId="6" xfId="0" applyNumberFormat="1" applyFont="1" applyFill="1" applyBorder="1" applyAlignment="1" applyProtection="1">
      <alignment horizontal="center" vertical="center" wrapText="1"/>
      <protection locked="0"/>
    </xf>
    <xf numFmtId="169" fontId="6" fillId="0" borderId="6" xfId="1" applyNumberFormat="1" applyFont="1" applyFill="1" applyBorder="1" applyAlignment="1">
      <alignment horizontal="right" vertical="center" wrapText="1"/>
    </xf>
    <xf numFmtId="0" fontId="6" fillId="0" borderId="6"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5" fillId="0" borderId="0" xfId="0" applyFont="1" applyFill="1" applyAlignment="1">
      <alignment horizontal="left" vertical="center" wrapText="1"/>
    </xf>
    <xf numFmtId="0" fontId="6" fillId="0" borderId="6" xfId="0" applyFont="1" applyFill="1" applyBorder="1" applyAlignment="1" applyProtection="1">
      <alignment horizontal="left" vertical="center" wrapText="1"/>
      <protection locked="0"/>
    </xf>
    <xf numFmtId="49" fontId="6" fillId="0" borderId="6" xfId="0" applyNumberFormat="1" applyFont="1" applyFill="1" applyBorder="1" applyAlignment="1" applyProtection="1">
      <alignment horizontal="center" vertical="center" wrapText="1"/>
      <protection locked="0"/>
    </xf>
    <xf numFmtId="0" fontId="11" fillId="0" borderId="6" xfId="0" applyFont="1" applyFill="1" applyBorder="1" applyAlignment="1">
      <alignment horizontal="left" vertical="center" wrapText="1"/>
    </xf>
    <xf numFmtId="0" fontId="6" fillId="0" borderId="6" xfId="0" applyFont="1" applyFill="1" applyBorder="1" applyAlignment="1">
      <alignment horizontal="center" vertical="center" wrapText="1"/>
    </xf>
    <xf numFmtId="2" fontId="6" fillId="0" borderId="6" xfId="1" applyNumberFormat="1" applyFont="1" applyFill="1" applyBorder="1" applyAlignment="1" applyProtection="1">
      <alignment horizontal="center" vertical="center" wrapText="1"/>
      <protection locked="0"/>
    </xf>
    <xf numFmtId="170" fontId="6" fillId="0" borderId="6"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left" vertical="center" wrapText="1"/>
    </xf>
    <xf numFmtId="0" fontId="6" fillId="0" borderId="0" xfId="0" applyFont="1" applyFill="1" applyAlignment="1">
      <alignment horizontal="left" vertical="center" wrapText="1"/>
    </xf>
    <xf numFmtId="49" fontId="15" fillId="0" borderId="6" xfId="0" applyNumberFormat="1" applyFont="1" applyFill="1" applyBorder="1" applyAlignment="1" applyProtection="1">
      <alignment horizontal="center" vertical="center" wrapText="1"/>
      <protection locked="0"/>
    </xf>
    <xf numFmtId="0" fontId="15" fillId="0" borderId="6" xfId="0" applyFont="1" applyFill="1" applyBorder="1" applyAlignment="1" applyProtection="1">
      <alignment horizontal="center" vertical="center" wrapText="1"/>
      <protection locked="0"/>
    </xf>
    <xf numFmtId="0" fontId="16" fillId="0" borderId="6" xfId="0" applyFont="1" applyFill="1" applyBorder="1" applyAlignment="1" applyProtection="1">
      <alignment horizontal="center" vertical="center" wrapText="1"/>
      <protection locked="0"/>
    </xf>
    <xf numFmtId="15" fontId="16" fillId="0" borderId="6" xfId="0" applyNumberFormat="1" applyFont="1" applyFill="1" applyBorder="1" applyAlignment="1" applyProtection="1">
      <alignment horizontal="center" vertical="center" wrapText="1"/>
      <protection locked="0"/>
    </xf>
    <xf numFmtId="2" fontId="16" fillId="0" borderId="6" xfId="0" applyNumberFormat="1" applyFont="1" applyFill="1" applyBorder="1" applyAlignment="1" applyProtection="1">
      <alignment horizontal="center" vertical="center" wrapText="1"/>
      <protection locked="0"/>
    </xf>
    <xf numFmtId="1" fontId="16" fillId="0" borderId="6" xfId="0" applyNumberFormat="1" applyFont="1" applyFill="1" applyBorder="1" applyAlignment="1" applyProtection="1">
      <alignment horizontal="center" vertical="center" wrapText="1"/>
      <protection locked="0"/>
    </xf>
    <xf numFmtId="169" fontId="16" fillId="0" borderId="6" xfId="1" applyNumberFormat="1" applyFont="1" applyFill="1" applyBorder="1" applyAlignment="1">
      <alignment horizontal="right" vertical="center" wrapText="1"/>
    </xf>
    <xf numFmtId="49" fontId="15" fillId="0" borderId="6" xfId="0" applyNumberFormat="1" applyFont="1" applyFill="1" applyBorder="1" applyAlignment="1" applyProtection="1">
      <alignment horizontal="left" vertical="center" wrapText="1"/>
      <protection locked="0"/>
    </xf>
    <xf numFmtId="49" fontId="17" fillId="0" borderId="6" xfId="0" applyNumberFormat="1" applyFont="1" applyFill="1" applyBorder="1" applyAlignment="1" applyProtection="1">
      <alignment horizontal="center" vertical="center" wrapText="1"/>
      <protection locked="0"/>
    </xf>
    <xf numFmtId="1" fontId="17" fillId="0" borderId="6" xfId="0" applyNumberFormat="1" applyFont="1" applyFill="1" applyBorder="1" applyAlignment="1" applyProtection="1">
      <alignment horizontal="center" vertical="center" wrapText="1"/>
      <protection locked="0"/>
    </xf>
    <xf numFmtId="0" fontId="15" fillId="0" borderId="6" xfId="0" applyFont="1" applyFill="1" applyBorder="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3" fillId="0" borderId="6" xfId="0" applyFont="1" applyFill="1" applyBorder="1" applyAlignment="1">
      <alignment horizontal="center" vertical="center"/>
    </xf>
    <xf numFmtId="171" fontId="3" fillId="0" borderId="6" xfId="0" applyNumberFormat="1" applyFont="1" applyFill="1" applyBorder="1" applyAlignment="1">
      <alignment horizontal="center" vertical="center"/>
    </xf>
    <xf numFmtId="0" fontId="3" fillId="0" borderId="6" xfId="0" applyFont="1" applyFill="1" applyBorder="1" applyAlignment="1">
      <alignment vertical="center"/>
    </xf>
    <xf numFmtId="49" fontId="0" fillId="0" borderId="6" xfId="0" applyNumberFormat="1" applyFill="1" applyBorder="1" applyAlignment="1">
      <alignment horizontal="center" vertical="center"/>
    </xf>
    <xf numFmtId="0" fontId="0" fillId="0" borderId="6" xfId="0" applyFill="1" applyBorder="1" applyAlignment="1">
      <alignment vertical="center"/>
    </xf>
    <xf numFmtId="0" fontId="18" fillId="0" borderId="0" xfId="0" applyFont="1" applyFill="1" applyBorder="1" applyAlignment="1">
      <alignment horizontal="left" vertical="center"/>
    </xf>
    <xf numFmtId="0" fontId="19" fillId="0" borderId="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wrapText="1"/>
    </xf>
    <xf numFmtId="0" fontId="3" fillId="2" borderId="7" xfId="0" applyFont="1" applyFill="1" applyBorder="1" applyAlignment="1">
      <alignment horizontal="center" wrapText="1"/>
    </xf>
    <xf numFmtId="0" fontId="0" fillId="0" borderId="6" xfId="0" applyBorder="1" applyAlignment="1"/>
    <xf numFmtId="0" fontId="0" fillId="0" borderId="6" xfId="0" applyFill="1" applyBorder="1"/>
    <xf numFmtId="0" fontId="0" fillId="0" borderId="6" xfId="0" applyFill="1" applyBorder="1" applyAlignment="1">
      <alignment horizontal="center"/>
    </xf>
    <xf numFmtId="0" fontId="0" fillId="0" borderId="6" xfId="0" applyFill="1" applyBorder="1" applyAlignment="1"/>
    <xf numFmtId="0" fontId="3" fillId="5" borderId="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0" fillId="5" borderId="0" xfId="0" applyFill="1" applyAlignment="1">
      <alignment vertical="center"/>
    </xf>
    <xf numFmtId="0" fontId="0" fillId="0" borderId="6" xfId="0" applyBorder="1" applyAlignment="1">
      <alignment horizontal="center" wrapText="1"/>
    </xf>
    <xf numFmtId="0" fontId="0" fillId="0" borderId="6" xfId="0" applyBorder="1" applyAlignment="1">
      <alignment wrapText="1"/>
    </xf>
    <xf numFmtId="14" fontId="0" fillId="0" borderId="6" xfId="0" applyNumberFormat="1" applyBorder="1" applyAlignment="1">
      <alignment wrapText="1"/>
    </xf>
    <xf numFmtId="0" fontId="0" fillId="0" borderId="6" xfId="0" applyBorder="1"/>
    <xf numFmtId="0" fontId="0" fillId="0" borderId="6" xfId="0" applyFill="1" applyBorder="1" applyAlignment="1">
      <alignment wrapText="1"/>
    </xf>
    <xf numFmtId="0" fontId="0" fillId="0" borderId="6" xfId="0" applyBorder="1" applyAlignment="1">
      <alignment horizontal="justify" vertical="justify" wrapText="1"/>
    </xf>
    <xf numFmtId="0" fontId="0" fillId="0" borderId="6" xfId="0" applyFill="1" applyBorder="1" applyAlignment="1">
      <alignment horizontal="justify" vertical="top" wrapText="1"/>
    </xf>
    <xf numFmtId="14" fontId="0" fillId="0" borderId="6" xfId="0" applyNumberFormat="1" applyFill="1" applyBorder="1" applyAlignment="1">
      <alignment horizontal="justify" vertical="top" wrapText="1"/>
    </xf>
    <xf numFmtId="14" fontId="0" fillId="0" borderId="6" xfId="0" applyNumberFormat="1" applyBorder="1" applyAlignment="1"/>
    <xf numFmtId="0" fontId="0" fillId="0" borderId="6" xfId="0" applyBorder="1" applyAlignment="1">
      <alignment horizontal="center" vertical="center" wrapText="1"/>
    </xf>
    <xf numFmtId="0" fontId="0" fillId="0" borderId="0" xfId="0" applyBorder="1" applyAlignment="1">
      <alignment wrapText="1"/>
    </xf>
    <xf numFmtId="0" fontId="0" fillId="0" borderId="0" xfId="0" applyBorder="1" applyAlignment="1"/>
    <xf numFmtId="14" fontId="0" fillId="0" borderId="0" xfId="0" applyNumberFormat="1" applyBorder="1" applyAlignment="1"/>
    <xf numFmtId="0" fontId="0" fillId="0" borderId="0" xfId="0" applyFill="1" applyBorder="1"/>
    <xf numFmtId="0" fontId="0" fillId="0" borderId="0" xfId="0" applyFill="1" applyBorder="1" applyAlignment="1">
      <alignment wrapText="1"/>
    </xf>
    <xf numFmtId="0" fontId="0" fillId="0" borderId="0" xfId="0" applyFill="1" applyBorder="1" applyAlignment="1"/>
    <xf numFmtId="0" fontId="0" fillId="0" borderId="0" xfId="0" applyBorder="1" applyAlignment="1">
      <alignment horizontal="center" vertical="center"/>
    </xf>
    <xf numFmtId="0" fontId="0" fillId="0" borderId="6" xfId="0" applyBorder="1" applyAlignment="1">
      <alignment vertical="center" wrapText="1"/>
    </xf>
    <xf numFmtId="1" fontId="23" fillId="0" borderId="6" xfId="0" applyNumberFormat="1" applyFont="1" applyFill="1" applyBorder="1" applyAlignment="1" applyProtection="1">
      <alignment horizontal="center" vertical="center" wrapText="1"/>
      <protection locked="0"/>
    </xf>
    <xf numFmtId="0" fontId="23" fillId="0" borderId="6" xfId="0" applyFont="1" applyFill="1" applyBorder="1" applyAlignment="1" applyProtection="1">
      <alignment horizontal="center" vertical="center" wrapText="1"/>
      <protection locked="0"/>
    </xf>
    <xf numFmtId="9" fontId="23" fillId="0" borderId="6" xfId="2" applyFont="1" applyFill="1" applyBorder="1" applyAlignment="1" applyProtection="1">
      <alignment horizontal="center" vertical="center" wrapText="1"/>
      <protection locked="0"/>
    </xf>
    <xf numFmtId="14" fontId="23" fillId="0" borderId="6" xfId="0" applyNumberFormat="1" applyFont="1" applyFill="1" applyBorder="1" applyAlignment="1" applyProtection="1">
      <alignment horizontal="center" vertical="center" wrapText="1"/>
      <protection locked="0"/>
    </xf>
    <xf numFmtId="15" fontId="23" fillId="0" borderId="6" xfId="0" applyNumberFormat="1" applyFont="1" applyFill="1" applyBorder="1" applyAlignment="1" applyProtection="1">
      <alignment horizontal="center" vertical="center" wrapText="1"/>
      <protection locked="0"/>
    </xf>
    <xf numFmtId="169" fontId="23" fillId="0" borderId="6" xfId="1" applyNumberFormat="1" applyFont="1" applyFill="1" applyBorder="1" applyAlignment="1">
      <alignment horizontal="right" vertical="center" wrapText="1"/>
    </xf>
    <xf numFmtId="9" fontId="23" fillId="0" borderId="6" xfId="0" applyNumberFormat="1" applyFont="1" applyFill="1" applyBorder="1" applyAlignment="1" applyProtection="1">
      <alignment horizontal="center" vertical="center" wrapText="1"/>
      <protection locked="0"/>
    </xf>
    <xf numFmtId="172" fontId="23" fillId="0" borderId="6" xfId="1" applyNumberFormat="1" applyFont="1" applyFill="1" applyBorder="1" applyAlignment="1">
      <alignment horizontal="right" vertical="center" wrapText="1"/>
    </xf>
    <xf numFmtId="0" fontId="23" fillId="0" borderId="6" xfId="0" applyNumberFormat="1" applyFont="1" applyFill="1" applyBorder="1" applyAlignment="1" applyProtection="1">
      <alignment horizontal="center" vertical="center" wrapText="1"/>
      <protection locked="0"/>
    </xf>
    <xf numFmtId="2" fontId="23" fillId="0" borderId="6" xfId="0" applyNumberFormat="1" applyFont="1" applyFill="1" applyBorder="1" applyAlignment="1" applyProtection="1">
      <alignment horizontal="center" vertical="center" wrapText="1"/>
      <protection locked="0"/>
    </xf>
    <xf numFmtId="49" fontId="24" fillId="0" borderId="6" xfId="0" applyNumberFormat="1" applyFont="1" applyFill="1" applyBorder="1" applyAlignment="1" applyProtection="1">
      <alignment horizontal="center" vertical="center" wrapText="1"/>
      <protection locked="0"/>
    </xf>
    <xf numFmtId="2" fontId="24" fillId="0" borderId="6" xfId="0" applyNumberFormat="1" applyFont="1" applyFill="1" applyBorder="1" applyAlignment="1" applyProtection="1">
      <alignment horizontal="center" vertical="center" wrapText="1"/>
      <protection locked="0"/>
    </xf>
    <xf numFmtId="49" fontId="0" fillId="2" borderId="6" xfId="0" applyNumberFormat="1" applyFill="1" applyBorder="1" applyAlignment="1">
      <alignment horizontal="center" vertical="center"/>
    </xf>
    <xf numFmtId="0" fontId="3" fillId="2" borderId="15" xfId="0" applyFont="1" applyFill="1" applyBorder="1" applyAlignment="1">
      <alignment horizontal="center" vertical="center"/>
    </xf>
    <xf numFmtId="0" fontId="3" fillId="2" borderId="1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0" borderId="16" xfId="0" applyBorder="1" applyAlignment="1">
      <alignment horizontal="center" vertical="center"/>
    </xf>
    <xf numFmtId="0" fontId="0" fillId="0" borderId="6" xfId="0" applyFill="1" applyBorder="1" applyAlignment="1">
      <alignment horizontal="center" vertical="center"/>
    </xf>
    <xf numFmtId="0" fontId="0" fillId="0" borderId="17" xfId="0" applyBorder="1" applyAlignment="1">
      <alignment horizontal="center" vertical="center"/>
    </xf>
    <xf numFmtId="0" fontId="0" fillId="0" borderId="9" xfId="0" applyFill="1" applyBorder="1" applyAlignment="1"/>
    <xf numFmtId="0" fontId="0" fillId="0" borderId="6" xfId="0" applyBorder="1" applyAlignment="1">
      <alignment horizontal="center"/>
    </xf>
    <xf numFmtId="0" fontId="0" fillId="0" borderId="14" xfId="0" applyFill="1" applyBorder="1" applyAlignment="1"/>
    <xf numFmtId="0" fontId="0" fillId="0" borderId="10" xfId="0" applyBorder="1" applyAlignment="1">
      <alignment horizontal="center"/>
    </xf>
    <xf numFmtId="0" fontId="0" fillId="0" borderId="10" xfId="0" applyBorder="1" applyAlignment="1">
      <alignment horizontal="center" wrapText="1"/>
    </xf>
    <xf numFmtId="0" fontId="0" fillId="0" borderId="10" xfId="0" applyBorder="1" applyAlignment="1">
      <alignment horizontal="center" vertical="center"/>
    </xf>
    <xf numFmtId="0" fontId="0" fillId="0" borderId="10" xfId="0" applyFill="1" applyBorder="1" applyAlignment="1"/>
    <xf numFmtId="0" fontId="3" fillId="2" borderId="0" xfId="0" applyFont="1" applyFill="1" applyBorder="1" applyAlignment="1">
      <alignment horizontal="center" vertical="center" wrapText="1"/>
    </xf>
    <xf numFmtId="0" fontId="23" fillId="0" borderId="6" xfId="0" applyFont="1" applyBorder="1" applyAlignment="1">
      <alignment horizontal="center" wrapText="1"/>
    </xf>
    <xf numFmtId="0" fontId="3" fillId="0" borderId="0" xfId="0" applyFont="1" applyBorder="1" applyAlignment="1">
      <alignment horizontal="center" vertical="center"/>
    </xf>
    <xf numFmtId="0" fontId="6" fillId="3" borderId="3"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protection locked="0"/>
    </xf>
    <xf numFmtId="0" fontId="7" fillId="3" borderId="4" xfId="0"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0" fillId="5" borderId="6" xfId="0" applyFill="1" applyBorder="1" applyAlignment="1">
      <alignment horizontal="center" vertical="center"/>
    </xf>
    <xf numFmtId="2" fontId="0" fillId="0" borderId="0" xfId="0" applyNumberFormat="1"/>
    <xf numFmtId="165" fontId="6" fillId="0" borderId="6" xfId="0" applyNumberFormat="1" applyFont="1" applyFill="1" applyBorder="1" applyAlignment="1" applyProtection="1">
      <alignment horizontal="center" vertical="center" wrapText="1"/>
      <protection locked="0"/>
    </xf>
    <xf numFmtId="2" fontId="6" fillId="5" borderId="6" xfId="0" applyNumberFormat="1" applyFont="1" applyFill="1" applyBorder="1" applyAlignment="1" applyProtection="1">
      <alignment horizontal="center" vertical="center" wrapText="1"/>
      <protection locked="0"/>
    </xf>
    <xf numFmtId="14" fontId="6" fillId="5" borderId="6" xfId="0" applyNumberFormat="1" applyFont="1" applyFill="1" applyBorder="1" applyAlignment="1" applyProtection="1">
      <alignment horizontal="center" vertical="center" wrapText="1"/>
      <protection locked="0"/>
    </xf>
    <xf numFmtId="165" fontId="6" fillId="5" borderId="6" xfId="0" applyNumberFormat="1" applyFont="1" applyFill="1" applyBorder="1" applyAlignment="1" applyProtection="1">
      <alignment horizontal="center" vertical="center" wrapText="1"/>
      <protection locked="0"/>
    </xf>
    <xf numFmtId="15" fontId="6" fillId="5" borderId="6" xfId="0" applyNumberFormat="1" applyFont="1" applyFill="1" applyBorder="1" applyAlignment="1" applyProtection="1">
      <alignment horizontal="center" vertical="center" wrapText="1"/>
      <protection locked="0"/>
    </xf>
    <xf numFmtId="1" fontId="6" fillId="5" borderId="6" xfId="0" applyNumberFormat="1" applyFont="1" applyFill="1" applyBorder="1" applyAlignment="1" applyProtection="1">
      <alignment horizontal="center" vertical="center" wrapText="1"/>
      <protection locked="0"/>
    </xf>
    <xf numFmtId="172" fontId="6" fillId="0" borderId="6" xfId="1" applyNumberFormat="1" applyFont="1" applyFill="1" applyBorder="1" applyAlignment="1">
      <alignment horizontal="right" vertical="center" wrapText="1"/>
    </xf>
    <xf numFmtId="0" fontId="6" fillId="0" borderId="7" xfId="0" applyFont="1" applyFill="1" applyBorder="1" applyAlignment="1">
      <alignment horizontal="left" vertical="center" wrapText="1"/>
    </xf>
    <xf numFmtId="0" fontId="0" fillId="0" borderId="14" xfId="0" applyBorder="1" applyAlignment="1">
      <alignment vertical="center" wrapText="1"/>
    </xf>
    <xf numFmtId="0" fontId="6" fillId="0" borderId="6" xfId="0" applyFont="1" applyFill="1" applyBorder="1" applyAlignment="1">
      <alignment vertical="center" wrapText="1"/>
    </xf>
    <xf numFmtId="0" fontId="0" fillId="0" borderId="10" xfId="0" applyBorder="1" applyAlignment="1">
      <alignment vertical="center" wrapText="1"/>
    </xf>
    <xf numFmtId="4" fontId="6" fillId="0" borderId="6" xfId="0" applyNumberFormat="1" applyFont="1" applyFill="1" applyBorder="1" applyAlignment="1" applyProtection="1">
      <alignment horizontal="center" vertical="center" wrapText="1"/>
      <protection locked="0"/>
    </xf>
    <xf numFmtId="1" fontId="17" fillId="5" borderId="6" xfId="0" applyNumberFormat="1" applyFont="1" applyFill="1" applyBorder="1" applyAlignment="1" applyProtection="1">
      <alignment horizontal="center" vertical="center" wrapText="1"/>
      <protection locked="0"/>
    </xf>
    <xf numFmtId="1" fontId="0" fillId="0" borderId="0" xfId="0" applyNumberFormat="1" applyFill="1" applyAlignment="1">
      <alignment vertical="center"/>
    </xf>
    <xf numFmtId="2" fontId="0" fillId="0" borderId="0" xfId="0" applyNumberFormat="1" applyFill="1" applyAlignment="1">
      <alignment vertical="center"/>
    </xf>
    <xf numFmtId="0" fontId="26" fillId="0" borderId="0" xfId="0" applyFont="1" applyFill="1" applyBorder="1" applyAlignment="1">
      <alignment horizontal="left" vertical="center"/>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3" fillId="0" borderId="6" xfId="0" applyFont="1" applyBorder="1" applyAlignment="1">
      <alignment wrapText="1"/>
    </xf>
    <xf numFmtId="14" fontId="13" fillId="0" borderId="10" xfId="0" applyNumberFormat="1" applyFont="1" applyFill="1" applyBorder="1" applyAlignment="1">
      <alignment horizontal="center" wrapText="1"/>
    </xf>
    <xf numFmtId="14" fontId="13" fillId="0" borderId="6" xfId="0" applyNumberFormat="1" applyFont="1" applyFill="1" applyBorder="1" applyAlignment="1">
      <alignment wrapText="1"/>
    </xf>
    <xf numFmtId="0" fontId="13" fillId="0" borderId="6" xfId="0" applyFont="1" applyBorder="1" applyAlignment="1">
      <alignment horizontal="center" vertical="center"/>
    </xf>
    <xf numFmtId="0" fontId="13" fillId="0" borderId="6" xfId="0" applyFont="1" applyFill="1" applyBorder="1" applyAlignment="1">
      <alignment horizontal="center" wrapText="1"/>
    </xf>
    <xf numFmtId="0" fontId="13" fillId="0" borderId="6" xfId="0" applyFont="1" applyFill="1" applyBorder="1" applyAlignment="1">
      <alignment wrapText="1"/>
    </xf>
    <xf numFmtId="0" fontId="13" fillId="0" borderId="6" xfId="0" applyFont="1" applyBorder="1" applyAlignment="1">
      <alignment vertical="center"/>
    </xf>
    <xf numFmtId="0" fontId="13" fillId="0" borderId="6" xfId="0" applyFont="1" applyBorder="1" applyAlignment="1">
      <alignment vertical="center" wrapText="1"/>
    </xf>
    <xf numFmtId="0" fontId="13" fillId="0" borderId="10" xfId="0" applyFont="1" applyBorder="1" applyAlignment="1">
      <alignment horizontal="center" vertical="center"/>
    </xf>
    <xf numFmtId="0" fontId="13" fillId="0" borderId="8" xfId="0" applyFont="1" applyBorder="1" applyAlignment="1">
      <alignment horizontal="center" wrapText="1"/>
    </xf>
    <xf numFmtId="0" fontId="13" fillId="0" borderId="9" xfId="0" applyFont="1" applyFill="1" applyBorder="1" applyAlignment="1">
      <alignment horizontal="center" wrapText="1"/>
    </xf>
    <xf numFmtId="14" fontId="13" fillId="0" borderId="6" xfId="0" applyNumberFormat="1" applyFont="1" applyFill="1" applyBorder="1" applyAlignment="1">
      <alignment horizontal="center" wrapText="1"/>
    </xf>
    <xf numFmtId="14" fontId="13" fillId="0" borderId="6" xfId="0" applyNumberFormat="1" applyFont="1" applyBorder="1" applyAlignment="1">
      <alignment vertical="center"/>
    </xf>
    <xf numFmtId="0" fontId="13" fillId="0" borderId="7" xfId="0" applyFont="1" applyBorder="1" applyAlignment="1">
      <alignment wrapText="1"/>
    </xf>
    <xf numFmtId="14" fontId="13" fillId="0" borderId="6" xfId="0" applyNumberFormat="1" applyFont="1" applyBorder="1" applyAlignment="1">
      <alignment vertical="center" wrapText="1"/>
    </xf>
    <xf numFmtId="0" fontId="13" fillId="0" borderId="6" xfId="0" applyFont="1" applyBorder="1" applyAlignment="1">
      <alignment horizontal="left" wrapText="1"/>
    </xf>
    <xf numFmtId="0" fontId="6" fillId="0" borderId="6" xfId="0" applyFont="1" applyBorder="1" applyAlignment="1">
      <alignment horizontal="left"/>
    </xf>
    <xf numFmtId="0" fontId="13" fillId="0" borderId="6" xfId="0" applyFont="1" applyBorder="1" applyAlignment="1">
      <alignment horizontal="center" wrapText="1"/>
    </xf>
    <xf numFmtId="0" fontId="13" fillId="0" borderId="6" xfId="0" applyFont="1" applyBorder="1" applyAlignment="1">
      <alignment horizontal="center"/>
    </xf>
    <xf numFmtId="14" fontId="13" fillId="0" borderId="6" xfId="0" applyNumberFormat="1" applyFont="1" applyBorder="1" applyAlignment="1">
      <alignment horizontal="center"/>
    </xf>
    <xf numFmtId="0" fontId="13" fillId="0" borderId="6" xfId="0" applyFont="1" applyFill="1" applyBorder="1" applyAlignment="1">
      <alignment horizontal="center"/>
    </xf>
    <xf numFmtId="14" fontId="0" fillId="0" borderId="6" xfId="0" applyNumberFormat="1" applyBorder="1" applyAlignment="1">
      <alignment horizontal="center"/>
    </xf>
    <xf numFmtId="0" fontId="0" fillId="0" borderId="7" xfId="0" applyBorder="1" applyAlignment="1">
      <alignment wrapText="1"/>
    </xf>
    <xf numFmtId="14" fontId="0" fillId="0" borderId="6" xfId="0" applyNumberFormat="1" applyBorder="1" applyAlignment="1">
      <alignment vertical="center"/>
    </xf>
    <xf numFmtId="14" fontId="0" fillId="0" borderId="6" xfId="0" applyNumberFormat="1" applyBorder="1" applyAlignment="1">
      <alignment vertical="center" wrapText="1"/>
    </xf>
    <xf numFmtId="0" fontId="0" fillId="0" borderId="6" xfId="0" applyBorder="1" applyAlignment="1">
      <alignment horizontal="left" vertical="center"/>
    </xf>
    <xf numFmtId="0" fontId="0" fillId="0" borderId="6" xfId="0" applyFill="1" applyBorder="1" applyAlignment="1">
      <alignment horizontal="left"/>
    </xf>
    <xf numFmtId="0" fontId="0" fillId="0" borderId="7" xfId="0" applyBorder="1" applyAlignment="1">
      <alignment horizontal="center" vertical="center" wrapText="1"/>
    </xf>
    <xf numFmtId="2" fontId="0" fillId="0" borderId="0" xfId="0" applyNumberFormat="1" applyAlignment="1">
      <alignment vertical="center"/>
    </xf>
    <xf numFmtId="9" fontId="6" fillId="0" borderId="6" xfId="0" applyNumberFormat="1" applyFont="1" applyFill="1" applyBorder="1" applyAlignment="1" applyProtection="1">
      <alignment horizontal="center" vertical="center" wrapText="1"/>
      <protection locked="0"/>
    </xf>
    <xf numFmtId="173" fontId="6" fillId="0" borderId="6" xfId="1" applyNumberFormat="1" applyFont="1" applyFill="1" applyBorder="1" applyAlignment="1">
      <alignment horizontal="right" vertical="center" wrapText="1"/>
    </xf>
    <xf numFmtId="174" fontId="6" fillId="0" borderId="6" xfId="0" applyNumberFormat="1" applyFont="1" applyFill="1" applyBorder="1" applyAlignment="1" applyProtection="1">
      <alignment horizontal="center" vertical="center" wrapText="1"/>
      <protection locked="0"/>
    </xf>
    <xf numFmtId="49" fontId="7" fillId="0" borderId="6" xfId="0" applyNumberFormat="1" applyFont="1" applyFill="1" applyBorder="1" applyAlignment="1" applyProtection="1">
      <alignment horizontal="center" vertical="center" wrapText="1"/>
      <protection locked="0"/>
    </xf>
    <xf numFmtId="1" fontId="7" fillId="0" borderId="6" xfId="0" applyNumberFormat="1" applyFont="1" applyFill="1" applyBorder="1" applyAlignment="1" applyProtection="1">
      <alignment horizontal="center" vertical="center" wrapText="1"/>
      <protection locked="0"/>
    </xf>
    <xf numFmtId="0" fontId="13" fillId="0" borderId="6" xfId="0" applyFont="1" applyBorder="1"/>
    <xf numFmtId="0" fontId="13" fillId="0" borderId="6" xfId="0" applyFont="1" applyFill="1" applyBorder="1" applyAlignment="1"/>
    <xf numFmtId="0" fontId="13" fillId="0" borderId="14" xfId="0" applyFont="1" applyBorder="1" applyAlignment="1">
      <alignment wrapText="1"/>
    </xf>
    <xf numFmtId="0" fontId="13" fillId="0" borderId="10" xfId="0" applyFont="1" applyBorder="1" applyAlignment="1">
      <alignment horizontal="left" wrapText="1"/>
    </xf>
    <xf numFmtId="14" fontId="13" fillId="0" borderId="14" xfId="0" applyNumberFormat="1" applyFont="1" applyBorder="1" applyAlignment="1">
      <alignment wrapText="1"/>
    </xf>
    <xf numFmtId="0" fontId="13" fillId="0" borderId="8" xfId="0" applyFont="1" applyBorder="1"/>
    <xf numFmtId="14" fontId="13" fillId="0" borderId="6" xfId="0" applyNumberFormat="1" applyFont="1" applyFill="1" applyBorder="1" applyAlignment="1"/>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9" xfId="0" applyFont="1" applyBorder="1" applyAlignment="1">
      <alignment vertical="center" wrapText="1"/>
    </xf>
    <xf numFmtId="0" fontId="13" fillId="0" borderId="8" xfId="0" applyFont="1" applyBorder="1" applyAlignment="1">
      <alignment wrapText="1"/>
    </xf>
    <xf numFmtId="0" fontId="2" fillId="0" borderId="0" xfId="0" applyFont="1" applyAlignment="1">
      <alignment vertical="center"/>
    </xf>
    <xf numFmtId="14" fontId="0" fillId="0" borderId="5" xfId="0" applyNumberFormat="1" applyFont="1" applyFill="1" applyBorder="1" applyAlignment="1" applyProtection="1">
      <alignment horizontal="left" vertical="center"/>
      <protection locked="0"/>
    </xf>
    <xf numFmtId="0" fontId="0" fillId="3" borderId="6" xfId="0" applyNumberFormat="1" applyFill="1" applyBorder="1" applyAlignment="1">
      <alignment horizontal="right" vertical="center"/>
    </xf>
    <xf numFmtId="9" fontId="16" fillId="0" borderId="6" xfId="2" applyFont="1" applyFill="1" applyBorder="1" applyAlignment="1" applyProtection="1">
      <alignment horizontal="center" vertical="center" wrapText="1"/>
      <protection locked="0"/>
    </xf>
    <xf numFmtId="14" fontId="16" fillId="0" borderId="6" xfId="0" applyNumberFormat="1" applyFont="1" applyFill="1" applyBorder="1" applyAlignment="1" applyProtection="1">
      <alignment horizontal="center" vertical="center" wrapText="1"/>
      <protection locked="0"/>
    </xf>
    <xf numFmtId="0" fontId="16" fillId="0" borderId="6" xfId="0" applyNumberFormat="1" applyFont="1" applyFill="1" applyBorder="1" applyAlignment="1" applyProtection="1">
      <alignment horizontal="center" vertical="center" wrapText="1"/>
      <protection locked="0"/>
    </xf>
    <xf numFmtId="9" fontId="16" fillId="0" borderId="6" xfId="0" applyNumberFormat="1" applyFont="1" applyFill="1" applyBorder="1" applyAlignment="1" applyProtection="1">
      <alignment horizontal="center" vertical="center" wrapText="1"/>
      <protection locked="0"/>
    </xf>
    <xf numFmtId="169" fontId="16" fillId="0" borderId="6" xfId="1" applyNumberFormat="1" applyFont="1" applyFill="1" applyBorder="1" applyAlignment="1">
      <alignment vertical="center" wrapText="1"/>
    </xf>
    <xf numFmtId="169" fontId="16" fillId="0" borderId="6" xfId="1" applyNumberFormat="1" applyFont="1" applyFill="1" applyBorder="1" applyAlignment="1">
      <alignment horizontal="center" vertical="center" wrapText="1"/>
    </xf>
    <xf numFmtId="169" fontId="16" fillId="5" borderId="6" xfId="1" applyNumberFormat="1" applyFont="1" applyFill="1" applyBorder="1" applyAlignment="1">
      <alignment horizontal="right" vertical="center" wrapText="1"/>
    </xf>
    <xf numFmtId="4" fontId="17" fillId="0" borderId="6" xfId="0" applyNumberFormat="1" applyFont="1" applyFill="1" applyBorder="1" applyAlignment="1" applyProtection="1">
      <alignment horizontal="center" vertical="center" wrapText="1"/>
      <protection locked="0"/>
    </xf>
    <xf numFmtId="3" fontId="17" fillId="0" borderId="6" xfId="0" applyNumberFormat="1" applyFont="1" applyFill="1" applyBorder="1" applyAlignment="1" applyProtection="1">
      <alignment horizontal="center" vertical="center" wrapText="1"/>
      <protection locked="0"/>
    </xf>
    <xf numFmtId="0" fontId="16" fillId="0" borderId="6" xfId="1"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xf>
    <xf numFmtId="0" fontId="0" fillId="0" borderId="6" xfId="0" applyFill="1" applyBorder="1" applyAlignment="1">
      <alignment horizontal="center" vertical="center" wrapText="1"/>
    </xf>
    <xf numFmtId="0" fontId="15" fillId="0" borderId="6" xfId="0" applyFont="1" applyFill="1" applyBorder="1" applyAlignment="1">
      <alignment horizontal="center" vertical="center"/>
    </xf>
    <xf numFmtId="0" fontId="15" fillId="0" borderId="6" xfId="0" applyFont="1" applyBorder="1" applyAlignment="1">
      <alignment horizontal="center" vertical="center"/>
    </xf>
    <xf numFmtId="0" fontId="13" fillId="0" borderId="6" xfId="0" applyFont="1" applyFill="1" applyBorder="1" applyAlignment="1">
      <alignment horizontal="center" vertical="center"/>
    </xf>
    <xf numFmtId="14" fontId="13" fillId="0" borderId="6" xfId="0" applyNumberFormat="1" applyFont="1" applyFill="1" applyBorder="1" applyAlignment="1">
      <alignment vertical="center" wrapText="1"/>
    </xf>
    <xf numFmtId="0" fontId="13" fillId="0" borderId="6" xfId="0" applyFont="1" applyFill="1" applyBorder="1" applyAlignment="1">
      <alignment horizontal="center" vertical="center" wrapText="1"/>
    </xf>
    <xf numFmtId="14" fontId="13" fillId="0" borderId="6" xfId="0" applyNumberFormat="1" applyFont="1" applyFill="1" applyBorder="1" applyAlignment="1">
      <alignment horizontal="right" vertical="center" wrapText="1"/>
    </xf>
    <xf numFmtId="0" fontId="13" fillId="0" borderId="6" xfId="0" applyFont="1" applyFill="1" applyBorder="1" applyAlignment="1">
      <alignment horizontal="left" vertical="center" wrapText="1"/>
    </xf>
    <xf numFmtId="14" fontId="13" fillId="0" borderId="6" xfId="0" applyNumberFormat="1" applyFont="1" applyFill="1" applyBorder="1" applyAlignment="1">
      <alignment horizontal="center" vertical="center" wrapText="1"/>
    </xf>
    <xf numFmtId="0" fontId="13" fillId="0" borderId="6" xfId="0" applyFont="1" applyFill="1" applyBorder="1" applyAlignment="1">
      <alignment horizontal="right" vertical="center" wrapText="1"/>
    </xf>
    <xf numFmtId="0" fontId="13" fillId="0" borderId="6" xfId="0" applyFont="1" applyFill="1" applyBorder="1" applyAlignment="1">
      <alignment vertical="center"/>
    </xf>
    <xf numFmtId="0" fontId="13" fillId="0" borderId="6"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14" fontId="0" fillId="0" borderId="0" xfId="0" applyNumberFormat="1" applyAlignment="1">
      <alignment vertical="center"/>
    </xf>
    <xf numFmtId="2" fontId="17" fillId="0" borderId="6" xfId="0" applyNumberFormat="1" applyFont="1" applyFill="1" applyBorder="1" applyAlignment="1" applyProtection="1">
      <alignment horizontal="center" vertical="center" wrapText="1"/>
      <protection locked="0"/>
    </xf>
    <xf numFmtId="0" fontId="13" fillId="0" borderId="9" xfId="0" applyFont="1" applyBorder="1" applyAlignment="1">
      <alignment horizontal="center" vertical="center" wrapText="1"/>
    </xf>
    <xf numFmtId="14" fontId="13" fillId="0" borderId="9" xfId="0" applyNumberFormat="1" applyFont="1" applyBorder="1" applyAlignment="1">
      <alignment vertical="center" wrapText="1"/>
    </xf>
    <xf numFmtId="0" fontId="13" fillId="0" borderId="9" xfId="0" applyFont="1" applyFill="1" applyBorder="1" applyAlignment="1">
      <alignment vertical="center" wrapText="1"/>
    </xf>
    <xf numFmtId="14" fontId="13" fillId="0" borderId="9" xfId="0" applyNumberFormat="1" applyFont="1" applyFill="1" applyBorder="1" applyAlignment="1">
      <alignment vertical="center" wrapText="1"/>
    </xf>
    <xf numFmtId="0" fontId="13" fillId="0" borderId="0" xfId="0" applyFont="1" applyBorder="1" applyAlignment="1">
      <alignment vertical="center" wrapText="1"/>
    </xf>
    <xf numFmtId="0" fontId="13" fillId="0" borderId="0" xfId="0" applyFont="1" applyBorder="1" applyAlignment="1">
      <alignment horizontal="center" vertical="center" wrapText="1"/>
    </xf>
    <xf numFmtId="14" fontId="13" fillId="0" borderId="0" xfId="0" applyNumberFormat="1" applyFont="1" applyBorder="1" applyAlignment="1">
      <alignment vertical="center" wrapText="1"/>
    </xf>
    <xf numFmtId="0" fontId="0" fillId="0" borderId="0" xfId="0" applyBorder="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2" fontId="0" fillId="3" borderId="6" xfId="0" applyNumberFormat="1" applyFill="1" applyBorder="1" applyAlignment="1">
      <alignment horizontal="right" vertical="center"/>
    </xf>
    <xf numFmtId="1" fontId="28" fillId="0" borderId="6" xfId="0" applyNumberFormat="1" applyFont="1" applyFill="1" applyBorder="1" applyAlignment="1" applyProtection="1">
      <alignment horizontal="center" vertical="center" wrapText="1"/>
      <protection locked="0"/>
    </xf>
    <xf numFmtId="14" fontId="28" fillId="0" borderId="6" xfId="0" applyNumberFormat="1" applyFont="1" applyFill="1" applyBorder="1" applyAlignment="1" applyProtection="1">
      <alignment horizontal="center" vertical="center" wrapText="1"/>
      <protection locked="0"/>
    </xf>
    <xf numFmtId="49" fontId="2" fillId="0" borderId="6" xfId="0" applyNumberFormat="1" applyFont="1" applyFill="1" applyBorder="1" applyAlignment="1">
      <alignment horizontal="center" vertical="center"/>
    </xf>
    <xf numFmtId="0" fontId="15" fillId="0" borderId="6" xfId="0" applyFont="1" applyFill="1" applyBorder="1" applyAlignment="1">
      <alignment horizontal="center"/>
    </xf>
    <xf numFmtId="0" fontId="15" fillId="0" borderId="6" xfId="0" applyFont="1" applyBorder="1" applyAlignment="1">
      <alignment vertical="center"/>
    </xf>
    <xf numFmtId="0" fontId="15" fillId="0" borderId="6" xfId="0" applyFont="1" applyBorder="1" applyAlignment="1">
      <alignment horizontal="center" wrapText="1"/>
    </xf>
    <xf numFmtId="14" fontId="0" fillId="0" borderId="6" xfId="0" applyNumberFormat="1" applyFill="1" applyBorder="1" applyAlignment="1">
      <alignment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5" fillId="0" borderId="6" xfId="0" applyFont="1" applyBorder="1" applyAlignment="1">
      <alignment wrapText="1"/>
    </xf>
    <xf numFmtId="14" fontId="0" fillId="0" borderId="6" xfId="0" applyNumberFormat="1" applyBorder="1" applyAlignment="1">
      <alignment horizontal="right"/>
    </xf>
    <xf numFmtId="0" fontId="0" fillId="2" borderId="6" xfId="0" applyFont="1" applyFill="1" applyBorder="1" applyAlignment="1">
      <alignment horizontal="center" vertical="center" wrapText="1"/>
    </xf>
    <xf numFmtId="0" fontId="0" fillId="2" borderId="6" xfId="0" applyFont="1" applyFill="1" applyBorder="1" applyAlignment="1">
      <alignment horizontal="right" vertical="center" wrapText="1"/>
    </xf>
    <xf numFmtId="14" fontId="0" fillId="2" borderId="6" xfId="0" applyNumberFormat="1" applyFont="1" applyFill="1" applyBorder="1" applyAlignment="1">
      <alignment horizontal="right" vertical="center" wrapText="1"/>
    </xf>
    <xf numFmtId="0" fontId="0" fillId="2" borderId="13" xfId="0" applyFont="1" applyFill="1" applyBorder="1" applyAlignment="1">
      <alignment horizontal="center" vertical="center" wrapText="1"/>
    </xf>
    <xf numFmtId="14" fontId="0" fillId="2" borderId="13" xfId="0" applyNumberFormat="1" applyFont="1" applyFill="1" applyBorder="1" applyAlignment="1">
      <alignment horizontal="center" vertical="center" wrapText="1"/>
    </xf>
    <xf numFmtId="0" fontId="0" fillId="2" borderId="8" xfId="0" applyFont="1" applyFill="1" applyBorder="1" applyAlignment="1">
      <alignment horizontal="center" vertical="center" wrapText="1"/>
    </xf>
    <xf numFmtId="14" fontId="0" fillId="0" borderId="0" xfId="0" applyNumberFormat="1" applyAlignment="1">
      <alignment vertical="center" wrapText="1"/>
    </xf>
    <xf numFmtId="15" fontId="0" fillId="0" borderId="5" xfId="0" applyNumberFormat="1" applyFont="1" applyFill="1" applyBorder="1" applyAlignment="1" applyProtection="1">
      <alignment horizontal="left" vertical="center"/>
      <protection locked="0"/>
    </xf>
    <xf numFmtId="0" fontId="0" fillId="3" borderId="6" xfId="0" applyNumberFormat="1" applyFill="1" applyBorder="1" applyAlignment="1">
      <alignment horizontal="center" vertical="center"/>
    </xf>
    <xf numFmtId="0" fontId="0" fillId="3" borderId="6" xfId="0" applyFill="1" applyBorder="1" applyAlignment="1">
      <alignment horizontal="center" vertical="center"/>
    </xf>
    <xf numFmtId="0" fontId="0" fillId="0" borderId="0" xfId="0" applyFill="1" applyBorder="1" applyAlignment="1">
      <alignment horizontal="center" vertical="center" wrapText="1"/>
    </xf>
    <xf numFmtId="3" fontId="11" fillId="0" borderId="6" xfId="0" applyNumberFormat="1" applyFont="1" applyFill="1" applyBorder="1" applyAlignment="1">
      <alignment horizontal="right" vertical="center" wrapText="1"/>
    </xf>
    <xf numFmtId="1" fontId="0" fillId="0" borderId="6" xfId="0" applyNumberFormat="1" applyFill="1" applyBorder="1" applyAlignment="1" applyProtection="1">
      <alignment horizontal="center" vertical="center"/>
      <protection locked="0"/>
    </xf>
    <xf numFmtId="0" fontId="0" fillId="6" borderId="6" xfId="0" applyFill="1" applyBorder="1" applyAlignment="1">
      <alignment vertical="center"/>
    </xf>
    <xf numFmtId="1" fontId="6" fillId="7" borderId="6" xfId="0" applyNumberFormat="1" applyFont="1" applyFill="1" applyBorder="1" applyAlignment="1" applyProtection="1">
      <alignment horizontal="center" vertical="center" wrapText="1"/>
      <protection locked="0"/>
    </xf>
    <xf numFmtId="1" fontId="6" fillId="0" borderId="6" xfId="1" applyNumberFormat="1" applyFont="1" applyFill="1" applyBorder="1" applyAlignment="1">
      <alignment horizontal="right" vertical="center" wrapText="1"/>
    </xf>
    <xf numFmtId="169" fontId="6" fillId="0" borderId="6" xfId="1" applyNumberFormat="1" applyFont="1" applyFill="1" applyBorder="1" applyAlignment="1">
      <alignment horizontal="center" vertical="center" wrapText="1"/>
    </xf>
    <xf numFmtId="0" fontId="6" fillId="8" borderId="6" xfId="0" applyFont="1" applyFill="1" applyBorder="1" applyAlignment="1">
      <alignment horizontal="left" vertical="center" wrapText="1"/>
    </xf>
    <xf numFmtId="2" fontId="7" fillId="0" borderId="6" xfId="0" applyNumberFormat="1" applyFont="1" applyFill="1" applyBorder="1" applyAlignment="1" applyProtection="1">
      <alignment horizontal="center" vertical="center" wrapText="1"/>
      <protection locked="0"/>
    </xf>
    <xf numFmtId="171" fontId="12" fillId="0" borderId="6" xfId="0" applyNumberFormat="1" applyFont="1" applyFill="1" applyBorder="1" applyAlignment="1">
      <alignment horizontal="center" vertical="center"/>
    </xf>
    <xf numFmtId="0" fontId="12" fillId="0" borderId="6" xfId="0" applyFont="1" applyFill="1" applyBorder="1" applyAlignment="1">
      <alignment vertical="center"/>
    </xf>
    <xf numFmtId="49" fontId="13" fillId="0" borderId="6" xfId="0" applyNumberFormat="1" applyFont="1" applyFill="1" applyBorder="1" applyAlignment="1">
      <alignment horizontal="center" vertical="center"/>
    </xf>
    <xf numFmtId="0" fontId="13" fillId="0" borderId="0" xfId="0" applyFont="1" applyAlignment="1">
      <alignment vertical="center"/>
    </xf>
    <xf numFmtId="0" fontId="13" fillId="0" borderId="6" xfId="0" applyFont="1" applyFill="1" applyBorder="1" applyAlignment="1">
      <alignment horizontal="left" wrapText="1"/>
    </xf>
    <xf numFmtId="0" fontId="13" fillId="0" borderId="6" xfId="0" applyFont="1" applyFill="1" applyBorder="1" applyAlignment="1">
      <alignment horizontal="left" vertical="top" wrapText="1"/>
    </xf>
    <xf numFmtId="0" fontId="6" fillId="0" borderId="6" xfId="0" applyFont="1" applyFill="1" applyBorder="1" applyAlignment="1">
      <alignment horizontal="left" vertical="top" wrapText="1"/>
    </xf>
    <xf numFmtId="0" fontId="13" fillId="0" borderId="6" xfId="0" applyFont="1" applyFill="1" applyBorder="1" applyAlignment="1">
      <alignment horizontal="center" vertical="top" wrapText="1"/>
    </xf>
    <xf numFmtId="0" fontId="13" fillId="0" borderId="9" xfId="0" applyFont="1" applyFill="1" applyBorder="1" applyAlignment="1">
      <alignment horizontal="left" vertical="top" wrapText="1"/>
    </xf>
    <xf numFmtId="0" fontId="6" fillId="0" borderId="9" xfId="0" applyFont="1" applyFill="1" applyBorder="1" applyAlignment="1">
      <alignment horizontal="left" vertical="top" wrapText="1"/>
    </xf>
    <xf numFmtId="0" fontId="13" fillId="0" borderId="6" xfId="0" applyFont="1" applyFill="1" applyBorder="1" applyAlignment="1">
      <alignment vertical="top" wrapText="1"/>
    </xf>
    <xf numFmtId="0" fontId="13" fillId="0" borderId="0" xfId="0" applyFont="1" applyFill="1" applyAlignment="1">
      <alignment vertical="center"/>
    </xf>
    <xf numFmtId="0" fontId="13" fillId="9" borderId="0" xfId="0" applyFont="1" applyFill="1" applyAlignment="1">
      <alignment vertical="center"/>
    </xf>
    <xf numFmtId="0" fontId="0" fillId="9" borderId="0" xfId="0" applyFill="1" applyAlignment="1">
      <alignment vertical="center"/>
    </xf>
    <xf numFmtId="0" fontId="6" fillId="0" borderId="6" xfId="0" applyFont="1" applyFill="1" applyBorder="1" applyAlignment="1">
      <alignment wrapText="1"/>
    </xf>
    <xf numFmtId="1" fontId="6" fillId="0" borderId="6" xfId="1" applyNumberFormat="1" applyFont="1" applyFill="1" applyBorder="1" applyAlignment="1">
      <alignment horizontal="center" vertical="center" wrapText="1"/>
    </xf>
    <xf numFmtId="1" fontId="6" fillId="0" borderId="6" xfId="2" applyNumberFormat="1" applyFont="1" applyFill="1" applyBorder="1" applyAlignment="1">
      <alignment horizontal="center" vertical="center" wrapText="1"/>
    </xf>
    <xf numFmtId="0" fontId="13" fillId="0" borderId="10" xfId="0" applyNumberFormat="1" applyFont="1" applyBorder="1" applyAlignment="1">
      <alignment horizontal="center" vertical="center" wrapText="1"/>
    </xf>
    <xf numFmtId="0" fontId="13" fillId="10" borderId="6" xfId="0" applyFont="1" applyFill="1" applyBorder="1" applyAlignment="1">
      <alignment horizontal="center" vertical="center" wrapText="1"/>
    </xf>
    <xf numFmtId="0" fontId="23" fillId="0" borderId="6" xfId="0" applyFont="1" applyBorder="1" applyAlignment="1">
      <alignment horizontal="left" wrapText="1"/>
    </xf>
    <xf numFmtId="0" fontId="23" fillId="0" borderId="6" xfId="0" applyFont="1" applyBorder="1" applyAlignment="1">
      <alignment horizontal="left" vertical="top" wrapText="1"/>
    </xf>
    <xf numFmtId="0" fontId="6" fillId="3" borderId="3" xfId="0" applyFont="1" applyFill="1" applyBorder="1" applyAlignment="1" applyProtection="1">
      <alignment vertical="center"/>
      <protection locked="0"/>
    </xf>
    <xf numFmtId="0" fontId="6" fillId="3" borderId="4" xfId="0" applyFont="1" applyFill="1" applyBorder="1" applyAlignment="1" applyProtection="1">
      <alignment vertical="center"/>
      <protection locked="0"/>
    </xf>
    <xf numFmtId="175" fontId="13" fillId="0" borderId="5" xfId="0" applyNumberFormat="1" applyFont="1" applyFill="1" applyBorder="1" applyAlignment="1" applyProtection="1">
      <alignment horizontal="left" vertical="center"/>
      <protection locked="0"/>
    </xf>
    <xf numFmtId="0" fontId="6" fillId="0" borderId="3" xfId="0" applyFont="1" applyFill="1" applyBorder="1" applyAlignment="1" applyProtection="1">
      <alignment horizontal="left" vertical="center"/>
      <protection locked="0"/>
    </xf>
    <xf numFmtId="0" fontId="6" fillId="0" borderId="4" xfId="0" applyFont="1" applyFill="1" applyBorder="1" applyAlignment="1" applyProtection="1">
      <alignment horizontal="left" vertical="center"/>
      <protection locked="0"/>
    </xf>
    <xf numFmtId="176" fontId="0" fillId="0" borderId="0" xfId="0" applyNumberFormat="1" applyAlignment="1">
      <alignment vertical="center"/>
    </xf>
    <xf numFmtId="49" fontId="15" fillId="0" borderId="6" xfId="0" applyNumberFormat="1" applyFont="1" applyFill="1" applyBorder="1" applyAlignment="1" applyProtection="1">
      <alignment vertical="center" wrapText="1"/>
      <protection locked="0"/>
    </xf>
    <xf numFmtId="177" fontId="16" fillId="0" borderId="6" xfId="0" applyNumberFormat="1" applyFont="1" applyFill="1" applyBorder="1" applyAlignment="1" applyProtection="1">
      <alignment horizontal="center" vertical="center" wrapText="1"/>
      <protection locked="0"/>
    </xf>
    <xf numFmtId="9" fontId="16" fillId="0" borderId="6" xfId="2" applyNumberFormat="1" applyFont="1" applyFill="1" applyBorder="1" applyAlignment="1" applyProtection="1">
      <alignment horizontal="center" vertical="center" wrapText="1"/>
      <protection locked="0"/>
    </xf>
    <xf numFmtId="176" fontId="16" fillId="0" borderId="6" xfId="0" applyNumberFormat="1" applyFont="1" applyFill="1" applyBorder="1" applyAlignment="1" applyProtection="1">
      <alignment horizontal="center" vertical="center" wrapText="1"/>
      <protection locked="0"/>
    </xf>
    <xf numFmtId="178" fontId="16" fillId="0" borderId="6" xfId="1" applyNumberFormat="1" applyFont="1" applyFill="1" applyBorder="1" applyAlignment="1">
      <alignment horizontal="right" vertical="center" wrapText="1"/>
    </xf>
    <xf numFmtId="176" fontId="17" fillId="0" borderId="6" xfId="0" applyNumberFormat="1" applyFont="1" applyFill="1" applyBorder="1" applyAlignment="1" applyProtection="1">
      <alignment horizontal="center" vertical="center" wrapText="1"/>
      <protection locked="0"/>
    </xf>
    <xf numFmtId="177" fontId="17" fillId="0" borderId="6" xfId="0" applyNumberFormat="1" applyFont="1" applyFill="1" applyBorder="1" applyAlignment="1" applyProtection="1">
      <alignment horizontal="center" vertical="center" wrapText="1"/>
      <protection locked="0"/>
    </xf>
    <xf numFmtId="176" fontId="0" fillId="0" borderId="6" xfId="0" applyNumberFormat="1" applyFill="1" applyBorder="1" applyAlignment="1">
      <alignment horizontal="center" vertical="center"/>
    </xf>
    <xf numFmtId="177" fontId="0" fillId="0" borderId="6" xfId="0" applyNumberFormat="1" applyFill="1" applyBorder="1" applyAlignment="1">
      <alignment horizontal="center" vertical="center"/>
    </xf>
    <xf numFmtId="0" fontId="0" fillId="0" borderId="6" xfId="0" applyBorder="1" applyAlignment="1">
      <alignment horizontal="left" wrapText="1"/>
    </xf>
    <xf numFmtId="176" fontId="0" fillId="2" borderId="6" xfId="0" applyNumberFormat="1" applyFill="1" applyBorder="1" applyAlignment="1">
      <alignment horizontal="center" vertical="center"/>
    </xf>
    <xf numFmtId="14" fontId="0" fillId="0" borderId="6" xfId="0" applyNumberFormat="1" applyFill="1" applyBorder="1" applyAlignment="1">
      <alignment horizontal="left"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xf>
    <xf numFmtId="0" fontId="0" fillId="0" borderId="9" xfId="0" applyBorder="1" applyAlignment="1">
      <alignment horizontal="center" wrapText="1"/>
    </xf>
    <xf numFmtId="14" fontId="0" fillId="0" borderId="9" xfId="0" applyNumberFormat="1" applyBorder="1" applyAlignment="1">
      <alignment horizontal="center"/>
    </xf>
    <xf numFmtId="0" fontId="0" fillId="0" borderId="9" xfId="0" applyFill="1" applyBorder="1" applyAlignment="1">
      <alignment horizont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9" fillId="2" borderId="6" xfId="0" applyFont="1" applyFill="1" applyBorder="1" applyAlignment="1">
      <alignment horizontal="center" vertical="center" wrapText="1"/>
    </xf>
    <xf numFmtId="0" fontId="3" fillId="0" borderId="6"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6" xfId="0" applyFont="1" applyBorder="1" applyAlignment="1">
      <alignment horizontal="center" vertical="center"/>
    </xf>
    <xf numFmtId="0" fontId="0" fillId="0" borderId="6" xfId="0" applyBorder="1" applyAlignment="1">
      <alignment horizontal="center" vertical="center" wrapText="1"/>
    </xf>
    <xf numFmtId="0" fontId="0" fillId="0" borderId="8" xfId="0" applyBorder="1" applyAlignment="1">
      <alignment vertical="center" wrapText="1"/>
    </xf>
    <xf numFmtId="0" fontId="13" fillId="0" borderId="6" xfId="0" applyFont="1" applyFill="1" applyBorder="1" applyAlignment="1">
      <alignment horizontal="center" vertical="center"/>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12" fillId="0" borderId="6" xfId="0" applyFont="1" applyFill="1" applyBorder="1" applyAlignment="1">
      <alignment horizontal="center" vertical="center"/>
    </xf>
    <xf numFmtId="0" fontId="13"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1" fontId="0" fillId="3" borderId="6" xfId="0" applyNumberFormat="1" applyFill="1" applyBorder="1" applyAlignment="1">
      <alignment horizontal="right" vertical="center"/>
    </xf>
    <xf numFmtId="0" fontId="6" fillId="0" borderId="6" xfId="0" applyNumberFormat="1" applyFont="1" applyFill="1" applyBorder="1" applyAlignment="1" applyProtection="1">
      <alignment horizontal="center" vertical="center" wrapText="1"/>
      <protection locked="0"/>
    </xf>
    <xf numFmtId="49" fontId="12" fillId="0" borderId="6" xfId="0" applyNumberFormat="1" applyFont="1" applyFill="1" applyBorder="1" applyAlignment="1">
      <alignment horizontal="center" vertical="center"/>
    </xf>
    <xf numFmtId="0" fontId="0" fillId="0" borderId="6" xfId="0" applyFill="1" applyBorder="1" applyAlignment="1">
      <alignment horizontal="center" wrapText="1"/>
    </xf>
    <xf numFmtId="0" fontId="0" fillId="0" borderId="9" xfId="0" applyFill="1" applyBorder="1" applyAlignment="1">
      <alignment horizontal="center" vertical="center" wrapText="1"/>
    </xf>
    <xf numFmtId="0" fontId="0" fillId="0" borderId="9" xfId="0" applyFill="1" applyBorder="1" applyAlignment="1">
      <alignment wrapText="1"/>
    </xf>
    <xf numFmtId="0" fontId="0" fillId="0" borderId="7" xfId="0" applyFill="1"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Fill="1" applyBorder="1" applyAlignment="1">
      <alignment vertical="center" wrapText="1"/>
    </xf>
    <xf numFmtId="0" fontId="0" fillId="0" borderId="6" xfId="0" applyFont="1" applyBorder="1" applyAlignment="1">
      <alignment vertical="center" wrapText="1"/>
    </xf>
    <xf numFmtId="0" fontId="0" fillId="0" borderId="6" xfId="0" applyFont="1" applyFill="1" applyBorder="1" applyAlignment="1">
      <alignment horizontal="center" wrapText="1"/>
    </xf>
    <xf numFmtId="0" fontId="0" fillId="0" borderId="6" xfId="0" applyFont="1" applyFill="1" applyBorder="1" applyAlignment="1">
      <alignment horizontal="center" vertical="center" wrapText="1"/>
    </xf>
    <xf numFmtId="0" fontId="0" fillId="0" borderId="0" xfId="0" applyFont="1" applyAlignment="1">
      <alignment vertical="center"/>
    </xf>
    <xf numFmtId="0" fontId="0" fillId="0" borderId="10" xfId="0" applyBorder="1" applyAlignment="1">
      <alignment vertical="center"/>
    </xf>
    <xf numFmtId="14" fontId="0" fillId="0" borderId="10" xfId="0" applyNumberFormat="1" applyBorder="1" applyAlignment="1">
      <alignment vertical="center"/>
    </xf>
    <xf numFmtId="0" fontId="0" fillId="0" borderId="10" xfId="0" applyFill="1" applyBorder="1" applyAlignment="1">
      <alignment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0" fillId="5" borderId="6" xfId="0" applyFont="1" applyFill="1" applyBorder="1" applyAlignment="1">
      <alignment horizontal="center" vertical="center" wrapText="1"/>
    </xf>
    <xf numFmtId="0" fontId="0" fillId="0" borderId="20" xfId="0" applyBorder="1" applyAlignment="1">
      <alignment vertical="center" wrapText="1"/>
    </xf>
    <xf numFmtId="0" fontId="0" fillId="0" borderId="24" xfId="0" applyBorder="1" applyAlignment="1">
      <alignment vertical="center" wrapText="1"/>
    </xf>
    <xf numFmtId="0" fontId="0" fillId="0" borderId="10" xfId="0" applyFill="1" applyBorder="1" applyAlignment="1">
      <alignment horizontal="center" vertical="center" wrapText="1"/>
    </xf>
    <xf numFmtId="0" fontId="0" fillId="0" borderId="0" xfId="0" applyBorder="1" applyAlignment="1">
      <alignment horizontal="left" vertical="top" wrapText="1"/>
    </xf>
    <xf numFmtId="0" fontId="3" fillId="2" borderId="14" xfId="0" applyFont="1" applyFill="1" applyBorder="1" applyAlignment="1">
      <alignment horizontal="center" vertical="center" wrapText="1"/>
    </xf>
    <xf numFmtId="0" fontId="6" fillId="0" borderId="6" xfId="0" applyFont="1" applyBorder="1" applyAlignment="1">
      <alignment horizontal="left" wrapText="1"/>
    </xf>
    <xf numFmtId="0" fontId="0" fillId="0" borderId="6" xfId="0" applyFont="1" applyBorder="1" applyAlignment="1">
      <alignment horizontal="left" vertical="center"/>
    </xf>
    <xf numFmtId="0" fontId="0" fillId="0" borderId="6" xfId="0" applyFont="1" applyBorder="1" applyAlignment="1">
      <alignment horizontal="left" vertical="center" wrapText="1"/>
    </xf>
    <xf numFmtId="179" fontId="0" fillId="3" borderId="6" xfId="1" applyNumberFormat="1" applyFont="1" applyFill="1" applyBorder="1" applyAlignment="1">
      <alignment horizontal="right" vertical="center"/>
    </xf>
    <xf numFmtId="180" fontId="16" fillId="0" borderId="6" xfId="1" applyNumberFormat="1" applyFont="1" applyFill="1" applyBorder="1" applyAlignment="1" applyProtection="1">
      <alignment horizontal="center" vertical="center" wrapText="1"/>
      <protection locked="0"/>
    </xf>
    <xf numFmtId="44" fontId="16" fillId="0" borderId="6" xfId="3" applyFont="1" applyFill="1" applyBorder="1" applyAlignment="1">
      <alignment horizontal="right" vertical="center" wrapText="1"/>
    </xf>
    <xf numFmtId="0" fontId="20" fillId="0" borderId="6" xfId="0" applyFont="1" applyFill="1" applyBorder="1" applyAlignment="1">
      <alignment horizontal="left" vertical="center" wrapText="1"/>
    </xf>
    <xf numFmtId="49" fontId="30" fillId="0" borderId="6" xfId="0" applyNumberFormat="1" applyFont="1" applyFill="1" applyBorder="1" applyAlignment="1" applyProtection="1">
      <alignment horizontal="center" vertical="center" wrapText="1"/>
      <protection locked="0"/>
    </xf>
    <xf numFmtId="1" fontId="15" fillId="0" borderId="6" xfId="0" applyNumberFormat="1" applyFont="1" applyFill="1" applyBorder="1" applyAlignment="1">
      <alignment horizontal="left" vertical="center" wrapText="1"/>
    </xf>
    <xf numFmtId="0" fontId="22" fillId="0" borderId="6" xfId="0" applyFont="1" applyBorder="1" applyAlignment="1">
      <alignment vertical="top" wrapText="1"/>
    </xf>
    <xf numFmtId="0" fontId="22" fillId="0" borderId="6" xfId="0" applyFont="1" applyFill="1" applyBorder="1" applyAlignment="1">
      <alignment vertical="top" wrapText="1"/>
    </xf>
    <xf numFmtId="0" fontId="28" fillId="0" borderId="6"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28" fillId="0" borderId="6" xfId="0" applyFont="1" applyBorder="1" applyAlignment="1">
      <alignment horizontal="center" vertical="center" wrapText="1"/>
    </xf>
    <xf numFmtId="0" fontId="28" fillId="0" borderId="6" xfId="0" applyFont="1" applyBorder="1" applyAlignment="1">
      <alignment horizontal="center" vertical="center"/>
    </xf>
    <xf numFmtId="0" fontId="28" fillId="0" borderId="6" xfId="0" applyFont="1" applyBorder="1" applyAlignment="1">
      <alignment vertical="top" wrapText="1"/>
    </xf>
    <xf numFmtId="0" fontId="31" fillId="0" borderId="6" xfId="0" applyFont="1" applyFill="1" applyBorder="1" applyAlignment="1">
      <alignment vertical="top" wrapText="1"/>
    </xf>
    <xf numFmtId="0" fontId="28" fillId="0" borderId="6" xfId="0" applyFont="1" applyFill="1" applyBorder="1" applyAlignment="1">
      <alignment horizontal="center" vertical="center"/>
    </xf>
    <xf numFmtId="0" fontId="28" fillId="0" borderId="6" xfId="0" applyFont="1" applyBorder="1" applyAlignment="1">
      <alignment wrapText="1"/>
    </xf>
    <xf numFmtId="0" fontId="28" fillId="0" borderId="6" xfId="0" applyFont="1" applyFill="1" applyBorder="1" applyAlignment="1">
      <alignment wrapText="1"/>
    </xf>
    <xf numFmtId="14" fontId="0" fillId="5" borderId="6" xfId="0" applyNumberFormat="1" applyFont="1" applyFill="1" applyBorder="1" applyAlignment="1">
      <alignment horizontal="center" vertical="center" wrapText="1"/>
    </xf>
    <xf numFmtId="0" fontId="0" fillId="5" borderId="9" xfId="0" applyFill="1" applyBorder="1" applyAlignment="1">
      <alignment horizontal="center" vertical="center"/>
    </xf>
    <xf numFmtId="0" fontId="0" fillId="5" borderId="6" xfId="0" applyFont="1" applyFill="1" applyBorder="1" applyAlignment="1">
      <alignment vertical="center" wrapText="1"/>
    </xf>
    <xf numFmtId="14" fontId="0" fillId="5" borderId="6" xfId="0" applyNumberFormat="1" applyFont="1" applyFill="1" applyBorder="1" applyAlignment="1">
      <alignment horizontal="right" vertical="center" wrapText="1"/>
    </xf>
    <xf numFmtId="0" fontId="0" fillId="5" borderId="6" xfId="0" applyFont="1" applyFill="1" applyBorder="1" applyAlignment="1">
      <alignment horizontal="left" vertical="center" wrapText="1"/>
    </xf>
    <xf numFmtId="0" fontId="0" fillId="0" borderId="10" xfId="0" applyBorder="1" applyAlignment="1">
      <alignment wrapText="1"/>
    </xf>
    <xf numFmtId="9" fontId="15" fillId="0" borderId="6" xfId="2" applyFont="1" applyFill="1" applyBorder="1" applyAlignment="1" applyProtection="1">
      <alignment horizontal="center" vertical="center" wrapText="1"/>
      <protection locked="0"/>
    </xf>
    <xf numFmtId="14" fontId="15" fillId="0" borderId="6" xfId="0" applyNumberFormat="1" applyFont="1" applyFill="1" applyBorder="1" applyAlignment="1" applyProtection="1">
      <alignment horizontal="center" vertical="center" wrapText="1"/>
      <protection locked="0"/>
    </xf>
    <xf numFmtId="15" fontId="15" fillId="0" borderId="6" xfId="0" applyNumberFormat="1" applyFont="1" applyFill="1" applyBorder="1" applyAlignment="1" applyProtection="1">
      <alignment horizontal="center" vertical="center" wrapText="1"/>
      <protection locked="0"/>
    </xf>
    <xf numFmtId="0" fontId="15" fillId="0" borderId="0" xfId="0" applyFont="1" applyFill="1" applyAlignment="1">
      <alignment horizontal="center" vertical="center" wrapText="1"/>
    </xf>
    <xf numFmtId="2" fontId="15" fillId="0" borderId="6" xfId="0" applyNumberFormat="1" applyFont="1" applyFill="1" applyBorder="1" applyAlignment="1" applyProtection="1">
      <alignment horizontal="center" vertical="center" wrapText="1"/>
      <protection locked="0"/>
    </xf>
    <xf numFmtId="1" fontId="15" fillId="0" borderId="6" xfId="0" applyNumberFormat="1" applyFont="1" applyFill="1" applyBorder="1" applyAlignment="1" applyProtection="1">
      <alignment horizontal="center" vertical="center" wrapText="1"/>
      <protection locked="0"/>
    </xf>
    <xf numFmtId="169" fontId="15" fillId="0" borderId="6" xfId="1" applyNumberFormat="1" applyFont="1" applyFill="1" applyBorder="1" applyAlignment="1">
      <alignment horizontal="right" vertical="center" wrapText="1"/>
    </xf>
    <xf numFmtId="9" fontId="15" fillId="0" borderId="6" xfId="0" applyNumberFormat="1" applyFont="1" applyFill="1" applyBorder="1" applyAlignment="1" applyProtection="1">
      <alignment horizontal="center" vertical="center" wrapText="1"/>
      <protection locked="0"/>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0" fillId="0" borderId="9"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vertical="center"/>
    </xf>
    <xf numFmtId="0" fontId="3" fillId="0" borderId="6" xfId="0" applyFont="1" applyFill="1" applyBorder="1" applyAlignment="1">
      <alignment horizontal="center" vertical="center"/>
    </xf>
    <xf numFmtId="0" fontId="13" fillId="0" borderId="6" xfId="0" applyFont="1" applyFill="1" applyBorder="1" applyAlignment="1">
      <alignment horizontal="center" vertical="center" wrapText="1"/>
    </xf>
    <xf numFmtId="0" fontId="6" fillId="0" borderId="2" xfId="0" applyFont="1" applyFill="1" applyBorder="1" applyAlignment="1">
      <alignment vertical="center"/>
    </xf>
    <xf numFmtId="0" fontId="9" fillId="0" borderId="3"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9" fillId="0" borderId="3" xfId="0" applyFont="1" applyFill="1" applyBorder="1" applyAlignment="1" applyProtection="1">
      <alignment vertical="center"/>
      <protection locked="0"/>
    </xf>
    <xf numFmtId="0" fontId="9" fillId="0" borderId="4" xfId="0" applyFont="1" applyFill="1" applyBorder="1" applyAlignment="1" applyProtection="1">
      <alignment vertical="center"/>
      <protection locked="0"/>
    </xf>
    <xf numFmtId="0" fontId="0" fillId="0" borderId="0" xfId="0" applyFill="1" applyAlignment="1">
      <alignment horizontal="center" vertical="center"/>
    </xf>
    <xf numFmtId="0" fontId="3" fillId="0" borderId="0" xfId="0" applyFont="1" applyFill="1" applyAlignment="1">
      <alignment horizontal="center" vertical="center"/>
    </xf>
    <xf numFmtId="0" fontId="9" fillId="0" borderId="6"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4" borderId="6" xfId="0" applyFont="1" applyFill="1" applyBorder="1" applyAlignment="1">
      <alignment horizontal="center" vertical="center" wrapText="1"/>
    </xf>
    <xf numFmtId="166" fontId="0" fillId="0" borderId="6" xfId="0" applyNumberFormat="1" applyFill="1" applyBorder="1" applyAlignment="1">
      <alignment horizontal="right" vertical="center"/>
    </xf>
    <xf numFmtId="3" fontId="0" fillId="0" borderId="6" xfId="0" applyNumberFormat="1" applyFill="1" applyBorder="1" applyAlignment="1">
      <alignment horizontal="center" vertical="center"/>
    </xf>
    <xf numFmtId="166" fontId="0" fillId="0" borderId="0" xfId="0" applyNumberFormat="1" applyFill="1" applyBorder="1" applyAlignment="1">
      <alignment horizontal="right" vertical="center"/>
    </xf>
    <xf numFmtId="3" fontId="0" fillId="0" borderId="6" xfId="0" applyNumberFormat="1" applyFill="1" applyBorder="1" applyAlignment="1">
      <alignment horizontal="right" vertical="center"/>
    </xf>
    <xf numFmtId="164" fontId="0" fillId="0" borderId="0" xfId="0" applyNumberFormat="1" applyFill="1" applyAlignment="1">
      <alignment horizontal="center" vertical="center"/>
    </xf>
    <xf numFmtId="166" fontId="0" fillId="0" borderId="6" xfId="0" applyNumberFormat="1" applyFill="1" applyBorder="1" applyAlignment="1">
      <alignment vertical="center"/>
    </xf>
    <xf numFmtId="0" fontId="0" fillId="0" borderId="0" xfId="0" applyFill="1" applyBorder="1" applyAlignment="1">
      <alignment vertical="center"/>
    </xf>
    <xf numFmtId="168" fontId="0" fillId="0" borderId="0" xfId="0" applyNumberFormat="1" applyFill="1" applyBorder="1" applyAlignment="1">
      <alignment vertical="center"/>
    </xf>
    <xf numFmtId="0" fontId="3" fillId="0" borderId="0" xfId="0" applyFont="1" applyFill="1" applyAlignment="1">
      <alignment vertical="center"/>
    </xf>
    <xf numFmtId="0" fontId="0" fillId="0" borderId="0" xfId="0" applyFill="1"/>
    <xf numFmtId="0" fontId="12" fillId="0" borderId="6" xfId="0" applyFont="1" applyFill="1" applyBorder="1" applyAlignment="1">
      <alignment horizontal="center" vertical="center" wrapText="1"/>
    </xf>
    <xf numFmtId="0" fontId="13" fillId="0" borderId="6" xfId="0" applyFont="1" applyFill="1" applyBorder="1" applyAlignment="1">
      <alignment horizontal="justify" vertical="center" wrapText="1"/>
    </xf>
    <xf numFmtId="0" fontId="0" fillId="4" borderId="6" xfId="0" applyFill="1" applyBorder="1" applyAlignment="1">
      <alignment horizontal="center" vertical="center"/>
    </xf>
    <xf numFmtId="0" fontId="14" fillId="0" borderId="0" xfId="0" applyFont="1" applyFill="1" applyBorder="1" applyAlignment="1">
      <alignment horizontal="center" vertical="center"/>
    </xf>
    <xf numFmtId="0" fontId="3" fillId="0" borderId="12" xfId="0" applyFont="1" applyFill="1" applyBorder="1" applyAlignment="1">
      <alignment horizontal="center" vertical="center" wrapText="1"/>
    </xf>
    <xf numFmtId="2" fontId="3" fillId="0" borderId="12"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7" fillId="0" borderId="6" xfId="0" applyFont="1" applyFill="1" applyBorder="1" applyAlignment="1" applyProtection="1">
      <alignment vertical="center"/>
      <protection locked="0"/>
    </xf>
    <xf numFmtId="0" fontId="7" fillId="0" borderId="6" xfId="0" applyFont="1" applyFill="1" applyBorder="1" applyAlignment="1" applyProtection="1">
      <alignment vertical="center" wrapText="1"/>
      <protection locked="0"/>
    </xf>
    <xf numFmtId="0" fontId="7" fillId="0" borderId="6" xfId="0" applyFont="1" applyFill="1" applyBorder="1" applyAlignment="1" applyProtection="1">
      <alignment horizontal="center" vertical="center"/>
      <protection locked="0"/>
    </xf>
    <xf numFmtId="14" fontId="7" fillId="0" borderId="6" xfId="0" applyNumberFormat="1" applyFont="1" applyFill="1" applyBorder="1" applyAlignment="1" applyProtection="1">
      <alignment vertical="center"/>
      <protection locked="0"/>
    </xf>
    <xf numFmtId="3" fontId="7" fillId="0" borderId="6" xfId="0" applyNumberFormat="1" applyFont="1" applyFill="1" applyBorder="1" applyAlignment="1" applyProtection="1">
      <alignment horizontal="right" vertical="center"/>
      <protection locked="0"/>
    </xf>
    <xf numFmtId="14" fontId="7" fillId="11" borderId="10" xfId="0" applyNumberFormat="1" applyFont="1" applyFill="1" applyBorder="1" applyAlignment="1" applyProtection="1">
      <alignment horizontal="left" vertical="center" wrapText="1"/>
      <protection locked="0"/>
    </xf>
    <xf numFmtId="14" fontId="7" fillId="0" borderId="10" xfId="0" applyNumberFormat="1" applyFont="1" applyFill="1" applyBorder="1" applyAlignment="1" applyProtection="1">
      <alignment horizontal="left" vertical="center" wrapText="1"/>
      <protection locked="0"/>
    </xf>
    <xf numFmtId="15" fontId="7" fillId="0" borderId="10" xfId="0" applyNumberFormat="1" applyFont="1" applyFill="1" applyBorder="1" applyAlignment="1" applyProtection="1">
      <alignment horizontal="left" vertical="center" wrapText="1"/>
      <protection locked="0"/>
    </xf>
    <xf numFmtId="2" fontId="6" fillId="0" borderId="10" xfId="0" applyNumberFormat="1" applyFont="1" applyFill="1" applyBorder="1" applyAlignment="1" applyProtection="1">
      <alignment horizontal="center" vertical="center" wrapText="1"/>
      <protection locked="0"/>
    </xf>
    <xf numFmtId="2" fontId="7" fillId="0" borderId="10" xfId="0" applyNumberFormat="1" applyFont="1" applyFill="1" applyBorder="1" applyAlignment="1" applyProtection="1">
      <alignment horizontal="left" vertical="center"/>
      <protection locked="0"/>
    </xf>
    <xf numFmtId="1" fontId="6" fillId="0" borderId="10" xfId="0" applyNumberFormat="1" applyFont="1" applyFill="1" applyBorder="1" applyAlignment="1" applyProtection="1">
      <alignment horizontal="center" vertical="center" wrapText="1"/>
      <protection locked="0"/>
    </xf>
    <xf numFmtId="1" fontId="6" fillId="0" borderId="6" xfId="0" applyNumberFormat="1" applyFont="1" applyFill="1" applyBorder="1" applyAlignment="1" applyProtection="1">
      <alignment horizontal="right" vertical="center" wrapText="1"/>
      <protection locked="0"/>
    </xf>
    <xf numFmtId="0" fontId="7" fillId="0" borderId="6" xfId="0" applyFont="1" applyFill="1" applyBorder="1" applyAlignment="1" applyProtection="1">
      <alignment horizontal="left" vertical="center" wrapText="1"/>
      <protection locked="0"/>
    </xf>
    <xf numFmtId="1" fontId="7" fillId="0" borderId="6" xfId="0" applyNumberFormat="1" applyFont="1" applyFill="1" applyBorder="1" applyAlignment="1" applyProtection="1">
      <alignment horizontal="center" vertical="center"/>
      <protection locked="0"/>
    </xf>
    <xf numFmtId="9" fontId="7" fillId="0" borderId="6" xfId="0" applyNumberFormat="1" applyFont="1" applyFill="1" applyBorder="1" applyAlignment="1" applyProtection="1">
      <alignment horizontal="left" vertical="center"/>
      <protection locked="0"/>
    </xf>
    <xf numFmtId="14" fontId="6" fillId="11" borderId="6" xfId="0" applyNumberFormat="1" applyFont="1" applyFill="1" applyBorder="1" applyAlignment="1" applyProtection="1">
      <alignment horizontal="left" vertical="center" wrapText="1"/>
      <protection locked="0"/>
    </xf>
    <xf numFmtId="2" fontId="7" fillId="0" borderId="6" xfId="0" applyNumberFormat="1" applyFont="1" applyFill="1" applyBorder="1" applyAlignment="1" applyProtection="1">
      <alignment horizontal="left" vertical="center"/>
      <protection locked="0"/>
    </xf>
    <xf numFmtId="14" fontId="6" fillId="0" borderId="6" xfId="0" applyNumberFormat="1" applyFont="1" applyFill="1" applyBorder="1" applyAlignment="1" applyProtection="1">
      <alignment horizontal="left" vertical="center" wrapText="1"/>
      <protection locked="0"/>
    </xf>
    <xf numFmtId="0" fontId="7" fillId="0" borderId="6" xfId="0" applyFont="1" applyFill="1" applyBorder="1" applyAlignment="1" applyProtection="1">
      <alignment horizontal="center" vertical="center" wrapText="1"/>
      <protection locked="0"/>
    </xf>
    <xf numFmtId="1" fontId="7" fillId="0" borderId="6" xfId="0" applyNumberFormat="1"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protection locked="0"/>
    </xf>
    <xf numFmtId="4" fontId="7" fillId="0" borderId="6" xfId="0" applyNumberFormat="1" applyFont="1" applyFill="1" applyBorder="1" applyAlignment="1" applyProtection="1">
      <alignment horizontal="left" vertical="center"/>
      <protection locked="0"/>
    </xf>
    <xf numFmtId="0" fontId="3" fillId="0" borderId="6" xfId="0" applyFont="1" applyFill="1" applyBorder="1" applyAlignment="1">
      <alignment horizontal="center" vertical="center" wrapText="1"/>
    </xf>
    <xf numFmtId="0" fontId="3" fillId="0" borderId="6" xfId="0" applyFont="1" applyFill="1" applyBorder="1" applyAlignment="1">
      <alignment horizontal="center" wrapText="1"/>
    </xf>
    <xf numFmtId="0" fontId="3" fillId="0" borderId="7" xfId="0" applyFont="1" applyFill="1" applyBorder="1" applyAlignment="1">
      <alignment horizontal="center" wrapText="1"/>
    </xf>
    <xf numFmtId="0" fontId="0" fillId="0" borderId="7" xfId="0" applyFill="1" applyBorder="1" applyAlignment="1">
      <alignment horizontal="center" vertical="center"/>
    </xf>
    <xf numFmtId="0" fontId="0" fillId="0" borderId="8" xfId="0" applyFill="1" applyBorder="1" applyAlignment="1">
      <alignment horizontal="center" vertical="center"/>
    </xf>
    <xf numFmtId="14" fontId="3" fillId="0" borderId="6" xfId="0" applyNumberFormat="1" applyFont="1" applyFill="1" applyBorder="1" applyAlignment="1">
      <alignment horizontal="center" vertical="center" wrapText="1"/>
    </xf>
    <xf numFmtId="0" fontId="13" fillId="0" borderId="6" xfId="0" applyFont="1" applyFill="1" applyBorder="1"/>
    <xf numFmtId="0" fontId="0" fillId="0" borderId="6" xfId="0" applyFill="1" applyBorder="1" applyAlignment="1">
      <alignment horizontal="right"/>
    </xf>
    <xf numFmtId="14" fontId="0" fillId="0" borderId="6" xfId="0" applyNumberFormat="1" applyFill="1" applyBorder="1" applyAlignment="1"/>
    <xf numFmtId="16" fontId="0" fillId="0" borderId="6" xfId="0" applyNumberFormat="1" applyFill="1" applyBorder="1" applyAlignment="1">
      <alignment wrapText="1"/>
    </xf>
    <xf numFmtId="0" fontId="0" fillId="4" borderId="6" xfId="0" applyFill="1" applyBorder="1" applyAlignment="1">
      <alignment wrapText="1"/>
    </xf>
    <xf numFmtId="16" fontId="0" fillId="4" borderId="6" xfId="0" applyNumberFormat="1" applyFill="1" applyBorder="1" applyAlignment="1">
      <alignment wrapText="1"/>
    </xf>
    <xf numFmtId="0" fontId="0" fillId="4" borderId="6" xfId="0" applyFill="1" applyBorder="1" applyAlignment="1">
      <alignment vertical="center"/>
    </xf>
    <xf numFmtId="14" fontId="0" fillId="0" borderId="6" xfId="0" applyNumberFormat="1" applyFill="1" applyBorder="1" applyAlignment="1">
      <alignment horizontal="center"/>
    </xf>
    <xf numFmtId="0" fontId="0" fillId="5" borderId="6" xfId="0" applyFill="1" applyBorder="1" applyAlignment="1">
      <alignment wrapText="1"/>
    </xf>
    <xf numFmtId="0" fontId="0" fillId="0" borderId="8" xfId="0" applyFill="1" applyBorder="1" applyAlignment="1">
      <alignment vertical="center"/>
    </xf>
    <xf numFmtId="0" fontId="0" fillId="5" borderId="21" xfId="0" applyFill="1" applyBorder="1" applyAlignment="1">
      <alignment wrapText="1"/>
    </xf>
    <xf numFmtId="0" fontId="0" fillId="5" borderId="14" xfId="0" applyFill="1" applyBorder="1" applyAlignment="1">
      <alignment wrapText="1"/>
    </xf>
    <xf numFmtId="0" fontId="0" fillId="5" borderId="10" xfId="0" applyFill="1" applyBorder="1" applyAlignment="1">
      <alignment wrapText="1"/>
    </xf>
    <xf numFmtId="14" fontId="0" fillId="0" borderId="6" xfId="0" applyNumberFormat="1" applyFill="1" applyBorder="1" applyAlignment="1">
      <alignment vertical="center"/>
    </xf>
    <xf numFmtId="0" fontId="0" fillId="5" borderId="6" xfId="0" applyFill="1" applyBorder="1" applyAlignment="1">
      <alignment vertical="center"/>
    </xf>
    <xf numFmtId="0" fontId="0" fillId="0" borderId="9" xfId="0" applyFill="1" applyBorder="1" applyAlignment="1">
      <alignment vertical="center"/>
    </xf>
    <xf numFmtId="0" fontId="0" fillId="13" borderId="6" xfId="0" applyFill="1" applyBorder="1" applyAlignment="1">
      <alignment horizontal="left" vertical="center"/>
    </xf>
    <xf numFmtId="14" fontId="0" fillId="0" borderId="6" xfId="0" applyNumberFormat="1" applyFill="1" applyBorder="1" applyAlignment="1">
      <alignment vertical="center" wrapText="1"/>
    </xf>
    <xf numFmtId="14" fontId="0" fillId="0" borderId="6" xfId="0" applyNumberFormat="1" applyFill="1" applyBorder="1" applyAlignment="1">
      <alignment horizontal="center" vertical="center" wrapText="1"/>
    </xf>
    <xf numFmtId="0" fontId="0" fillId="13" borderId="9" xfId="0" applyFill="1" applyBorder="1" applyAlignment="1">
      <alignment horizontal="left" vertical="center"/>
    </xf>
    <xf numFmtId="0" fontId="0" fillId="0" borderId="9" xfId="0" applyFill="1" applyBorder="1" applyAlignment="1">
      <alignment vertical="center" wrapText="1"/>
    </xf>
    <xf numFmtId="14" fontId="0" fillId="0" borderId="9" xfId="0" applyNumberFormat="1" applyFill="1" applyBorder="1" applyAlignment="1">
      <alignment vertical="center"/>
    </xf>
    <xf numFmtId="0" fontId="0" fillId="6" borderId="9" xfId="0" applyFill="1" applyBorder="1" applyAlignment="1">
      <alignment horizontal="left" vertical="center"/>
    </xf>
    <xf numFmtId="14" fontId="0" fillId="0" borderId="9" xfId="0" applyNumberFormat="1" applyFill="1" applyBorder="1" applyAlignment="1">
      <alignmen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center" vertical="center" wrapText="1"/>
    </xf>
    <xf numFmtId="0" fontId="0" fillId="0" borderId="16" xfId="0" applyFill="1" applyBorder="1" applyAlignment="1">
      <alignment horizontal="center" vertical="center"/>
    </xf>
    <xf numFmtId="0" fontId="0" fillId="0" borderId="17" xfId="0" applyFill="1" applyBorder="1" applyAlignment="1">
      <alignment horizontal="center" vertical="center"/>
    </xf>
    <xf numFmtId="49" fontId="13" fillId="0" borderId="6" xfId="0" applyNumberFormat="1" applyFont="1" applyFill="1" applyBorder="1" applyAlignment="1">
      <alignment horizontal="center" wrapText="1"/>
    </xf>
    <xf numFmtId="0" fontId="3" fillId="0" borderId="0" xfId="0" applyFont="1" applyFill="1" applyBorder="1" applyAlignment="1">
      <alignment horizontal="center" vertical="center" wrapText="1"/>
    </xf>
    <xf numFmtId="0" fontId="23" fillId="0" borderId="6" xfId="0" applyFont="1" applyFill="1" applyBorder="1" applyAlignment="1">
      <alignment horizontal="center" wrapText="1"/>
    </xf>
    <xf numFmtId="0" fontId="3" fillId="0" borderId="0" xfId="0" applyFont="1" applyFill="1" applyBorder="1" applyAlignment="1">
      <alignment horizontal="center" vertical="center"/>
    </xf>
    <xf numFmtId="0" fontId="0" fillId="0" borderId="5" xfId="0" applyFont="1" applyBorder="1" applyAlignment="1">
      <alignment vertical="center"/>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vertical="center"/>
    </xf>
    <xf numFmtId="0" fontId="11" fillId="0" borderId="10" xfId="0" applyFont="1" applyFill="1" applyBorder="1" applyAlignment="1">
      <alignment vertical="center" wrapText="1"/>
    </xf>
    <xf numFmtId="0" fontId="11" fillId="0" borderId="6" xfId="0" applyFont="1" applyFill="1" applyBorder="1" applyAlignment="1">
      <alignment vertical="center" wrapText="1"/>
    </xf>
    <xf numFmtId="178" fontId="6" fillId="0" borderId="6" xfId="3" applyNumberFormat="1" applyFont="1" applyFill="1" applyBorder="1" applyAlignment="1">
      <alignment horizontal="right" vertical="center" wrapText="1"/>
    </xf>
    <xf numFmtId="9" fontId="7" fillId="0" borderId="6" xfId="2" applyFont="1" applyFill="1" applyBorder="1" applyAlignment="1" applyProtection="1">
      <alignment horizontal="center" vertical="center"/>
      <protection locked="0"/>
    </xf>
    <xf numFmtId="49" fontId="6" fillId="0" borderId="6" xfId="0" applyNumberFormat="1" applyFont="1" applyFill="1" applyBorder="1" applyAlignment="1" applyProtection="1">
      <alignment vertical="center" wrapText="1"/>
      <protection locked="0"/>
    </xf>
    <xf numFmtId="0" fontId="32" fillId="0" borderId="6" xfId="0" applyFont="1" applyFill="1" applyBorder="1" applyAlignment="1" applyProtection="1">
      <alignment vertical="center"/>
      <protection locked="0"/>
    </xf>
    <xf numFmtId="0" fontId="6" fillId="0" borderId="6" xfId="0" applyFont="1" applyFill="1" applyBorder="1" applyAlignment="1" applyProtection="1">
      <alignment vertical="center"/>
      <protection locked="0"/>
    </xf>
    <xf numFmtId="0" fontId="32" fillId="0" borderId="6" xfId="0" applyFont="1" applyFill="1" applyBorder="1" applyAlignment="1" applyProtection="1">
      <alignment vertical="center" wrapText="1"/>
      <protection locked="0"/>
    </xf>
    <xf numFmtId="1" fontId="32" fillId="0" borderId="6" xfId="0" applyNumberFormat="1" applyFont="1" applyFill="1" applyBorder="1" applyAlignment="1" applyProtection="1">
      <alignment horizontal="left" vertical="center"/>
      <protection locked="0"/>
    </xf>
    <xf numFmtId="1" fontId="6" fillId="0" borderId="6" xfId="0" applyNumberFormat="1" applyFont="1" applyFill="1" applyBorder="1" applyAlignment="1" applyProtection="1">
      <alignment horizontal="center" vertical="center"/>
      <protection locked="0"/>
    </xf>
    <xf numFmtId="49" fontId="32" fillId="0" borderId="6" xfId="0" applyNumberFormat="1" applyFont="1" applyFill="1" applyBorder="1" applyAlignment="1" applyProtection="1">
      <alignment horizontal="left" vertical="center" wrapText="1"/>
      <protection locked="0"/>
    </xf>
    <xf numFmtId="0" fontId="32" fillId="0" borderId="6" xfId="0" applyFont="1" applyFill="1" applyBorder="1" applyAlignment="1" applyProtection="1">
      <alignment horizontal="left" vertical="center" wrapText="1"/>
      <protection locked="0"/>
    </xf>
    <xf numFmtId="0" fontId="32" fillId="0" borderId="6" xfId="0" applyFont="1" applyFill="1" applyBorder="1" applyAlignment="1" applyProtection="1">
      <alignment horizontal="center" vertical="center"/>
      <protection locked="0"/>
    </xf>
    <xf numFmtId="0" fontId="32" fillId="0" borderId="6" xfId="0" applyFont="1" applyFill="1" applyBorder="1" applyAlignment="1" applyProtection="1">
      <alignment horizontal="center" vertical="center" wrapText="1"/>
      <protection locked="0"/>
    </xf>
    <xf numFmtId="2" fontId="32" fillId="0" borderId="6" xfId="0" applyNumberFormat="1" applyFont="1" applyFill="1" applyBorder="1" applyAlignment="1" applyProtection="1">
      <alignment horizontal="center" vertical="center" wrapText="1"/>
      <protection locked="0"/>
    </xf>
    <xf numFmtId="1" fontId="32" fillId="0" borderId="6" xfId="0" applyNumberFormat="1" applyFont="1" applyFill="1" applyBorder="1" applyAlignment="1" applyProtection="1">
      <alignment horizontal="center" vertical="center" wrapText="1"/>
      <protection locked="0"/>
    </xf>
    <xf numFmtId="1" fontId="32" fillId="0" borderId="6" xfId="0" applyNumberFormat="1" applyFont="1" applyFill="1" applyBorder="1" applyAlignment="1" applyProtection="1">
      <alignment horizontal="right" vertical="center" wrapText="1"/>
      <protection locked="0"/>
    </xf>
    <xf numFmtId="169" fontId="32" fillId="0" borderId="6" xfId="1" applyNumberFormat="1" applyFont="1" applyFill="1" applyBorder="1" applyAlignment="1">
      <alignment horizontal="right" vertical="center" wrapText="1"/>
    </xf>
    <xf numFmtId="0" fontId="33" fillId="0" borderId="6" xfId="0" applyFont="1" applyFill="1" applyBorder="1" applyAlignment="1">
      <alignment horizontal="center" vertical="center" wrapText="1"/>
    </xf>
    <xf numFmtId="14" fontId="32" fillId="11" borderId="6" xfId="0" applyNumberFormat="1" applyFont="1" applyFill="1" applyBorder="1" applyAlignment="1" applyProtection="1">
      <alignment horizontal="left" vertical="center" wrapText="1"/>
      <protection locked="0"/>
    </xf>
    <xf numFmtId="0" fontId="33" fillId="0" borderId="6" xfId="0" applyFont="1" applyFill="1" applyBorder="1" applyAlignment="1">
      <alignment horizontal="left" vertical="center" wrapText="1"/>
    </xf>
    <xf numFmtId="14" fontId="32" fillId="0" borderId="6" xfId="0" applyNumberFormat="1" applyFont="1" applyFill="1" applyBorder="1" applyAlignment="1" applyProtection="1">
      <alignment horizontal="left" vertical="center" wrapText="1"/>
      <protection locked="0"/>
    </xf>
    <xf numFmtId="15" fontId="32" fillId="0" borderId="6" xfId="0" applyNumberFormat="1" applyFont="1" applyFill="1" applyBorder="1" applyAlignment="1" applyProtection="1">
      <alignment horizontal="left" vertical="center" wrapText="1"/>
      <protection locked="0"/>
    </xf>
    <xf numFmtId="2" fontId="32" fillId="0" borderId="6" xfId="0" applyNumberFormat="1" applyFont="1" applyFill="1" applyBorder="1" applyAlignment="1" applyProtection="1">
      <alignment horizontal="left" vertical="center"/>
      <protection locked="0"/>
    </xf>
    <xf numFmtId="14" fontId="32" fillId="11" borderId="10" xfId="0" applyNumberFormat="1" applyFont="1" applyFill="1" applyBorder="1" applyAlignment="1" applyProtection="1">
      <alignment horizontal="left" vertical="center" wrapText="1"/>
      <protection locked="0"/>
    </xf>
    <xf numFmtId="15" fontId="32" fillId="0" borderId="10" xfId="0" applyNumberFormat="1" applyFont="1" applyFill="1" applyBorder="1" applyAlignment="1" applyProtection="1">
      <alignment horizontal="left" vertical="center" wrapText="1"/>
      <protection locked="0"/>
    </xf>
    <xf numFmtId="9" fontId="32" fillId="0" borderId="6" xfId="0" applyNumberFormat="1" applyFont="1" applyFill="1" applyBorder="1" applyAlignment="1" applyProtection="1">
      <alignment horizontal="center" vertical="center"/>
      <protection locked="0"/>
    </xf>
    <xf numFmtId="0" fontId="0" fillId="5" borderId="0" xfId="0" applyFont="1" applyFill="1" applyBorder="1" applyAlignment="1">
      <alignment vertical="center"/>
    </xf>
    <xf numFmtId="0" fontId="0" fillId="5" borderId="0" xfId="0" applyFill="1" applyBorder="1" applyAlignment="1">
      <alignment vertical="center"/>
    </xf>
    <xf numFmtId="0" fontId="0" fillId="5" borderId="0" xfId="0" applyFill="1" applyBorder="1" applyAlignment="1">
      <alignment vertical="center" wrapText="1"/>
    </xf>
    <xf numFmtId="0" fontId="0" fillId="5" borderId="0" xfId="0" applyFill="1" applyBorder="1" applyAlignment="1">
      <alignment wrapText="1"/>
    </xf>
    <xf numFmtId="14" fontId="0" fillId="5" borderId="0" xfId="0" applyNumberFormat="1" applyFill="1" applyBorder="1" applyAlignment="1">
      <alignment vertical="center"/>
    </xf>
    <xf numFmtId="0" fontId="0" fillId="5" borderId="0" xfId="0" applyFill="1" applyBorder="1" applyAlignment="1">
      <alignment horizontal="center" vertical="center"/>
    </xf>
    <xf numFmtId="0" fontId="0" fillId="5" borderId="0" xfId="0" applyFill="1" applyBorder="1" applyAlignment="1">
      <alignment horizontal="center" vertical="center" wrapText="1"/>
    </xf>
    <xf numFmtId="0" fontId="3" fillId="5" borderId="9" xfId="0" applyFont="1" applyFill="1" applyBorder="1" applyAlignment="1">
      <alignment horizontal="center" vertical="center" wrapText="1"/>
    </xf>
    <xf numFmtId="0" fontId="0" fillId="0" borderId="6" xfId="0" applyBorder="1" applyAlignment="1">
      <alignment horizontal="center" vertical="center" wrapText="1"/>
    </xf>
    <xf numFmtId="0" fontId="0" fillId="0" borderId="6" xfId="0" applyFill="1" applyBorder="1" applyAlignment="1">
      <alignment horizontal="center" vertical="center"/>
    </xf>
    <xf numFmtId="0" fontId="0" fillId="0" borderId="6" xfId="0"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0" fillId="5" borderId="0" xfId="0" applyFont="1" applyFill="1" applyAlignment="1">
      <alignment vertical="center"/>
    </xf>
    <xf numFmtId="0" fontId="13" fillId="5" borderId="6" xfId="0" applyFont="1" applyFill="1" applyBorder="1" applyAlignment="1"/>
    <xf numFmtId="14" fontId="0" fillId="5" borderId="6" xfId="0" applyNumberFormat="1" applyFill="1" applyBorder="1" applyAlignment="1"/>
    <xf numFmtId="0" fontId="0" fillId="5" borderId="6" xfId="0" applyFill="1" applyBorder="1" applyAlignment="1">
      <alignment horizontal="center"/>
    </xf>
    <xf numFmtId="0" fontId="0" fillId="5" borderId="6" xfId="0" applyFill="1" applyBorder="1" applyAlignment="1">
      <alignment horizontal="center" wrapText="1"/>
    </xf>
    <xf numFmtId="14" fontId="0" fillId="5" borderId="6" xfId="0" applyNumberFormat="1" applyFill="1" applyBorder="1" applyAlignment="1">
      <alignment wrapText="1"/>
    </xf>
    <xf numFmtId="0" fontId="0" fillId="5" borderId="6" xfId="0" applyFill="1" applyBorder="1"/>
    <xf numFmtId="14" fontId="0" fillId="5" borderId="6" xfId="0" applyNumberFormat="1" applyFill="1" applyBorder="1" applyAlignment="1">
      <alignment horizontal="left" wrapText="1"/>
    </xf>
    <xf numFmtId="0" fontId="0" fillId="5" borderId="9" xfId="0" applyFill="1" applyBorder="1" applyAlignment="1">
      <alignment wrapText="1"/>
    </xf>
    <xf numFmtId="0" fontId="0" fillId="5" borderId="9" xfId="0" applyFill="1" applyBorder="1" applyAlignment="1">
      <alignment horizontal="center" wrapText="1"/>
    </xf>
    <xf numFmtId="0" fontId="13" fillId="5" borderId="6" xfId="0" applyFont="1" applyFill="1" applyBorder="1" applyAlignment="1">
      <alignment horizontal="center"/>
    </xf>
    <xf numFmtId="14" fontId="0" fillId="5" borderId="6" xfId="0" applyNumberFormat="1" applyFill="1" applyBorder="1" applyAlignment="1">
      <alignment horizontal="center"/>
    </xf>
    <xf numFmtId="0" fontId="0" fillId="5" borderId="9" xfId="0" applyFill="1" applyBorder="1" applyAlignment="1">
      <alignment horizontal="left" wrapText="1"/>
    </xf>
    <xf numFmtId="0" fontId="0" fillId="5" borderId="6" xfId="0" applyFill="1" applyBorder="1" applyAlignment="1">
      <alignment horizontal="left"/>
    </xf>
    <xf numFmtId="0" fontId="0" fillId="5" borderId="9" xfId="0" applyFill="1" applyBorder="1" applyAlignment="1">
      <alignment vertical="center"/>
    </xf>
    <xf numFmtId="0" fontId="0" fillId="5" borderId="7" xfId="0" applyFill="1" applyBorder="1" applyAlignment="1">
      <alignment vertical="center"/>
    </xf>
    <xf numFmtId="0" fontId="0" fillId="5" borderId="29" xfId="0" applyFill="1" applyBorder="1" applyAlignment="1">
      <alignment vertical="center"/>
    </xf>
    <xf numFmtId="0" fontId="0" fillId="5" borderId="8" xfId="0" applyFill="1" applyBorder="1" applyAlignment="1">
      <alignment vertical="center"/>
    </xf>
    <xf numFmtId="0" fontId="0" fillId="5" borderId="6" xfId="0" applyFill="1" applyBorder="1" applyAlignment="1">
      <alignment horizontal="center" vertical="center" wrapText="1"/>
    </xf>
    <xf numFmtId="0" fontId="0" fillId="5" borderId="29" xfId="0" applyFill="1" applyBorder="1" applyAlignment="1">
      <alignment wrapText="1"/>
    </xf>
    <xf numFmtId="0" fontId="0" fillId="5" borderId="30" xfId="0" applyFill="1" applyBorder="1" applyAlignment="1">
      <alignment wrapText="1"/>
    </xf>
    <xf numFmtId="0" fontId="0" fillId="5" borderId="20" xfId="0" applyFill="1" applyBorder="1" applyAlignment="1">
      <alignment wrapText="1"/>
    </xf>
    <xf numFmtId="0" fontId="13" fillId="5" borderId="9" xfId="0" applyFont="1" applyFill="1" applyBorder="1" applyAlignment="1"/>
    <xf numFmtId="14" fontId="0" fillId="5" borderId="9" xfId="0" applyNumberFormat="1" applyFill="1" applyBorder="1" applyAlignment="1"/>
    <xf numFmtId="0" fontId="0" fillId="5" borderId="9" xfId="0" applyFill="1" applyBorder="1" applyAlignment="1">
      <alignment horizontal="left"/>
    </xf>
    <xf numFmtId="0" fontId="0" fillId="5" borderId="19" xfId="0" applyFill="1" applyBorder="1" applyAlignment="1">
      <alignment vertical="center"/>
    </xf>
    <xf numFmtId="0" fontId="0" fillId="5" borderId="20" xfId="0" applyFill="1" applyBorder="1" applyAlignment="1">
      <alignment vertical="center"/>
    </xf>
    <xf numFmtId="0" fontId="0" fillId="5" borderId="9" xfId="0" applyFill="1" applyBorder="1" applyAlignment="1">
      <alignment horizontal="center" vertical="center" wrapText="1"/>
    </xf>
    <xf numFmtId="0" fontId="0" fillId="5" borderId="6" xfId="0" applyFont="1" applyFill="1" applyBorder="1" applyAlignment="1">
      <alignment vertical="center"/>
    </xf>
    <xf numFmtId="0" fontId="0" fillId="5" borderId="31" xfId="0" applyFill="1" applyBorder="1" applyAlignment="1">
      <alignment vertical="center"/>
    </xf>
    <xf numFmtId="0" fontId="0" fillId="5" borderId="8" xfId="0" applyFill="1" applyBorder="1" applyAlignment="1">
      <alignment vertical="center" wrapText="1"/>
    </xf>
    <xf numFmtId="14" fontId="0" fillId="5" borderId="6" xfId="0" applyNumberFormat="1" applyFill="1" applyBorder="1" applyAlignment="1">
      <alignment vertical="center"/>
    </xf>
    <xf numFmtId="0" fontId="0" fillId="5" borderId="6" xfId="0" applyFill="1" applyBorder="1" applyAlignment="1">
      <alignment vertical="center" wrapText="1"/>
    </xf>
    <xf numFmtId="0" fontId="0" fillId="5" borderId="32" xfId="0" applyFill="1" applyBorder="1" applyAlignment="1">
      <alignment vertical="center"/>
    </xf>
    <xf numFmtId="0" fontId="0" fillId="5" borderId="14" xfId="0" applyFill="1" applyBorder="1" applyAlignment="1">
      <alignment vertical="center"/>
    </xf>
    <xf numFmtId="0" fontId="0" fillId="5" borderId="10" xfId="0" applyFill="1" applyBorder="1" applyAlignment="1">
      <alignment vertical="center"/>
    </xf>
    <xf numFmtId="0" fontId="3" fillId="5" borderId="6" xfId="0" applyFont="1" applyFill="1" applyBorder="1" applyAlignment="1">
      <alignment horizontal="center" wrapText="1"/>
    </xf>
    <xf numFmtId="0" fontId="14" fillId="5" borderId="0" xfId="0" applyFont="1" applyFill="1" applyBorder="1" applyAlignment="1">
      <alignment horizontal="center" vertical="center"/>
    </xf>
    <xf numFmtId="0" fontId="0" fillId="5" borderId="0" xfId="0" applyFont="1" applyFill="1" applyAlignment="1">
      <alignment horizontal="center" vertical="center"/>
    </xf>
    <xf numFmtId="0" fontId="3" fillId="5" borderId="12" xfId="0" applyFont="1" applyFill="1" applyBorder="1" applyAlignment="1">
      <alignment horizontal="center" vertical="center" wrapText="1"/>
    </xf>
    <xf numFmtId="2" fontId="3" fillId="5" borderId="12" xfId="0" applyNumberFormat="1" applyFont="1" applyFill="1" applyBorder="1" applyAlignment="1">
      <alignment horizontal="center" vertical="center" wrapText="1"/>
    </xf>
    <xf numFmtId="0" fontId="0" fillId="5" borderId="0" xfId="0" applyFill="1" applyAlignment="1">
      <alignment horizontal="center" vertical="center"/>
    </xf>
    <xf numFmtId="0" fontId="15" fillId="5" borderId="6" xfId="0" applyFont="1" applyFill="1" applyBorder="1" applyAlignment="1">
      <alignment horizontal="center" vertical="center" wrapText="1"/>
    </xf>
    <xf numFmtId="0" fontId="11" fillId="5" borderId="6" xfId="0" applyFont="1" applyFill="1" applyBorder="1" applyAlignment="1">
      <alignment horizontal="left" vertical="center" wrapText="1"/>
    </xf>
    <xf numFmtId="0" fontId="11" fillId="5" borderId="0" xfId="0" applyFont="1" applyFill="1" applyBorder="1" applyAlignment="1">
      <alignment horizontal="left" vertical="center" wrapText="1"/>
    </xf>
    <xf numFmtId="0" fontId="15" fillId="5" borderId="0" xfId="0" applyFont="1" applyFill="1" applyAlignment="1">
      <alignment horizontal="left" vertical="center" wrapText="1"/>
    </xf>
    <xf numFmtId="49" fontId="15" fillId="5" borderId="6" xfId="0" applyNumberFormat="1" applyFont="1" applyFill="1" applyBorder="1" applyAlignment="1" applyProtection="1">
      <alignment horizontal="center" vertical="center" wrapText="1"/>
      <protection locked="0"/>
    </xf>
    <xf numFmtId="0" fontId="15" fillId="5" borderId="6" xfId="0" applyFont="1" applyFill="1" applyBorder="1" applyAlignment="1" applyProtection="1">
      <alignment horizontal="center" vertical="center" wrapText="1"/>
      <protection locked="0"/>
    </xf>
    <xf numFmtId="9" fontId="16" fillId="5" borderId="6" xfId="0" applyNumberFormat="1" applyFont="1" applyFill="1" applyBorder="1" applyAlignment="1" applyProtection="1">
      <alignment horizontal="center" vertical="center" wrapText="1"/>
      <protection locked="0"/>
    </xf>
    <xf numFmtId="0" fontId="16" fillId="5" borderId="6" xfId="0" applyFont="1" applyFill="1" applyBorder="1" applyAlignment="1" applyProtection="1">
      <alignment horizontal="center" vertical="center" wrapText="1"/>
      <protection locked="0"/>
    </xf>
    <xf numFmtId="15" fontId="16" fillId="5" borderId="6" xfId="0" applyNumberFormat="1" applyFont="1" applyFill="1" applyBorder="1" applyAlignment="1" applyProtection="1">
      <alignment horizontal="center" vertical="center" wrapText="1"/>
      <protection locked="0"/>
    </xf>
    <xf numFmtId="2" fontId="16" fillId="5" borderId="6" xfId="0" applyNumberFormat="1" applyFont="1" applyFill="1" applyBorder="1" applyAlignment="1" applyProtection="1">
      <alignment horizontal="center" vertical="center" wrapText="1"/>
      <protection locked="0"/>
    </xf>
    <xf numFmtId="49" fontId="15" fillId="5" borderId="6" xfId="0" applyNumberFormat="1" applyFont="1" applyFill="1" applyBorder="1" applyAlignment="1" applyProtection="1">
      <alignment horizontal="left" vertical="center" wrapText="1"/>
      <protection locked="0"/>
    </xf>
    <xf numFmtId="49" fontId="17" fillId="5" borderId="6" xfId="0" applyNumberFormat="1" applyFont="1" applyFill="1" applyBorder="1" applyAlignment="1" applyProtection="1">
      <alignment horizontal="center" vertical="center" wrapText="1"/>
      <protection locked="0"/>
    </xf>
    <xf numFmtId="2" fontId="17" fillId="5" borderId="6" xfId="0" applyNumberFormat="1" applyFont="1" applyFill="1" applyBorder="1" applyAlignment="1" applyProtection="1">
      <alignment horizontal="center" vertical="center" wrapText="1"/>
      <protection locked="0"/>
    </xf>
    <xf numFmtId="0" fontId="15" fillId="5" borderId="6" xfId="0" applyFont="1" applyFill="1" applyBorder="1" applyAlignment="1">
      <alignment horizontal="left" vertical="center" wrapText="1"/>
    </xf>
    <xf numFmtId="167" fontId="0" fillId="5" borderId="0" xfId="0" applyNumberFormat="1" applyFill="1" applyAlignment="1">
      <alignment vertical="center"/>
    </xf>
    <xf numFmtId="0" fontId="3" fillId="5" borderId="6" xfId="0" applyFont="1" applyFill="1" applyBorder="1" applyAlignment="1">
      <alignment vertical="center"/>
    </xf>
    <xf numFmtId="49" fontId="0" fillId="5" borderId="6" xfId="0" applyNumberFormat="1" applyFill="1" applyBorder="1" applyAlignment="1">
      <alignment horizontal="center" vertical="center"/>
    </xf>
    <xf numFmtId="0" fontId="18" fillId="5" borderId="0" xfId="0" applyFont="1" applyFill="1" applyBorder="1" applyAlignment="1">
      <alignment horizontal="left" vertical="center"/>
    </xf>
    <xf numFmtId="0" fontId="3" fillId="5" borderId="15" xfId="0" applyFont="1" applyFill="1" applyBorder="1" applyAlignment="1">
      <alignment horizontal="center" vertical="center"/>
    </xf>
    <xf numFmtId="0" fontId="3" fillId="5" borderId="1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0" fillId="5" borderId="16" xfId="0" applyFill="1" applyBorder="1" applyAlignment="1">
      <alignment horizontal="center" vertical="center"/>
    </xf>
    <xf numFmtId="0" fontId="0" fillId="5" borderId="17" xfId="0" applyFill="1" applyBorder="1" applyAlignment="1">
      <alignment horizontal="center" vertical="center"/>
    </xf>
    <xf numFmtId="49" fontId="13" fillId="5" borderId="6" xfId="0" applyNumberFormat="1" applyFont="1" applyFill="1" applyBorder="1" applyAlignment="1">
      <alignment horizontal="center" wrapText="1"/>
    </xf>
    <xf numFmtId="0" fontId="0" fillId="5" borderId="6" xfId="0" applyFill="1" applyBorder="1" applyAlignment="1"/>
    <xf numFmtId="14" fontId="13" fillId="5" borderId="6" xfId="0" applyNumberFormat="1" applyFont="1" applyFill="1" applyBorder="1" applyAlignment="1">
      <alignment horizontal="center" wrapText="1"/>
    </xf>
    <xf numFmtId="0" fontId="13" fillId="5" borderId="6" xfId="0" applyFont="1" applyFill="1" applyBorder="1"/>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5" borderId="6" xfId="0" applyFill="1" applyBorder="1" applyAlignment="1">
      <alignment horizontal="right"/>
    </xf>
    <xf numFmtId="0" fontId="3" fillId="5" borderId="6" xfId="0" applyFont="1" applyFill="1" applyBorder="1" applyAlignment="1">
      <alignment horizontal="center" vertical="center"/>
    </xf>
    <xf numFmtId="0" fontId="3" fillId="5" borderId="0" xfId="0" applyFont="1" applyFill="1" applyBorder="1" applyAlignment="1">
      <alignment horizontal="center" vertical="center" wrapText="1"/>
    </xf>
    <xf numFmtId="0" fontId="23" fillId="5" borderId="6" xfId="0" applyFont="1" applyFill="1" applyBorder="1" applyAlignment="1">
      <alignment horizontal="center" wrapText="1"/>
    </xf>
    <xf numFmtId="0" fontId="3" fillId="5" borderId="0" xfId="0" applyFont="1" applyFill="1" applyBorder="1" applyAlignment="1">
      <alignment horizontal="center" vertical="center"/>
    </xf>
    <xf numFmtId="0" fontId="0" fillId="5" borderId="0" xfId="0" applyFill="1"/>
    <xf numFmtId="0" fontId="3" fillId="5" borderId="0" xfId="0" applyFont="1" applyFill="1" applyAlignment="1">
      <alignment vertical="center"/>
    </xf>
    <xf numFmtId="0" fontId="13" fillId="5" borderId="6" xfId="0" applyFont="1" applyFill="1" applyBorder="1" applyAlignment="1">
      <alignment horizontal="justify" vertical="center" wrapText="1"/>
    </xf>
    <xf numFmtId="0" fontId="13" fillId="5" borderId="6" xfId="0" applyFont="1" applyFill="1" applyBorder="1" applyAlignment="1">
      <alignment horizontal="center" vertical="center" wrapText="1"/>
    </xf>
    <xf numFmtId="0" fontId="34" fillId="5" borderId="6" xfId="0" applyFont="1" applyFill="1" applyBorder="1" applyAlignment="1">
      <alignment horizontal="center" vertical="center" wrapText="1"/>
    </xf>
    <xf numFmtId="0" fontId="33" fillId="5" borderId="0" xfId="0" applyFont="1" applyFill="1" applyBorder="1" applyAlignment="1">
      <alignment horizontal="left" vertical="center" wrapText="1"/>
    </xf>
    <xf numFmtId="0" fontId="34" fillId="5" borderId="0" xfId="0" applyFont="1" applyFill="1" applyAlignment="1">
      <alignment horizontal="left" vertical="center" wrapText="1"/>
    </xf>
    <xf numFmtId="0" fontId="32" fillId="5" borderId="6" xfId="0" applyFont="1" applyFill="1" applyBorder="1" applyAlignment="1" applyProtection="1">
      <alignment vertical="center"/>
      <protection locked="0"/>
    </xf>
    <xf numFmtId="0" fontId="32" fillId="5" borderId="6" xfId="0" applyFont="1" applyFill="1" applyBorder="1" applyAlignment="1" applyProtection="1">
      <alignment vertical="center" wrapText="1"/>
      <protection locked="0"/>
    </xf>
    <xf numFmtId="0" fontId="32" fillId="5" borderId="33" xfId="0" applyFont="1" applyFill="1" applyBorder="1" applyAlignment="1" applyProtection="1">
      <alignment horizontal="center" vertical="center"/>
      <protection locked="0"/>
    </xf>
    <xf numFmtId="0" fontId="32" fillId="5" borderId="6" xfId="0" applyFont="1" applyFill="1" applyBorder="1" applyAlignment="1" applyProtection="1">
      <alignment horizontal="center" vertical="center"/>
      <protection locked="0"/>
    </xf>
    <xf numFmtId="169" fontId="32" fillId="5" borderId="6" xfId="1" applyNumberFormat="1" applyFont="1" applyFill="1" applyBorder="1" applyAlignment="1">
      <alignment horizontal="right" vertical="center" wrapText="1"/>
    </xf>
    <xf numFmtId="0" fontId="32" fillId="5" borderId="6" xfId="0" applyFont="1" applyFill="1" applyBorder="1" applyAlignment="1" applyProtection="1">
      <alignment horizontal="center" vertical="center" wrapText="1"/>
      <protection locked="0"/>
    </xf>
    <xf numFmtId="9" fontId="32" fillId="5" borderId="6" xfId="2" applyFont="1" applyFill="1" applyBorder="1" applyAlignment="1" applyProtection="1">
      <alignment horizontal="center" vertical="center" wrapText="1"/>
      <protection locked="0"/>
    </xf>
    <xf numFmtId="14" fontId="32" fillId="5" borderId="6" xfId="0" applyNumberFormat="1" applyFont="1" applyFill="1" applyBorder="1" applyAlignment="1" applyProtection="1">
      <alignment horizontal="center" vertical="center" wrapText="1"/>
      <protection locked="0"/>
    </xf>
    <xf numFmtId="15" fontId="32" fillId="5" borderId="6" xfId="0" applyNumberFormat="1" applyFont="1" applyFill="1" applyBorder="1" applyAlignment="1" applyProtection="1">
      <alignment horizontal="center" vertical="center" wrapText="1"/>
      <protection locked="0"/>
    </xf>
    <xf numFmtId="2" fontId="32" fillId="5" borderId="6" xfId="0" applyNumberFormat="1" applyFont="1" applyFill="1" applyBorder="1" applyAlignment="1" applyProtection="1">
      <alignment horizontal="center" vertical="center" wrapText="1"/>
      <protection locked="0"/>
    </xf>
    <xf numFmtId="2" fontId="32" fillId="5" borderId="10" xfId="0" applyNumberFormat="1" applyFont="1" applyFill="1" applyBorder="1" applyAlignment="1" applyProtection="1">
      <alignment horizontal="center" vertical="center" wrapText="1"/>
      <protection locked="0"/>
    </xf>
    <xf numFmtId="172" fontId="32" fillId="5" borderId="6" xfId="1" applyNumberFormat="1" applyFont="1" applyFill="1" applyBorder="1" applyAlignment="1">
      <alignment horizontal="right" vertical="center" wrapText="1"/>
    </xf>
    <xf numFmtId="0" fontId="32" fillId="5" borderId="10" xfId="0" applyFont="1" applyFill="1" applyBorder="1" applyAlignment="1" applyProtection="1">
      <alignment horizontal="center" vertical="center" wrapText="1"/>
      <protection locked="0"/>
    </xf>
    <xf numFmtId="1" fontId="34" fillId="5" borderId="6" xfId="0" applyNumberFormat="1" applyFont="1" applyFill="1" applyBorder="1" applyAlignment="1" applyProtection="1">
      <alignment horizontal="center" vertical="center"/>
      <protection locked="0"/>
    </xf>
    <xf numFmtId="1" fontId="34" fillId="5" borderId="6" xfId="0" applyNumberFormat="1" applyFont="1" applyFill="1" applyBorder="1" applyAlignment="1" applyProtection="1">
      <alignment horizontal="center" vertical="center" wrapText="1"/>
      <protection locked="0"/>
    </xf>
    <xf numFmtId="14" fontId="32" fillId="5" borderId="6" xfId="0" applyNumberFormat="1" applyFont="1" applyFill="1" applyBorder="1" applyAlignment="1" applyProtection="1">
      <alignment horizontal="center" vertical="center"/>
      <protection locked="0"/>
    </xf>
    <xf numFmtId="1" fontId="32" fillId="5" borderId="6" xfId="0" applyNumberFormat="1" applyFont="1" applyFill="1" applyBorder="1" applyAlignment="1" applyProtection="1">
      <alignment vertical="center"/>
      <protection locked="0"/>
    </xf>
    <xf numFmtId="9" fontId="32" fillId="5" borderId="6" xfId="0" applyNumberFormat="1" applyFont="1" applyFill="1" applyBorder="1" applyAlignment="1" applyProtection="1">
      <alignment horizontal="center" vertical="center"/>
      <protection locked="0"/>
    </xf>
    <xf numFmtId="14" fontId="32" fillId="5" borderId="33" xfId="0" applyNumberFormat="1" applyFont="1" applyFill="1" applyBorder="1" applyAlignment="1" applyProtection="1">
      <alignment horizontal="center" vertical="center"/>
      <protection locked="0"/>
    </xf>
    <xf numFmtId="172" fontId="32" fillId="5" borderId="6" xfId="1" applyNumberFormat="1" applyFont="1" applyFill="1" applyBorder="1" applyAlignment="1">
      <alignment horizontal="right" vertical="center"/>
    </xf>
    <xf numFmtId="0" fontId="33" fillId="5" borderId="6" xfId="0" applyFont="1" applyFill="1" applyBorder="1" applyAlignment="1">
      <alignment horizontal="right" vertical="center" wrapText="1"/>
    </xf>
    <xf numFmtId="0" fontId="32" fillId="5" borderId="6" xfId="0" applyFont="1" applyFill="1" applyBorder="1" applyAlignment="1">
      <alignment horizontal="right" vertical="center" wrapText="1"/>
    </xf>
    <xf numFmtId="0" fontId="15" fillId="0" borderId="6" xfId="0" applyFont="1" applyFill="1" applyBorder="1" applyAlignment="1">
      <alignment vertical="center"/>
    </xf>
    <xf numFmtId="0" fontId="34" fillId="0" borderId="6" xfId="0" applyFont="1" applyFill="1" applyBorder="1" applyAlignment="1">
      <alignment horizontal="center" vertical="center" wrapText="1"/>
    </xf>
    <xf numFmtId="172" fontId="32" fillId="0" borderId="6" xfId="1" applyNumberFormat="1" applyFont="1" applyFill="1" applyBorder="1" applyAlignment="1">
      <alignment horizontal="center" vertical="center"/>
    </xf>
    <xf numFmtId="0" fontId="33" fillId="0" borderId="0" xfId="0" applyFont="1" applyFill="1" applyBorder="1" applyAlignment="1">
      <alignment horizontal="left" vertical="center" wrapText="1"/>
    </xf>
    <xf numFmtId="0" fontId="34" fillId="0" borderId="0" xfId="0" applyFont="1" applyFill="1" applyAlignment="1">
      <alignment horizontal="left" vertical="center" wrapText="1"/>
    </xf>
    <xf numFmtId="9" fontId="32" fillId="0" borderId="6" xfId="2" applyFont="1" applyFill="1" applyBorder="1" applyAlignment="1" applyProtection="1">
      <alignment horizontal="center" vertical="center" wrapText="1"/>
      <protection locked="0"/>
    </xf>
    <xf numFmtId="14" fontId="32" fillId="0" borderId="6" xfId="0" applyNumberFormat="1" applyFont="1" applyFill="1" applyBorder="1" applyAlignment="1" applyProtection="1">
      <alignment horizontal="center" vertical="center" wrapText="1"/>
      <protection locked="0"/>
    </xf>
    <xf numFmtId="15" fontId="32" fillId="0" borderId="6" xfId="0" applyNumberFormat="1" applyFont="1" applyFill="1" applyBorder="1" applyAlignment="1" applyProtection="1">
      <alignment horizontal="center" vertical="center" wrapText="1"/>
      <protection locked="0"/>
    </xf>
    <xf numFmtId="2" fontId="32" fillId="0" borderId="10" xfId="0" applyNumberFormat="1" applyFont="1" applyFill="1" applyBorder="1" applyAlignment="1" applyProtection="1">
      <alignment horizontal="center" vertical="center" wrapText="1"/>
      <protection locked="0"/>
    </xf>
    <xf numFmtId="0" fontId="32" fillId="0" borderId="10" xfId="0" applyFont="1" applyFill="1" applyBorder="1" applyAlignment="1" applyProtection="1">
      <alignment horizontal="center" vertical="center" wrapText="1"/>
      <protection locked="0"/>
    </xf>
    <xf numFmtId="1" fontId="34" fillId="0" borderId="6" xfId="0" applyNumberFormat="1" applyFont="1" applyFill="1" applyBorder="1" applyAlignment="1" applyProtection="1">
      <alignment horizontal="center" vertical="center"/>
      <protection locked="0"/>
    </xf>
    <xf numFmtId="1" fontId="34" fillId="0" borderId="6" xfId="0" applyNumberFormat="1" applyFont="1" applyFill="1" applyBorder="1" applyAlignment="1" applyProtection="1">
      <alignment horizontal="center" vertical="center" wrapText="1"/>
      <protection locked="0"/>
    </xf>
    <xf numFmtId="0" fontId="32" fillId="0" borderId="33" xfId="0" applyFont="1" applyFill="1" applyBorder="1" applyAlignment="1" applyProtection="1">
      <alignment horizontal="center" vertical="center"/>
      <protection locked="0"/>
    </xf>
    <xf numFmtId="14" fontId="32" fillId="0" borderId="6" xfId="0" applyNumberFormat="1" applyFont="1" applyFill="1" applyBorder="1" applyAlignment="1" applyProtection="1">
      <alignment horizontal="center" vertical="center"/>
      <protection locked="0"/>
    </xf>
    <xf numFmtId="1" fontId="32" fillId="0" borderId="6" xfId="0" applyNumberFormat="1" applyFont="1" applyFill="1" applyBorder="1" applyAlignment="1" applyProtection="1">
      <alignment vertical="center"/>
      <protection locked="0"/>
    </xf>
    <xf numFmtId="14" fontId="32" fillId="0" borderId="33" xfId="0" applyNumberFormat="1" applyFont="1" applyFill="1" applyBorder="1" applyAlignment="1" applyProtection="1">
      <alignment horizontal="center" vertical="center"/>
      <protection locked="0"/>
    </xf>
    <xf numFmtId="169" fontId="32" fillId="0" borderId="6" xfId="1" applyNumberFormat="1" applyFont="1" applyFill="1" applyBorder="1" applyAlignment="1">
      <alignment horizontal="center" vertical="center" wrapText="1"/>
    </xf>
    <xf numFmtId="0" fontId="33"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172" fontId="32" fillId="0" borderId="6" xfId="1" applyNumberFormat="1" applyFont="1" applyFill="1" applyBorder="1" applyAlignment="1">
      <alignment horizontal="center" vertical="center" wrapText="1"/>
    </xf>
    <xf numFmtId="0" fontId="32" fillId="12" borderId="6"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0" fillId="0" borderId="6" xfId="0" applyNumberFormat="1" applyBorder="1" applyAlignment="1">
      <alignment horizontal="center" vertical="center" wrapText="1"/>
    </xf>
    <xf numFmtId="4" fontId="16" fillId="0" borderId="6" xfId="0" applyNumberFormat="1" applyFont="1" applyFill="1" applyBorder="1" applyAlignment="1" applyProtection="1">
      <alignment horizontal="center" vertical="center" wrapText="1"/>
      <protection locked="0"/>
    </xf>
    <xf numFmtId="0" fontId="0" fillId="0" borderId="6" xfId="0" applyBorder="1" applyAlignment="1">
      <alignment horizontal="center" vertical="center" wrapText="1"/>
    </xf>
    <xf numFmtId="0" fontId="0" fillId="0" borderId="6" xfId="0" applyBorder="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0" borderId="3" xfId="0" applyFont="1" applyFill="1" applyBorder="1" applyAlignment="1" applyProtection="1">
      <alignment horizontal="left" vertical="center"/>
      <protection locked="0"/>
    </xf>
    <xf numFmtId="0" fontId="7" fillId="0" borderId="4"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protection locked="0"/>
    </xf>
    <xf numFmtId="0" fontId="7" fillId="3" borderId="4" xfId="0" applyFont="1" applyFill="1" applyBorder="1" applyAlignment="1" applyProtection="1">
      <alignment horizontal="left" vertical="center"/>
      <protection locked="0"/>
    </xf>
    <xf numFmtId="0" fontId="0" fillId="0" borderId="6" xfId="0" applyBorder="1" applyAlignment="1">
      <alignment horizontal="center" wrapText="1"/>
    </xf>
    <xf numFmtId="178" fontId="0" fillId="3" borderId="6" xfId="0" applyNumberFormat="1" applyFill="1" applyBorder="1" applyAlignment="1">
      <alignment horizontal="center" vertical="center"/>
    </xf>
    <xf numFmtId="181" fontId="6" fillId="0" borderId="6" xfId="3" applyNumberFormat="1" applyFont="1" applyFill="1" applyBorder="1" applyAlignment="1">
      <alignment horizontal="right" vertical="center" wrapText="1"/>
    </xf>
    <xf numFmtId="0" fontId="6" fillId="5" borderId="6" xfId="0" applyFont="1" applyFill="1" applyBorder="1" applyAlignment="1">
      <alignment horizontal="left" vertical="center" wrapText="1"/>
    </xf>
    <xf numFmtId="0" fontId="0" fillId="0" borderId="6" xfId="0" applyFill="1" applyBorder="1" applyAlignment="1">
      <alignment horizontal="center" vertical="center"/>
    </xf>
    <xf numFmtId="0" fontId="7" fillId="3" borderId="3" xfId="0" applyFont="1" applyFill="1" applyBorder="1" applyAlignment="1" applyProtection="1">
      <alignment vertical="center"/>
      <protection locked="0"/>
    </xf>
    <xf numFmtId="0" fontId="7" fillId="3" borderId="4" xfId="0" applyFont="1" applyFill="1" applyBorder="1" applyAlignment="1" applyProtection="1">
      <alignment vertical="center"/>
      <protection locked="0"/>
    </xf>
    <xf numFmtId="14" fontId="13" fillId="0" borderId="5" xfId="0" applyNumberFormat="1" applyFont="1" applyFill="1" applyBorder="1" applyAlignment="1" applyProtection="1">
      <alignment horizontal="left" vertical="center"/>
      <protection locked="0"/>
    </xf>
    <xf numFmtId="0" fontId="2" fillId="0" borderId="6" xfId="0" applyFont="1" applyFill="1" applyBorder="1" applyAlignment="1">
      <alignment horizontal="center" vertical="center" wrapText="1"/>
    </xf>
    <xf numFmtId="0" fontId="35" fillId="0" borderId="0" xfId="0" applyFont="1" applyFill="1" applyBorder="1" applyAlignment="1">
      <alignment horizontal="left" vertical="center" wrapText="1"/>
    </xf>
    <xf numFmtId="0" fontId="2" fillId="0" borderId="0" xfId="0" applyFont="1" applyFill="1" applyAlignment="1">
      <alignment horizontal="left"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left" wrapText="1"/>
    </xf>
    <xf numFmtId="0" fontId="13" fillId="5" borderId="9" xfId="0" applyFont="1" applyFill="1" applyBorder="1" applyAlignment="1">
      <alignment vertical="center" wrapText="1"/>
    </xf>
    <xf numFmtId="0" fontId="13" fillId="5" borderId="10" xfId="0" applyFont="1" applyFill="1" applyBorder="1" applyAlignment="1">
      <alignment vertical="center" wrapText="1"/>
    </xf>
    <xf numFmtId="14" fontId="13" fillId="0" borderId="14" xfId="0" applyNumberFormat="1" applyFont="1" applyBorder="1" applyAlignment="1">
      <alignment wrapText="1"/>
    </xf>
    <xf numFmtId="0" fontId="13" fillId="0" borderId="14" xfId="0" applyFont="1" applyBorder="1" applyAlignment="1">
      <alignment wrapText="1"/>
    </xf>
    <xf numFmtId="0" fontId="12" fillId="0"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6" xfId="0" applyFill="1" applyBorder="1" applyAlignment="1">
      <alignment horizontal="center" vertical="center"/>
    </xf>
    <xf numFmtId="0" fontId="9" fillId="0" borderId="3"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13" fillId="0" borderId="6" xfId="0" applyFont="1" applyFill="1" applyBorder="1" applyAlignment="1">
      <alignment horizontal="center" vertical="center" wrapText="1"/>
    </xf>
    <xf numFmtId="0" fontId="13" fillId="0" borderId="6" xfId="0" applyFont="1" applyFill="1" applyBorder="1" applyAlignment="1">
      <alignment horizontal="center" vertical="center"/>
    </xf>
    <xf numFmtId="0" fontId="13" fillId="0" borderId="6" xfId="0" applyFont="1" applyFill="1" applyBorder="1" applyAlignment="1">
      <alignment horizontal="left" vertical="center" wrapText="1"/>
    </xf>
    <xf numFmtId="0" fontId="13" fillId="0" borderId="10" xfId="0" applyFont="1" applyFill="1" applyBorder="1" applyAlignment="1">
      <alignment horizontal="center" vertical="center" wrapText="1"/>
    </xf>
    <xf numFmtId="14" fontId="13" fillId="0" borderId="10" xfId="0" applyNumberFormat="1" applyFont="1" applyBorder="1" applyAlignment="1">
      <alignment horizontal="center" vertical="center" wrapText="1"/>
    </xf>
    <xf numFmtId="0" fontId="13" fillId="0" borderId="10" xfId="0" applyFont="1" applyBorder="1" applyAlignment="1">
      <alignment horizontal="center" vertical="center" wrapText="1"/>
    </xf>
    <xf numFmtId="0" fontId="13" fillId="0" borderId="6" xfId="0" applyFont="1" applyBorder="1" applyAlignment="1">
      <alignment horizontal="center" vertical="center" wrapText="1"/>
    </xf>
    <xf numFmtId="0" fontId="13" fillId="5" borderId="9"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35" fillId="0" borderId="6" xfId="0" applyFont="1" applyFill="1" applyBorder="1" applyAlignment="1">
      <alignment horizontal="left" vertical="center" wrapTex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0" fillId="0" borderId="6" xfId="0" applyBorder="1" applyAlignment="1">
      <alignment horizontal="center" vertical="center" wrapText="1"/>
    </xf>
    <xf numFmtId="0" fontId="0" fillId="0" borderId="6" xfId="0"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 xfId="0" applyFill="1" applyBorder="1" applyAlignment="1">
      <alignment horizontal="center" vertical="center"/>
    </xf>
    <xf numFmtId="0" fontId="0" fillId="0" borderId="6" xfId="0" applyBorder="1" applyAlignment="1">
      <alignment horizontal="center" vertical="center"/>
    </xf>
    <xf numFmtId="0" fontId="0" fillId="5"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3" fillId="0" borderId="14" xfId="0" applyFont="1" applyBorder="1" applyAlignment="1">
      <alignment horizontal="center" vertical="center"/>
    </xf>
    <xf numFmtId="14" fontId="0" fillId="0" borderId="9" xfId="0" applyNumberFormat="1" applyBorder="1" applyAlignment="1">
      <alignment horizontal="center" vertical="center"/>
    </xf>
    <xf numFmtId="14" fontId="0" fillId="0" borderId="6"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6" xfId="0" applyFill="1" applyBorder="1" applyAlignment="1">
      <alignment horizontal="center" vertical="center" wrapText="1"/>
    </xf>
    <xf numFmtId="0" fontId="9" fillId="3" borderId="3"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9" fillId="2" borderId="6" xfId="0" applyFont="1" applyFill="1" applyBorder="1" applyAlignment="1">
      <alignment horizontal="center" vertical="center" wrapText="1"/>
    </xf>
    <xf numFmtId="14" fontId="0" fillId="0" borderId="6" xfId="0" applyNumberFormat="1" applyBorder="1" applyAlignment="1">
      <alignment horizontal="center" vertical="center"/>
    </xf>
    <xf numFmtId="0" fontId="12" fillId="0" borderId="6" xfId="0" applyFont="1" applyFill="1" applyBorder="1" applyAlignment="1">
      <alignment horizontal="center" vertical="center"/>
    </xf>
    <xf numFmtId="0" fontId="9" fillId="0" borderId="3"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9"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0" fontId="7" fillId="0" borderId="3" xfId="0" applyFont="1" applyFill="1" applyBorder="1" applyAlignment="1" applyProtection="1">
      <alignment horizontal="left" vertical="center"/>
      <protection locked="0"/>
    </xf>
    <xf numFmtId="0" fontId="7" fillId="0" borderId="4" xfId="0" applyFont="1" applyFill="1" applyBorder="1" applyAlignment="1" applyProtection="1">
      <alignment horizontal="left" vertical="center"/>
      <protection locked="0"/>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3" fillId="0" borderId="9" xfId="0" applyFont="1" applyFill="1" applyBorder="1" applyAlignment="1">
      <alignment horizontal="center" vertical="center" wrapText="1"/>
    </xf>
    <xf numFmtId="0" fontId="0" fillId="5" borderId="6" xfId="0"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0" fillId="5" borderId="9" xfId="0" applyFill="1" applyBorder="1" applyAlignment="1">
      <alignment horizontal="center" vertical="center"/>
    </xf>
    <xf numFmtId="0" fontId="3" fillId="5" borderId="13" xfId="0" applyFont="1" applyFill="1" applyBorder="1" applyAlignment="1">
      <alignment horizontal="center" vertical="center" wrapText="1"/>
    </xf>
    <xf numFmtId="0" fontId="0" fillId="5" borderId="6" xfId="0" applyFill="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9" xfId="0" applyBorder="1" applyAlignment="1">
      <alignment vertical="center" wrapText="1"/>
    </xf>
    <xf numFmtId="0" fontId="0" fillId="0" borderId="14" xfId="0" applyBorder="1" applyAlignment="1">
      <alignment vertical="center" wrapText="1"/>
    </xf>
    <xf numFmtId="0" fontId="0" fillId="0" borderId="10" xfId="0" applyBorder="1" applyAlignment="1">
      <alignment vertical="center" wrapText="1"/>
    </xf>
    <xf numFmtId="0" fontId="0" fillId="5" borderId="8" xfId="0" applyFont="1" applyFill="1" applyBorder="1" applyAlignment="1">
      <alignment horizontal="center" vertic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Fill="1" applyBorder="1" applyAlignment="1">
      <alignment horizontal="center"/>
    </xf>
    <xf numFmtId="0" fontId="0" fillId="0" borderId="14" xfId="0" applyFill="1" applyBorder="1" applyAlignment="1">
      <alignment horizontal="center"/>
    </xf>
    <xf numFmtId="0" fontId="0" fillId="0" borderId="10" xfId="0" applyFill="1" applyBorder="1" applyAlignment="1">
      <alignment horizontal="center"/>
    </xf>
    <xf numFmtId="14" fontId="0" fillId="0" borderId="9" xfId="0" applyNumberFormat="1" applyBorder="1" applyAlignment="1">
      <alignment horizontal="right"/>
    </xf>
    <xf numFmtId="0" fontId="0" fillId="0" borderId="9" xfId="0" applyBorder="1" applyAlignment="1">
      <alignment horizontal="left" wrapText="1"/>
    </xf>
    <xf numFmtId="0" fontId="0" fillId="0" borderId="9" xfId="0" applyBorder="1" applyAlignment="1">
      <alignment horizontal="right"/>
    </xf>
    <xf numFmtId="0" fontId="0" fillId="0" borderId="9" xfId="0" applyBorder="1" applyAlignment="1">
      <alignment horizontal="left"/>
    </xf>
    <xf numFmtId="14" fontId="0" fillId="0" borderId="9" xfId="0" applyNumberFormat="1" applyBorder="1" applyAlignment="1">
      <alignment horizontal="center"/>
    </xf>
    <xf numFmtId="14" fontId="0" fillId="0" borderId="10" xfId="0" applyNumberFormat="1" applyBorder="1" applyAlignment="1">
      <alignment horizontal="center"/>
    </xf>
    <xf numFmtId="0" fontId="6" fillId="3" borderId="3"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protection locked="0"/>
    </xf>
    <xf numFmtId="0" fontId="7" fillId="3" borderId="4" xfId="0" applyFont="1" applyFill="1" applyBorder="1" applyAlignment="1" applyProtection="1">
      <alignment horizontal="left" vertical="center"/>
      <protection locked="0"/>
    </xf>
    <xf numFmtId="0" fontId="0" fillId="0" borderId="21" xfId="0" applyBorder="1" applyAlignment="1">
      <alignment horizontal="center" vertical="center"/>
    </xf>
    <xf numFmtId="0" fontId="0" fillId="0" borderId="6" xfId="0" applyBorder="1" applyAlignment="1">
      <alignment horizontal="center" wrapText="1"/>
    </xf>
    <xf numFmtId="0" fontId="0" fillId="0" borderId="6" xfId="0" applyBorder="1" applyAlignment="1">
      <alignment horizontal="center"/>
    </xf>
    <xf numFmtId="0" fontId="0" fillId="0" borderId="6" xfId="0" applyBorder="1" applyAlignment="1">
      <alignment horizontal="right"/>
    </xf>
    <xf numFmtId="15" fontId="16" fillId="0" borderId="10" xfId="0" applyNumberFormat="1" applyFont="1" applyFill="1" applyBorder="1" applyAlignment="1" applyProtection="1">
      <alignment horizontal="center" vertical="center" wrapText="1"/>
      <protection locked="0"/>
    </xf>
    <xf numFmtId="2" fontId="16" fillId="0" borderId="10" xfId="0" applyNumberFormat="1" applyFont="1" applyFill="1" applyBorder="1" applyAlignment="1" applyProtection="1">
      <alignment horizontal="center" vertical="center" wrapText="1"/>
      <protection locked="0"/>
    </xf>
    <xf numFmtId="1" fontId="16" fillId="0" borderId="10" xfId="0" applyNumberFormat="1" applyFont="1" applyFill="1" applyBorder="1" applyAlignment="1" applyProtection="1">
      <alignment horizontal="center" vertical="center" wrapText="1"/>
      <protection locked="0"/>
    </xf>
    <xf numFmtId="49" fontId="15" fillId="0" borderId="10" xfId="0" applyNumberFormat="1" applyFont="1" applyFill="1" applyBorder="1" applyAlignment="1" applyProtection="1">
      <alignment horizontal="center" vertical="center" wrapText="1"/>
      <protection locked="0"/>
    </xf>
    <xf numFmtId="14" fontId="16" fillId="0" borderId="10" xfId="0" applyNumberFormat="1" applyFont="1" applyFill="1" applyBorder="1" applyAlignment="1" applyProtection="1">
      <alignment horizontal="center" vertical="center" wrapText="1"/>
      <protection locked="0"/>
    </xf>
    <xf numFmtId="0" fontId="13" fillId="0" borderId="7" xfId="0" applyFont="1" applyBorder="1" applyAlignment="1">
      <alignment vertical="center" wrapText="1"/>
    </xf>
    <xf numFmtId="0" fontId="0" fillId="0" borderId="8" xfId="0" applyBorder="1" applyAlignment="1">
      <alignment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2" fillId="2" borderId="7" xfId="0" applyFont="1" applyFill="1" applyBorder="1" applyAlignment="1">
      <alignment horizontal="center" vertical="center" wrapText="1"/>
    </xf>
    <xf numFmtId="0" fontId="13" fillId="0" borderId="9" xfId="0" applyFont="1" applyBorder="1" applyAlignment="1">
      <alignment horizontal="center" wrapText="1"/>
    </xf>
    <xf numFmtId="0" fontId="13" fillId="0" borderId="9" xfId="0" applyFont="1" applyBorder="1" applyAlignment="1">
      <alignment horizontal="left" wrapText="1"/>
    </xf>
    <xf numFmtId="0" fontId="13" fillId="0" borderId="6" xfId="0" applyFont="1" applyBorder="1" applyAlignment="1">
      <alignment horizontal="center" wrapText="1"/>
    </xf>
    <xf numFmtId="0" fontId="13" fillId="0" borderId="6" xfId="0" applyFont="1" applyBorder="1" applyAlignment="1">
      <alignment horizontal="center"/>
    </xf>
    <xf numFmtId="0" fontId="13" fillId="0" borderId="9"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Border="1" applyAlignment="1">
      <alignment wrapText="1"/>
    </xf>
    <xf numFmtId="0" fontId="13" fillId="0" borderId="9" xfId="0" applyFont="1" applyFill="1" applyBorder="1" applyAlignment="1">
      <alignment wrapText="1"/>
    </xf>
    <xf numFmtId="0" fontId="13" fillId="0" borderId="9" xfId="0" applyFont="1" applyFill="1" applyBorder="1" applyAlignment="1"/>
    <xf numFmtId="0" fontId="13" fillId="0" borderId="9" xfId="0" applyFont="1" applyBorder="1" applyAlignment="1">
      <alignment wrapText="1"/>
    </xf>
    <xf numFmtId="14" fontId="13" fillId="0" borderId="9" xfId="0" applyNumberFormat="1" applyFont="1" applyBorder="1" applyAlignment="1">
      <alignment horizontal="center"/>
    </xf>
    <xf numFmtId="0" fontId="13" fillId="0" borderId="9" xfId="0" applyFont="1" applyFill="1" applyBorder="1" applyAlignment="1">
      <alignment horizontal="center"/>
    </xf>
    <xf numFmtId="0" fontId="6" fillId="0" borderId="9" xfId="0" applyFont="1" applyBorder="1" applyAlignment="1">
      <alignment horizontal="left"/>
    </xf>
    <xf numFmtId="0" fontId="13" fillId="0" borderId="9" xfId="0" applyFont="1" applyBorder="1" applyAlignment="1">
      <alignment horizontal="center"/>
    </xf>
    <xf numFmtId="0" fontId="13" fillId="0" borderId="9" xfId="0" applyFont="1" applyBorder="1" applyAlignment="1">
      <alignment horizontal="left"/>
    </xf>
    <xf numFmtId="14" fontId="13" fillId="0" borderId="10" xfId="0" applyNumberFormat="1" applyFont="1" applyFill="1" applyBorder="1" applyAlignment="1">
      <alignment horizontal="center" wrapText="1"/>
    </xf>
    <xf numFmtId="0" fontId="13" fillId="0" borderId="7"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9" xfId="0" applyFont="1" applyFill="1" applyBorder="1" applyAlignment="1">
      <alignment horizontal="center" vertical="center"/>
    </xf>
    <xf numFmtId="0" fontId="13" fillId="0" borderId="6"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6"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4" xfId="0" applyFont="1" applyFill="1" applyBorder="1" applyAlignment="1">
      <alignment horizontal="center" vertical="center" wrapText="1"/>
    </xf>
    <xf numFmtId="14" fontId="13" fillId="0" borderId="9" xfId="0" applyNumberFormat="1" applyFont="1" applyBorder="1" applyAlignment="1">
      <alignment horizontal="center" vertical="center" wrapText="1"/>
    </xf>
    <xf numFmtId="14" fontId="13" fillId="0" borderId="10" xfId="0" applyNumberFormat="1" applyFont="1" applyBorder="1" applyAlignment="1">
      <alignment horizontal="center" vertical="center" wrapText="1"/>
    </xf>
    <xf numFmtId="0" fontId="0" fillId="0" borderId="8" xfId="0" applyBorder="1" applyAlignment="1">
      <alignment wrapText="1"/>
    </xf>
    <xf numFmtId="0" fontId="0" fillId="0" borderId="7" xfId="0" applyBorder="1" applyAlignment="1">
      <alignment vertical="center" wrapText="1"/>
    </xf>
    <xf numFmtId="0" fontId="0" fillId="0" borderId="6" xfId="0" applyBorder="1" applyAlignment="1">
      <alignment horizontal="left"/>
    </xf>
    <xf numFmtId="0" fontId="6" fillId="0" borderId="6" xfId="0" applyFont="1" applyBorder="1" applyAlignment="1">
      <alignment horizontal="center"/>
    </xf>
    <xf numFmtId="0" fontId="6" fillId="0" borderId="6" xfId="0" applyFont="1" applyBorder="1" applyAlignment="1">
      <alignment horizontal="center" wrapText="1"/>
    </xf>
    <xf numFmtId="49" fontId="6" fillId="0" borderId="6" xfId="0" applyNumberFormat="1" applyFont="1" applyBorder="1" applyAlignment="1">
      <alignment horizontal="left"/>
    </xf>
    <xf numFmtId="14" fontId="13" fillId="0" borderId="10" xfId="0" applyNumberFormat="1" applyFont="1" applyFill="1" applyBorder="1" applyAlignment="1">
      <alignment wrapText="1"/>
    </xf>
    <xf numFmtId="14" fontId="0" fillId="0" borderId="6" xfId="0" applyNumberFormat="1" applyFill="1" applyBorder="1" applyAlignment="1">
      <alignment horizontal="center" wrapText="1"/>
    </xf>
    <xf numFmtId="0" fontId="0" fillId="0" borderId="9" xfId="0" applyFill="1" applyBorder="1" applyAlignment="1">
      <alignment horizontal="center" wrapText="1"/>
    </xf>
    <xf numFmtId="0" fontId="0" fillId="0" borderId="8" xfId="0" applyBorder="1" applyAlignment="1">
      <alignment horizontal="center" wrapText="1"/>
    </xf>
    <xf numFmtId="0" fontId="13" fillId="0" borderId="10" xfId="0" applyFont="1" applyBorder="1" applyAlignment="1">
      <alignment vertical="center"/>
    </xf>
    <xf numFmtId="0" fontId="13" fillId="0" borderId="10" xfId="0" applyFont="1" applyBorder="1" applyAlignment="1"/>
    <xf numFmtId="0" fontId="13" fillId="0" borderId="14" xfId="0" applyFont="1" applyBorder="1" applyAlignment="1">
      <alignment vertical="center"/>
    </xf>
    <xf numFmtId="0" fontId="13" fillId="0" borderId="14" xfId="0" applyFont="1" applyBorder="1" applyAlignment="1"/>
    <xf numFmtId="14" fontId="15" fillId="0" borderId="6" xfId="0" applyNumberFormat="1" applyFont="1" applyBorder="1" applyAlignment="1">
      <alignment vertical="center"/>
    </xf>
    <xf numFmtId="0" fontId="38" fillId="0" borderId="6" xfId="0" applyFont="1" applyBorder="1" applyAlignment="1">
      <alignment horizontal="center" vertical="center"/>
    </xf>
    <xf numFmtId="0" fontId="38" fillId="0" borderId="6" xfId="0" applyFont="1" applyBorder="1" applyAlignment="1">
      <alignment vertical="center" wrapText="1"/>
    </xf>
    <xf numFmtId="0" fontId="34" fillId="0" borderId="6" xfId="0" applyFont="1" applyBorder="1" applyAlignment="1">
      <alignment vertical="center" wrapText="1"/>
    </xf>
    <xf numFmtId="0" fontId="34" fillId="0" borderId="6" xfId="0" applyFont="1" applyBorder="1" applyAlignment="1">
      <alignment horizontal="center" vertical="center"/>
    </xf>
    <xf numFmtId="0" fontId="38" fillId="0" borderId="6" xfId="0" applyFont="1" applyFill="1" applyBorder="1" applyAlignment="1">
      <alignment wrapText="1"/>
    </xf>
    <xf numFmtId="0" fontId="38" fillId="0" borderId="6" xfId="0" applyFont="1" applyBorder="1" applyAlignment="1">
      <alignment horizontal="center" wrapText="1"/>
    </xf>
    <xf numFmtId="0" fontId="0" fillId="5" borderId="6" xfId="0" applyFont="1" applyFill="1" applyBorder="1" applyAlignment="1">
      <alignment horizontal="right" vertical="center" wrapText="1"/>
    </xf>
    <xf numFmtId="0" fontId="2" fillId="0" borderId="6" xfId="0" applyFont="1" applyBorder="1" applyAlignment="1">
      <alignment vertical="center"/>
    </xf>
    <xf numFmtId="0" fontId="12" fillId="2" borderId="6" xfId="0" applyFont="1" applyFill="1" applyBorder="1" applyAlignment="1">
      <alignment horizontal="center" vertical="center"/>
    </xf>
    <xf numFmtId="0" fontId="12" fillId="0" borderId="0" xfId="0" applyFont="1" applyAlignment="1">
      <alignment vertical="center"/>
    </xf>
    <xf numFmtId="0" fontId="13" fillId="0" borderId="0" xfId="0" applyFont="1"/>
    <xf numFmtId="0" fontId="12" fillId="0" borderId="0" xfId="0" applyFont="1" applyBorder="1" applyAlignment="1">
      <alignment horizontal="center" vertical="center"/>
    </xf>
    <xf numFmtId="0" fontId="12" fillId="2" borderId="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3" fillId="0" borderId="6" xfId="0" applyFont="1" applyBorder="1" applyAlignment="1">
      <alignment vertical="top" wrapText="1"/>
    </xf>
    <xf numFmtId="0" fontId="13" fillId="4" borderId="6" xfId="0" applyFont="1" applyFill="1" applyBorder="1" applyAlignment="1">
      <alignment horizontal="center" vertical="center"/>
    </xf>
    <xf numFmtId="0" fontId="39" fillId="0" borderId="6" xfId="0" applyFont="1" applyFill="1" applyBorder="1" applyAlignment="1">
      <alignment horizontal="center" vertical="center" wrapText="1"/>
    </xf>
    <xf numFmtId="14" fontId="13" fillId="0" borderId="6" xfId="0" applyNumberFormat="1" applyFont="1" applyBorder="1" applyAlignment="1">
      <alignment horizontal="center" vertical="center" wrapText="1"/>
    </xf>
    <xf numFmtId="0" fontId="13" fillId="0" borderId="6" xfId="0" applyFont="1" applyBorder="1" applyAlignment="1">
      <alignment horizontal="left" vertical="top" wrapText="1"/>
    </xf>
    <xf numFmtId="0" fontId="12" fillId="2" borderId="15" xfId="0" applyFont="1" applyFill="1" applyBorder="1" applyAlignment="1">
      <alignment horizontal="center" vertical="center"/>
    </xf>
    <xf numFmtId="0" fontId="43" fillId="0" borderId="0" xfId="0" applyFont="1" applyFill="1" applyBorder="1" applyAlignment="1">
      <alignment horizontal="left" vertical="center"/>
    </xf>
    <xf numFmtId="49" fontId="13" fillId="2" borderId="6" xfId="0" applyNumberFormat="1" applyFont="1" applyFill="1" applyBorder="1" applyAlignment="1">
      <alignment horizontal="center" vertical="center"/>
    </xf>
    <xf numFmtId="167" fontId="13" fillId="0" borderId="0" xfId="0" applyNumberFormat="1" applyFont="1" applyFill="1" applyAlignment="1">
      <alignment vertical="center"/>
    </xf>
    <xf numFmtId="14" fontId="6" fillId="4" borderId="6" xfId="0" applyNumberFormat="1" applyFont="1" applyFill="1" applyBorder="1" applyAlignment="1" applyProtection="1">
      <alignment horizontal="center" vertical="center" wrapText="1"/>
      <protection locked="0"/>
    </xf>
    <xf numFmtId="180" fontId="6" fillId="0" borderId="6" xfId="1" applyNumberFormat="1" applyFont="1" applyFill="1" applyBorder="1" applyAlignment="1" applyProtection="1">
      <alignment horizontal="center" vertical="center" wrapText="1"/>
      <protection locked="0"/>
    </xf>
    <xf numFmtId="0" fontId="12" fillId="2" borderId="9" xfId="0" applyFont="1" applyFill="1" applyBorder="1" applyAlignment="1">
      <alignment horizontal="center" vertical="center" wrapText="1"/>
    </xf>
    <xf numFmtId="0" fontId="12" fillId="2" borderId="12" xfId="0" applyFont="1" applyFill="1" applyBorder="1" applyAlignment="1">
      <alignment horizontal="center" vertical="center" wrapText="1"/>
    </xf>
    <xf numFmtId="2" fontId="12" fillId="2" borderId="12" xfId="0" applyNumberFormat="1" applyFont="1" applyFill="1" applyBorder="1" applyAlignment="1">
      <alignment horizontal="center" vertical="center" wrapText="1"/>
    </xf>
    <xf numFmtId="0" fontId="44" fillId="0" borderId="0" xfId="0" applyFont="1" applyBorder="1" applyAlignment="1">
      <alignment horizontal="center" vertical="center"/>
    </xf>
    <xf numFmtId="0" fontId="12" fillId="2" borderId="6" xfId="0" applyFont="1" applyFill="1" applyBorder="1" applyAlignment="1">
      <alignment horizontal="center" wrapText="1"/>
    </xf>
    <xf numFmtId="0" fontId="13" fillId="5" borderId="0" xfId="0" applyFont="1" applyFill="1" applyBorder="1" applyAlignment="1">
      <alignment horizontal="center" vertical="center" wrapText="1"/>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4" fontId="13" fillId="0" borderId="0" xfId="0" applyNumberFormat="1" applyFont="1" applyBorder="1" applyAlignment="1">
      <alignment horizontal="center" vertical="center"/>
    </xf>
    <xf numFmtId="0" fontId="13" fillId="0" borderId="0" xfId="0" applyFont="1" applyBorder="1" applyAlignment="1">
      <alignment vertical="top" wrapText="1"/>
    </xf>
    <xf numFmtId="0" fontId="13" fillId="0" borderId="6" xfId="0" applyFont="1" applyBorder="1" applyAlignment="1">
      <alignment horizontal="left" vertical="center" wrapText="1"/>
    </xf>
    <xf numFmtId="0" fontId="13" fillId="0" borderId="6" xfId="0" applyFont="1" applyFill="1" applyBorder="1" applyAlignment="1">
      <alignment horizontal="left" vertical="center"/>
    </xf>
    <xf numFmtId="14" fontId="13" fillId="0" borderId="6" xfId="0" applyNumberFormat="1" applyFont="1" applyBorder="1" applyAlignment="1">
      <alignment horizontal="left" vertical="center"/>
    </xf>
    <xf numFmtId="0" fontId="13" fillId="5" borderId="6" xfId="0" applyFont="1" applyFill="1" applyBorder="1" applyAlignment="1">
      <alignment horizontal="left" vertical="center" wrapText="1"/>
    </xf>
    <xf numFmtId="0" fontId="13" fillId="0" borderId="6" xfId="0" applyFont="1" applyBorder="1" applyAlignment="1">
      <alignment horizontal="left" vertical="center"/>
    </xf>
    <xf numFmtId="0" fontId="13" fillId="4" borderId="6" xfId="0" applyFont="1" applyFill="1" applyBorder="1" applyAlignment="1">
      <alignment horizontal="left" vertical="center" wrapText="1"/>
    </xf>
    <xf numFmtId="0" fontId="12" fillId="0" borderId="6" xfId="0" applyFont="1" applyBorder="1" applyAlignment="1">
      <alignment horizontal="left" vertical="center" wrapText="1"/>
    </xf>
    <xf numFmtId="182" fontId="13" fillId="5" borderId="6" xfId="0" applyNumberFormat="1" applyFont="1" applyFill="1" applyBorder="1" applyAlignment="1">
      <alignment horizontal="center" vertical="center" wrapText="1"/>
    </xf>
    <xf numFmtId="0" fontId="45" fillId="0" borderId="0" xfId="0" applyFont="1" applyFill="1" applyBorder="1" applyAlignment="1">
      <alignment horizontal="center" vertical="center" wrapText="1"/>
    </xf>
    <xf numFmtId="1" fontId="13" fillId="0" borderId="0" xfId="0" applyNumberFormat="1" applyFont="1" applyFill="1" applyAlignment="1">
      <alignment vertical="center"/>
    </xf>
    <xf numFmtId="0" fontId="6" fillId="5" borderId="6" xfId="0" applyFont="1" applyFill="1" applyBorder="1" applyAlignment="1">
      <alignment horizontal="left" vertical="top" wrapText="1"/>
    </xf>
    <xf numFmtId="174" fontId="6" fillId="4" borderId="6" xfId="0" applyNumberFormat="1" applyFont="1" applyFill="1" applyBorder="1" applyAlignment="1" applyProtection="1">
      <alignment horizontal="center" vertical="center" wrapText="1"/>
      <protection locked="0"/>
    </xf>
    <xf numFmtId="49" fontId="6" fillId="0" borderId="6" xfId="0" applyNumberFormat="1" applyFont="1" applyFill="1" applyBorder="1" applyAlignment="1" applyProtection="1">
      <alignment horizontal="center" vertical="top" wrapText="1"/>
      <protection locked="0"/>
    </xf>
    <xf numFmtId="0" fontId="6" fillId="4" borderId="6" xfId="0" applyFont="1" applyFill="1" applyBorder="1" applyAlignment="1">
      <alignment horizontal="left" vertical="top" wrapText="1"/>
    </xf>
    <xf numFmtId="0" fontId="6" fillId="0" borderId="6" xfId="0" applyFont="1" applyFill="1" applyBorder="1" applyAlignment="1" applyProtection="1">
      <alignment horizontal="left" vertical="top" wrapText="1"/>
      <protection locked="0"/>
    </xf>
    <xf numFmtId="49" fontId="6" fillId="0" borderId="6" xfId="0" applyNumberFormat="1" applyFont="1" applyFill="1" applyBorder="1" applyAlignment="1" applyProtection="1">
      <alignment horizontal="left" vertical="top" wrapText="1"/>
      <protection locked="0"/>
    </xf>
    <xf numFmtId="168" fontId="13" fillId="0" borderId="0" xfId="0" applyNumberFormat="1" applyFont="1" applyBorder="1" applyAlignment="1">
      <alignment vertical="center"/>
    </xf>
    <xf numFmtId="0" fontId="12" fillId="0" borderId="0" xfId="0" applyFont="1" applyFill="1" applyBorder="1" applyAlignment="1">
      <alignment vertical="center" wrapText="1"/>
    </xf>
    <xf numFmtId="166" fontId="13" fillId="0" borderId="0" xfId="0" applyNumberFormat="1" applyFont="1" applyFill="1" applyBorder="1" applyAlignment="1" applyProtection="1">
      <alignment vertical="center"/>
      <protection locked="0"/>
    </xf>
    <xf numFmtId="167" fontId="13" fillId="0" borderId="0" xfId="0" applyNumberFormat="1" applyFont="1" applyFill="1" applyBorder="1" applyAlignment="1">
      <alignment vertical="center"/>
    </xf>
    <xf numFmtId="3" fontId="6" fillId="0" borderId="0" xfId="0" applyNumberFormat="1" applyFont="1" applyFill="1" applyBorder="1" applyAlignment="1">
      <alignment horizontal="right" vertical="center" wrapText="1"/>
    </xf>
    <xf numFmtId="0" fontId="12" fillId="0" borderId="0" xfId="0" applyFont="1" applyAlignment="1">
      <alignment horizontal="center" vertical="center"/>
    </xf>
    <xf numFmtId="0" fontId="13" fillId="0" borderId="0" xfId="0" applyFont="1" applyAlignment="1">
      <alignment horizontal="center" vertical="center"/>
    </xf>
    <xf numFmtId="166" fontId="13" fillId="4" borderId="6" xfId="0" applyNumberFormat="1" applyFont="1" applyFill="1" applyBorder="1" applyAlignment="1" applyProtection="1">
      <alignment vertical="center"/>
      <protection locked="0"/>
    </xf>
    <xf numFmtId="167" fontId="13" fillId="0" borderId="0" xfId="0" applyNumberFormat="1" applyFont="1" applyBorder="1" applyAlignment="1">
      <alignment vertical="center"/>
    </xf>
    <xf numFmtId="3" fontId="6" fillId="4" borderId="6" xfId="0" applyNumberFormat="1" applyFont="1" applyFill="1" applyBorder="1" applyAlignment="1">
      <alignment horizontal="right" vertical="center" wrapText="1"/>
    </xf>
    <xf numFmtId="0" fontId="13" fillId="0" borderId="0" xfId="0" applyFont="1" applyBorder="1" applyAlignment="1">
      <alignment vertical="center"/>
    </xf>
    <xf numFmtId="0" fontId="13" fillId="0" borderId="0" xfId="0" applyFont="1" applyFill="1" applyBorder="1" applyAlignment="1">
      <alignment vertical="center" wrapText="1"/>
    </xf>
    <xf numFmtId="0" fontId="13" fillId="2" borderId="6" xfId="0" applyFont="1" applyFill="1" applyBorder="1" applyAlignment="1">
      <alignment vertical="center" wrapText="1"/>
    </xf>
    <xf numFmtId="164" fontId="13" fillId="0" borderId="0" xfId="0" applyNumberFormat="1" applyFont="1" applyAlignment="1">
      <alignment horizontal="center" vertical="center"/>
    </xf>
    <xf numFmtId="166" fontId="13" fillId="0" borderId="0" xfId="0" applyNumberFormat="1" applyFont="1" applyFill="1" applyBorder="1" applyAlignment="1">
      <alignment horizontal="center" vertical="center"/>
    </xf>
    <xf numFmtId="166" fontId="13" fillId="3" borderId="0" xfId="0" applyNumberFormat="1" applyFont="1" applyFill="1" applyBorder="1" applyAlignment="1">
      <alignment horizontal="right" vertical="center"/>
    </xf>
    <xf numFmtId="166" fontId="13" fillId="3" borderId="6" xfId="0" applyNumberFormat="1" applyFont="1" applyFill="1" applyBorder="1" applyAlignment="1">
      <alignment horizontal="right" vertical="center"/>
    </xf>
    <xf numFmtId="166" fontId="13" fillId="3" borderId="6" xfId="0" applyNumberFormat="1" applyFont="1" applyFill="1" applyBorder="1" applyAlignment="1">
      <alignment horizontal="center" vertical="center"/>
    </xf>
    <xf numFmtId="0" fontId="7" fillId="2" borderId="6" xfId="0" applyFont="1" applyFill="1" applyBorder="1" applyAlignment="1">
      <alignment horizontal="center" vertical="center" wrapText="1"/>
    </xf>
    <xf numFmtId="0" fontId="13" fillId="3" borderId="6" xfId="0" applyFont="1" applyFill="1" applyBorder="1" applyAlignment="1">
      <alignment vertical="center"/>
    </xf>
    <xf numFmtId="179" fontId="13" fillId="3" borderId="6" xfId="1" applyNumberFormat="1" applyFont="1" applyFill="1" applyBorder="1" applyAlignment="1">
      <alignment horizontal="right" vertical="center"/>
    </xf>
    <xf numFmtId="0" fontId="7" fillId="2" borderId="0" xfId="0" applyFont="1" applyFill="1" applyBorder="1" applyAlignment="1">
      <alignment horizontal="center" vertical="center" wrapText="1"/>
    </xf>
    <xf numFmtId="0" fontId="46" fillId="0" borderId="0" xfId="0" applyFont="1" applyFill="1" applyBorder="1" applyAlignment="1" applyProtection="1">
      <alignment horizontal="left" vertical="center"/>
      <protection locked="0"/>
    </xf>
    <xf numFmtId="14" fontId="13" fillId="0" borderId="0" xfId="0" applyNumberFormat="1" applyFont="1" applyFill="1" applyBorder="1" applyAlignment="1" applyProtection="1">
      <alignment vertical="center"/>
      <protection locked="0"/>
    </xf>
    <xf numFmtId="0" fontId="47" fillId="0" borderId="0" xfId="0" applyFont="1" applyFill="1" applyBorder="1" applyAlignment="1">
      <alignment vertical="center"/>
    </xf>
    <xf numFmtId="174" fontId="13" fillId="0" borderId="5" xfId="0" applyNumberFormat="1" applyFont="1" applyFill="1" applyBorder="1" applyAlignment="1" applyProtection="1">
      <alignment horizontal="left" vertical="center"/>
      <protection locked="0"/>
    </xf>
    <xf numFmtId="0" fontId="47" fillId="0" borderId="5" xfId="0" applyFont="1" applyFill="1" applyBorder="1" applyAlignment="1">
      <alignment vertical="center"/>
    </xf>
    <xf numFmtId="0" fontId="47" fillId="0" borderId="2" xfId="0" applyFont="1" applyFill="1" applyBorder="1" applyAlignment="1">
      <alignment vertical="center"/>
    </xf>
    <xf numFmtId="0" fontId="48" fillId="0" borderId="2" xfId="0" applyFont="1" applyFill="1" applyBorder="1" applyAlignment="1">
      <alignment vertical="center"/>
    </xf>
    <xf numFmtId="0" fontId="12" fillId="0" borderId="0" xfId="0" applyFont="1" applyFill="1" applyAlignment="1">
      <alignment vertical="center"/>
    </xf>
    <xf numFmtId="0" fontId="13" fillId="0" borderId="0" xfId="0" applyFont="1" applyFill="1"/>
    <xf numFmtId="0" fontId="12" fillId="0" borderId="0" xfId="0" applyFont="1" applyFill="1" applyBorder="1" applyAlignment="1">
      <alignment horizontal="center" vertical="center"/>
    </xf>
    <xf numFmtId="0" fontId="13" fillId="0" borderId="0" xfId="0" applyFont="1" applyFill="1" applyBorder="1" applyAlignment="1">
      <alignment vertical="center"/>
    </xf>
    <xf numFmtId="0" fontId="13" fillId="0" borderId="0" xfId="0" applyFont="1" applyFill="1" applyBorder="1" applyAlignment="1">
      <alignment wrapText="1"/>
    </xf>
    <xf numFmtId="14" fontId="13" fillId="0" borderId="0" xfId="0" applyNumberFormat="1" applyFont="1" applyFill="1" applyBorder="1" applyAlignment="1">
      <alignment horizontal="center" vertical="center"/>
    </xf>
    <xf numFmtId="0" fontId="13" fillId="0" borderId="8" xfId="0" applyFont="1" applyFill="1" applyBorder="1" applyAlignment="1">
      <alignment horizontal="center" vertical="center"/>
    </xf>
    <xf numFmtId="0" fontId="13" fillId="0" borderId="7" xfId="0" applyFont="1" applyFill="1" applyBorder="1" applyAlignment="1">
      <alignment horizontal="center" vertical="center"/>
    </xf>
    <xf numFmtId="14" fontId="13" fillId="0" borderId="6" xfId="0" applyNumberFormat="1" applyFont="1" applyFill="1" applyBorder="1" applyAlignment="1">
      <alignment horizontal="left" vertical="top" wrapText="1"/>
    </xf>
    <xf numFmtId="0" fontId="13" fillId="0" borderId="17" xfId="0" applyFont="1" applyFill="1" applyBorder="1" applyAlignment="1">
      <alignment horizontal="center" vertical="center"/>
    </xf>
    <xf numFmtId="0" fontId="13" fillId="0" borderId="16" xfId="0" applyFont="1" applyFill="1" applyBorder="1" applyAlignment="1">
      <alignment horizontal="center" vertical="center"/>
    </xf>
    <xf numFmtId="0" fontId="12" fillId="0" borderId="15" xfId="0" applyFont="1" applyFill="1" applyBorder="1" applyAlignment="1">
      <alignment horizontal="center" vertical="center" wrapText="1"/>
    </xf>
    <xf numFmtId="0" fontId="12" fillId="0" borderId="15" xfId="0" applyFont="1" applyFill="1" applyBorder="1" applyAlignment="1">
      <alignment horizontal="center" vertical="center"/>
    </xf>
    <xf numFmtId="0" fontId="49" fillId="0" borderId="0" xfId="0" applyFont="1" applyFill="1" applyBorder="1" applyAlignment="1">
      <alignment horizontal="left" vertical="center"/>
    </xf>
    <xf numFmtId="169" fontId="6" fillId="0" borderId="6" xfId="1" applyNumberFormat="1" applyFont="1" applyFill="1" applyBorder="1" applyAlignment="1">
      <alignment vertical="center" wrapText="1"/>
    </xf>
    <xf numFmtId="1" fontId="6" fillId="0" borderId="8" xfId="0" applyNumberFormat="1"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protection locked="0"/>
    </xf>
    <xf numFmtId="14" fontId="6" fillId="0" borderId="6" xfId="0" applyNumberFormat="1" applyFont="1" applyFill="1" applyBorder="1" applyAlignment="1" applyProtection="1">
      <alignment horizontal="center" vertical="center"/>
      <protection locked="0"/>
    </xf>
    <xf numFmtId="9" fontId="6" fillId="0" borderId="6" xfId="0" applyNumberFormat="1" applyFont="1" applyFill="1" applyBorder="1" applyAlignment="1" applyProtection="1">
      <alignment horizontal="center" vertical="center"/>
      <protection locked="0"/>
    </xf>
    <xf numFmtId="0" fontId="6" fillId="0" borderId="6" xfId="0" applyFont="1" applyFill="1" applyBorder="1" applyAlignment="1" applyProtection="1">
      <alignment vertical="center" wrapText="1"/>
      <protection locked="0"/>
    </xf>
    <xf numFmtId="172" fontId="6" fillId="0" borderId="6" xfId="1" applyNumberFormat="1" applyFont="1" applyFill="1" applyBorder="1" applyAlignment="1">
      <alignment vertical="center"/>
    </xf>
    <xf numFmtId="0" fontId="6" fillId="0" borderId="33" xfId="0" applyFont="1" applyFill="1" applyBorder="1" applyAlignment="1" applyProtection="1">
      <alignment horizontal="center" vertical="center"/>
      <protection locked="0"/>
    </xf>
    <xf numFmtId="14" fontId="6" fillId="0" borderId="33" xfId="0" applyNumberFormat="1" applyFont="1" applyFill="1" applyBorder="1" applyAlignment="1" applyProtection="1">
      <alignment horizontal="center" vertical="center"/>
      <protection locked="0"/>
    </xf>
    <xf numFmtId="0" fontId="12" fillId="0" borderId="9" xfId="0" applyFont="1" applyFill="1" applyBorder="1" applyAlignment="1">
      <alignment horizontal="center" vertical="center" wrapText="1"/>
    </xf>
    <xf numFmtId="0" fontId="12" fillId="0" borderId="12" xfId="0" applyFont="1" applyFill="1" applyBorder="1" applyAlignment="1">
      <alignment horizontal="center" vertical="center" wrapText="1"/>
    </xf>
    <xf numFmtId="2" fontId="12" fillId="0" borderId="12" xfId="0" applyNumberFormat="1" applyFont="1" applyFill="1" applyBorder="1" applyAlignment="1">
      <alignment horizontal="center" vertical="center" wrapText="1"/>
    </xf>
    <xf numFmtId="0" fontId="44" fillId="0" borderId="0" xfId="0" applyFont="1" applyFill="1" applyBorder="1" applyAlignment="1">
      <alignment horizontal="center" vertical="center"/>
    </xf>
    <xf numFmtId="0" fontId="12" fillId="0" borderId="6" xfId="0" applyFont="1" applyFill="1" applyBorder="1" applyAlignment="1">
      <alignment horizontal="center" wrapText="1"/>
    </xf>
    <xf numFmtId="0" fontId="13" fillId="4" borderId="10" xfId="0" applyFont="1" applyFill="1" applyBorder="1" applyAlignment="1">
      <alignment horizontal="center" vertical="center"/>
    </xf>
    <xf numFmtId="0" fontId="13" fillId="4" borderId="6" xfId="0" applyFont="1" applyFill="1" applyBorder="1" applyAlignment="1">
      <alignment vertical="center"/>
    </xf>
    <xf numFmtId="0" fontId="13" fillId="4" borderId="6" xfId="0" applyFont="1" applyFill="1" applyBorder="1" applyAlignment="1">
      <alignment wrapText="1"/>
    </xf>
    <xf numFmtId="14" fontId="13" fillId="4" borderId="6" xfId="0" applyNumberFormat="1" applyFont="1" applyFill="1" applyBorder="1" applyAlignment="1">
      <alignment vertical="center" wrapText="1"/>
    </xf>
    <xf numFmtId="0" fontId="13" fillId="4" borderId="6" xfId="0" applyFont="1" applyFill="1" applyBorder="1" applyAlignment="1">
      <alignment vertical="center" wrapText="1"/>
    </xf>
    <xf numFmtId="14" fontId="13" fillId="4" borderId="6" xfId="0" applyNumberFormat="1" applyFont="1" applyFill="1" applyBorder="1" applyAlignment="1">
      <alignment vertical="center"/>
    </xf>
    <xf numFmtId="16" fontId="13" fillId="0" borderId="6" xfId="0" applyNumberFormat="1" applyFont="1" applyFill="1" applyBorder="1" applyAlignment="1">
      <alignment wrapText="1"/>
    </xf>
    <xf numFmtId="0" fontId="50" fillId="0" borderId="0" xfId="0" applyFont="1" applyFill="1" applyBorder="1" applyAlignment="1">
      <alignment horizontal="center" vertical="center" wrapText="1"/>
    </xf>
    <xf numFmtId="0" fontId="51" fillId="0" borderId="0" xfId="0" applyFont="1" applyFill="1" applyBorder="1" applyAlignment="1">
      <alignment horizontal="left" vertical="center"/>
    </xf>
    <xf numFmtId="169" fontId="6" fillId="0" borderId="9" xfId="1" applyNumberFormat="1" applyFont="1" applyFill="1" applyBorder="1" applyAlignment="1">
      <alignment horizontal="center" vertical="center" wrapText="1"/>
    </xf>
    <xf numFmtId="0" fontId="6" fillId="0" borderId="6" xfId="1" applyNumberFormat="1" applyFont="1" applyFill="1" applyBorder="1" applyAlignment="1">
      <alignment horizontal="right" vertical="center" wrapText="1"/>
    </xf>
    <xf numFmtId="10" fontId="6" fillId="0" borderId="6" xfId="0" applyNumberFormat="1" applyFont="1" applyFill="1" applyBorder="1" applyAlignment="1" applyProtection="1">
      <alignment horizontal="center" vertical="center" wrapText="1"/>
      <protection locked="0"/>
    </xf>
    <xf numFmtId="2" fontId="6" fillId="0" borderId="6" xfId="0" applyNumberFormat="1" applyFont="1" applyFill="1" applyBorder="1" applyAlignment="1" applyProtection="1">
      <alignment horizontal="center" vertical="center"/>
      <protection locked="0"/>
    </xf>
    <xf numFmtId="15" fontId="6" fillId="0" borderId="10" xfId="0" applyNumberFormat="1" applyFont="1" applyFill="1" applyBorder="1" applyAlignment="1" applyProtection="1">
      <alignment horizontal="center" vertical="center" wrapText="1"/>
      <protection locked="0"/>
    </xf>
    <xf numFmtId="14" fontId="6" fillId="0" borderId="10" xfId="0" applyNumberFormat="1" applyFont="1" applyFill="1" applyBorder="1" applyAlignment="1" applyProtection="1">
      <alignment horizontal="center" vertical="center" wrapText="1"/>
      <protection locked="0"/>
    </xf>
    <xf numFmtId="168" fontId="13" fillId="0" borderId="0" xfId="0" applyNumberFormat="1" applyFont="1" applyFill="1" applyBorder="1" applyAlignment="1">
      <alignment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6" fillId="0" borderId="6" xfId="0" applyFont="1" applyFill="1" applyBorder="1" applyAlignment="1">
      <alignment horizontal="center" vertical="center"/>
    </xf>
    <xf numFmtId="166" fontId="13" fillId="0" borderId="6" xfId="0" applyNumberFormat="1" applyFont="1" applyFill="1" applyBorder="1" applyAlignment="1">
      <alignment horizontal="right" vertical="center"/>
    </xf>
    <xf numFmtId="3" fontId="7" fillId="4" borderId="6" xfId="0" applyNumberFormat="1" applyFont="1" applyFill="1" applyBorder="1" applyAlignment="1">
      <alignment horizontal="right" vertical="center" wrapText="1"/>
    </xf>
    <xf numFmtId="164" fontId="13" fillId="0" borderId="0" xfId="0" applyNumberFormat="1" applyFont="1" applyFill="1" applyAlignment="1">
      <alignment horizontal="center" vertical="center"/>
    </xf>
    <xf numFmtId="166" fontId="13" fillId="0" borderId="0" xfId="0" applyNumberFormat="1" applyFont="1" applyFill="1" applyBorder="1" applyAlignment="1">
      <alignment horizontal="right" vertical="center"/>
    </xf>
    <xf numFmtId="3" fontId="13" fillId="4" borderId="6" xfId="0" applyNumberFormat="1" applyFont="1" applyFill="1" applyBorder="1" applyAlignment="1">
      <alignment horizontal="center" vertical="center"/>
    </xf>
    <xf numFmtId="0" fontId="7" fillId="4" borderId="6" xfId="0" applyFont="1" applyFill="1" applyBorder="1" applyAlignment="1">
      <alignment horizontal="center" vertical="center" wrapText="1"/>
    </xf>
    <xf numFmtId="3" fontId="13" fillId="0" borderId="6" xfId="0" applyNumberFormat="1" applyFont="1" applyFill="1" applyBorder="1" applyAlignment="1">
      <alignment horizontal="right" vertical="center"/>
    </xf>
    <xf numFmtId="0" fontId="7" fillId="0" borderId="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pplyProtection="1">
      <alignment horizontal="left" vertical="center"/>
      <protection locked="0"/>
    </xf>
    <xf numFmtId="0" fontId="6" fillId="0" borderId="0" xfId="0" applyFont="1" applyFill="1" applyBorder="1" applyAlignment="1">
      <alignment vertical="center"/>
    </xf>
    <xf numFmtId="0" fontId="6" fillId="0" borderId="5" xfId="0" applyFont="1" applyFill="1" applyBorder="1" applyAlignment="1">
      <alignment vertical="center"/>
    </xf>
    <xf numFmtId="0" fontId="7" fillId="0" borderId="4" xfId="0" applyFont="1" applyFill="1" applyBorder="1" applyAlignment="1" applyProtection="1">
      <alignment vertical="center"/>
      <protection locked="0"/>
    </xf>
    <xf numFmtId="0" fontId="7" fillId="0" borderId="3" xfId="0" applyFont="1" applyFill="1" applyBorder="1" applyAlignment="1" applyProtection="1">
      <alignment vertical="center"/>
      <protection locked="0"/>
    </xf>
    <xf numFmtId="0" fontId="0" fillId="0" borderId="8" xfId="0" applyBorder="1"/>
    <xf numFmtId="0" fontId="0" fillId="0" borderId="9" xfId="0" applyBorder="1" applyAlignment="1">
      <alignment wrapText="1"/>
    </xf>
    <xf numFmtId="0" fontId="0" fillId="0" borderId="6" xfId="0" applyBorder="1" applyAlignment="1">
      <alignment horizontal="left" vertical="center" wrapText="1"/>
    </xf>
    <xf numFmtId="0" fontId="0" fillId="0" borderId="6" xfId="0" applyFill="1" applyBorder="1" applyAlignment="1">
      <alignment horizontal="left" vertical="center" wrapText="1"/>
    </xf>
    <xf numFmtId="0" fontId="16" fillId="5" borderId="6" xfId="0" applyNumberFormat="1" applyFont="1" applyFill="1" applyBorder="1" applyAlignment="1" applyProtection="1">
      <alignment horizontal="center" vertical="center" wrapText="1"/>
      <protection locked="0"/>
    </xf>
    <xf numFmtId="3" fontId="16" fillId="0" borderId="6" xfId="0" applyNumberFormat="1" applyFont="1" applyFill="1" applyBorder="1" applyAlignment="1" applyProtection="1">
      <alignment horizontal="center" vertical="center" wrapText="1"/>
      <protection locked="0"/>
    </xf>
    <xf numFmtId="14" fontId="0" fillId="0" borderId="0" xfId="0" applyNumberFormat="1" applyBorder="1" applyAlignment="1">
      <alignment horizontal="center" vertical="center"/>
    </xf>
    <xf numFmtId="0" fontId="0" fillId="4" borderId="6" xfId="0" applyFill="1" applyBorder="1" applyAlignment="1">
      <alignment horizontal="center" vertical="center" wrapText="1"/>
    </xf>
    <xf numFmtId="0" fontId="0" fillId="4" borderId="9" xfId="0" applyFill="1" applyBorder="1" applyAlignment="1">
      <alignment vertical="center" wrapText="1"/>
    </xf>
    <xf numFmtId="0" fontId="17" fillId="4" borderId="6" xfId="0" applyNumberFormat="1" applyFont="1" applyFill="1" applyBorder="1" applyAlignment="1" applyProtection="1">
      <alignment horizontal="center" vertical="center" wrapText="1"/>
      <protection locked="0"/>
    </xf>
    <xf numFmtId="0" fontId="17" fillId="0" borderId="6" xfId="0" applyNumberFormat="1" applyFont="1" applyFill="1" applyBorder="1" applyAlignment="1" applyProtection="1">
      <alignment horizontal="center" vertical="center" wrapText="1"/>
      <protection locked="0"/>
    </xf>
    <xf numFmtId="2" fontId="16" fillId="4" borderId="6" xfId="0" applyNumberFormat="1" applyFont="1" applyFill="1" applyBorder="1" applyAlignment="1" applyProtection="1">
      <alignment horizontal="center" vertical="center" wrapText="1"/>
      <protection locked="0"/>
    </xf>
    <xf numFmtId="0" fontId="16" fillId="4" borderId="6" xfId="0" applyNumberFormat="1" applyFont="1" applyFill="1" applyBorder="1" applyAlignment="1" applyProtection="1">
      <alignment horizontal="center" vertical="center" wrapText="1"/>
      <protection locked="0"/>
    </xf>
    <xf numFmtId="1" fontId="15" fillId="0" borderId="6" xfId="0" applyNumberFormat="1" applyFont="1" applyFill="1" applyBorder="1" applyAlignment="1">
      <alignment horizontal="center" vertical="center" wrapText="1"/>
    </xf>
    <xf numFmtId="169" fontId="16" fillId="0" borderId="6" xfId="1" applyNumberFormat="1" applyFont="1" applyFill="1" applyBorder="1" applyAlignment="1">
      <alignment horizontal="left" vertical="center" wrapText="1"/>
    </xf>
    <xf numFmtId="0" fontId="0" fillId="0" borderId="0" xfId="0" applyAlignment="1">
      <alignment horizontal="center"/>
    </xf>
    <xf numFmtId="15" fontId="16" fillId="0" borderId="6" xfId="0" applyNumberFormat="1" applyFont="1" applyFill="1" applyBorder="1" applyAlignment="1" applyProtection="1">
      <alignment horizontal="right" vertical="center" wrapText="1"/>
      <protection locked="0"/>
    </xf>
    <xf numFmtId="14" fontId="15" fillId="0" borderId="0" xfId="0" applyNumberFormat="1" applyFont="1" applyFill="1" applyAlignment="1">
      <alignment horizontal="right" vertical="center" wrapText="1"/>
    </xf>
    <xf numFmtId="49" fontId="0" fillId="0" borderId="6" xfId="0" applyNumberFormat="1" applyFill="1" applyBorder="1" applyAlignment="1">
      <alignment horizontal="center" vertical="center" wrapText="1"/>
    </xf>
    <xf numFmtId="0" fontId="0" fillId="5" borderId="9" xfId="0" applyFill="1" applyBorder="1" applyAlignment="1">
      <alignment vertical="center" wrapText="1"/>
    </xf>
    <xf numFmtId="49" fontId="0" fillId="0" borderId="9" xfId="0" applyNumberFormat="1" applyFill="1" applyBorder="1" applyAlignment="1">
      <alignment horizontal="center" vertical="center" wrapText="1"/>
    </xf>
    <xf numFmtId="14" fontId="0" fillId="0" borderId="9" xfId="0" applyNumberFormat="1" applyBorder="1" applyAlignment="1">
      <alignment horizontal="center" vertical="center" wrapText="1"/>
    </xf>
    <xf numFmtId="0" fontId="15" fillId="5" borderId="6" xfId="0" applyFont="1" applyFill="1" applyBorder="1" applyAlignment="1">
      <alignment horizontal="left" wrapText="1"/>
    </xf>
    <xf numFmtId="181" fontId="16" fillId="0" borderId="6" xfId="3" applyNumberFormat="1" applyFont="1" applyFill="1" applyBorder="1" applyAlignment="1">
      <alignment horizontal="right" vertical="center" wrapText="1"/>
    </xf>
    <xf numFmtId="0" fontId="0" fillId="0" borderId="6" xfId="0" applyFill="1" applyBorder="1" applyAlignment="1">
      <alignment horizontal="left" wrapText="1"/>
    </xf>
    <xf numFmtId="183" fontId="0" fillId="0" borderId="0" xfId="0" applyNumberFormat="1" applyBorder="1" applyAlignment="1">
      <alignment vertical="center"/>
    </xf>
    <xf numFmtId="0" fontId="15" fillId="0" borderId="6" xfId="0" applyFont="1" applyFill="1" applyBorder="1" applyAlignment="1" applyProtection="1">
      <alignment horizontal="left" vertical="center" wrapText="1"/>
      <protection locked="0"/>
    </xf>
    <xf numFmtId="0" fontId="15" fillId="0" borderId="6" xfId="0" applyFont="1" applyFill="1" applyBorder="1" applyAlignment="1"/>
    <xf numFmtId="14" fontId="15" fillId="0" borderId="6" xfId="0" applyNumberFormat="1" applyFont="1" applyBorder="1" applyAlignment="1">
      <alignment horizontal="right"/>
    </xf>
    <xf numFmtId="0" fontId="15" fillId="0" borderId="6" xfId="0" applyFont="1" applyBorder="1" applyAlignment="1">
      <alignment horizontal="right"/>
    </xf>
    <xf numFmtId="2" fontId="15" fillId="0" borderId="6" xfId="0" applyNumberFormat="1" applyFont="1" applyBorder="1" applyAlignment="1">
      <alignment horizontal="center" wrapText="1"/>
    </xf>
    <xf numFmtId="0" fontId="15" fillId="0" borderId="6" xfId="0" applyFont="1" applyBorder="1" applyAlignment="1">
      <alignment horizontal="left" wrapText="1"/>
    </xf>
    <xf numFmtId="0" fontId="13" fillId="0" borderId="10" xfId="0" applyFont="1" applyFill="1" applyBorder="1" applyAlignment="1">
      <alignment wrapText="1"/>
    </xf>
    <xf numFmtId="0" fontId="15" fillId="0" borderId="29" xfId="0" applyFont="1" applyFill="1" applyBorder="1" applyAlignment="1">
      <alignment horizontal="left" vertical="center" wrapText="1"/>
    </xf>
    <xf numFmtId="0" fontId="6" fillId="0" borderId="9" xfId="0" applyFont="1" applyFill="1" applyBorder="1" applyAlignment="1">
      <alignment horizontal="left" vertical="center" wrapText="1"/>
    </xf>
    <xf numFmtId="0" fontId="0" fillId="0" borderId="6" xfId="0" applyBorder="1" applyAlignment="1">
      <alignment horizontal="right" wrapText="1"/>
    </xf>
    <xf numFmtId="0" fontId="0" fillId="0" borderId="10" xfId="0" applyFill="1" applyBorder="1" applyAlignment="1">
      <alignment wrapText="1"/>
    </xf>
    <xf numFmtId="14" fontId="0" fillId="0" borderId="10" xfId="0" applyNumberFormat="1" applyFill="1" applyBorder="1" applyAlignment="1">
      <alignment wrapText="1"/>
    </xf>
    <xf numFmtId="0" fontId="15" fillId="5" borderId="10" xfId="0" applyFont="1" applyFill="1" applyBorder="1" applyAlignment="1">
      <alignment horizontal="center" vertical="center" wrapText="1"/>
    </xf>
    <xf numFmtId="14" fontId="15" fillId="0" borderId="6" xfId="0" applyNumberFormat="1" applyFont="1" applyBorder="1" applyAlignment="1">
      <alignment horizontal="center"/>
    </xf>
    <xf numFmtId="0" fontId="15" fillId="5" borderId="6" xfId="0" applyFont="1" applyFill="1" applyBorder="1" applyAlignment="1">
      <alignment vertical="center" wrapText="1"/>
    </xf>
    <xf numFmtId="0" fontId="0" fillId="5" borderId="0" xfId="0" applyFill="1" applyAlignment="1">
      <alignment vertical="center" wrapText="1"/>
    </xf>
    <xf numFmtId="14" fontId="0" fillId="0" borderId="9" xfId="0" applyNumberFormat="1" applyBorder="1" applyAlignment="1">
      <alignment horizontal="left"/>
    </xf>
    <xf numFmtId="0" fontId="13" fillId="0" borderId="6" xfId="0" applyFont="1" applyBorder="1" applyAlignment="1">
      <alignment horizontal="center" vertical="top" wrapText="1"/>
    </xf>
    <xf numFmtId="14" fontId="13" fillId="0" borderId="6" xfId="0" applyNumberFormat="1" applyFont="1" applyBorder="1" applyAlignment="1">
      <alignment horizontal="left" vertical="top" wrapText="1"/>
    </xf>
    <xf numFmtId="14" fontId="13" fillId="0" borderId="6" xfId="0" applyNumberFormat="1" applyFont="1" applyBorder="1" applyAlignment="1">
      <alignment horizontal="center" vertical="top" wrapText="1"/>
    </xf>
    <xf numFmtId="0" fontId="13" fillId="0" borderId="0" xfId="0" applyFont="1" applyAlignment="1">
      <alignment horizontal="center" vertical="top" wrapText="1"/>
    </xf>
    <xf numFmtId="0" fontId="6" fillId="0" borderId="6" xfId="0" applyFont="1" applyFill="1" applyBorder="1" applyAlignment="1">
      <alignment vertical="top" wrapText="1"/>
    </xf>
    <xf numFmtId="169" fontId="6" fillId="0" borderId="6" xfId="1" applyNumberFormat="1" applyFont="1" applyFill="1" applyBorder="1" applyAlignment="1">
      <alignment vertical="top" wrapText="1"/>
    </xf>
    <xf numFmtId="1" fontId="6" fillId="0" borderId="6" xfId="1" applyNumberFormat="1" applyFont="1" applyFill="1" applyBorder="1" applyAlignment="1">
      <alignment vertical="top" wrapText="1"/>
    </xf>
    <xf numFmtId="1" fontId="6" fillId="0" borderId="6" xfId="0" applyNumberFormat="1" applyFont="1" applyFill="1" applyBorder="1" applyAlignment="1" applyProtection="1">
      <alignment vertical="top" wrapText="1"/>
      <protection locked="0"/>
    </xf>
    <xf numFmtId="0" fontId="6" fillId="0" borderId="6" xfId="0" applyNumberFormat="1" applyFont="1" applyFill="1" applyBorder="1" applyAlignment="1" applyProtection="1">
      <alignment vertical="top" wrapText="1"/>
      <protection locked="0"/>
    </xf>
    <xf numFmtId="2" fontId="6" fillId="0" borderId="6" xfId="0" applyNumberFormat="1" applyFont="1" applyFill="1" applyBorder="1" applyAlignment="1" applyProtection="1">
      <alignment vertical="top" wrapText="1"/>
      <protection locked="0"/>
    </xf>
    <xf numFmtId="15" fontId="15" fillId="0" borderId="6" xfId="0" applyNumberFormat="1" applyFont="1" applyFill="1" applyBorder="1" applyAlignment="1" applyProtection="1">
      <alignment vertical="top" wrapText="1"/>
      <protection locked="0"/>
    </xf>
    <xf numFmtId="14" fontId="6" fillId="0" borderId="6" xfId="0" applyNumberFormat="1" applyFont="1" applyFill="1" applyBorder="1" applyAlignment="1" applyProtection="1">
      <alignment vertical="top" wrapText="1"/>
      <protection locked="0"/>
    </xf>
    <xf numFmtId="9" fontId="6" fillId="0" borderId="6" xfId="0" applyNumberFormat="1" applyFont="1" applyFill="1" applyBorder="1" applyAlignment="1" applyProtection="1">
      <alignment vertical="top" wrapText="1"/>
      <protection locked="0"/>
    </xf>
    <xf numFmtId="0" fontId="6" fillId="0" borderId="6" xfId="0" applyFont="1" applyFill="1" applyBorder="1" applyAlignment="1" applyProtection="1">
      <alignment vertical="top" wrapText="1"/>
      <protection locked="0"/>
    </xf>
    <xf numFmtId="49" fontId="6" fillId="0" borderId="6" xfId="0" applyNumberFormat="1" applyFont="1" applyFill="1" applyBorder="1" applyAlignment="1" applyProtection="1">
      <alignment vertical="top" wrapText="1"/>
      <protection locked="0"/>
    </xf>
    <xf numFmtId="15" fontId="6" fillId="0" borderId="6" xfId="0" applyNumberFormat="1" applyFont="1" applyFill="1" applyBorder="1" applyAlignment="1" applyProtection="1">
      <alignment vertical="top" wrapText="1"/>
      <protection locked="0"/>
    </xf>
    <xf numFmtId="9" fontId="6" fillId="0" borderId="6" xfId="2" applyFont="1" applyFill="1" applyBorder="1" applyAlignment="1" applyProtection="1">
      <alignment vertical="top" wrapText="1"/>
      <protection locked="0"/>
    </xf>
    <xf numFmtId="0" fontId="13" fillId="0" borderId="6" xfId="0" applyFont="1" applyBorder="1" applyAlignment="1">
      <alignment horizontal="left" vertical="top"/>
    </xf>
    <xf numFmtId="0" fontId="6" fillId="0" borderId="6" xfId="0" applyFont="1" applyBorder="1" applyAlignment="1">
      <alignment horizontal="left" vertical="top" wrapText="1"/>
    </xf>
    <xf numFmtId="169" fontId="6" fillId="0" borderId="6" xfId="1" applyNumberFormat="1" applyFont="1" applyFill="1" applyBorder="1" applyAlignment="1">
      <alignment horizontal="left" vertical="top" wrapText="1"/>
    </xf>
    <xf numFmtId="1" fontId="6" fillId="0" borderId="6" xfId="1" applyNumberFormat="1" applyFont="1" applyFill="1" applyBorder="1" applyAlignment="1">
      <alignment horizontal="left" vertical="top" wrapText="1"/>
    </xf>
    <xf numFmtId="49" fontId="7" fillId="0" borderId="6" xfId="0" applyNumberFormat="1" applyFont="1" applyFill="1" applyBorder="1" applyAlignment="1" applyProtection="1">
      <alignment horizontal="left" vertical="top" wrapText="1"/>
      <protection locked="0"/>
    </xf>
    <xf numFmtId="1" fontId="7" fillId="0" borderId="6" xfId="0" applyNumberFormat="1" applyFont="1" applyFill="1" applyBorder="1" applyAlignment="1" applyProtection="1">
      <alignment horizontal="left" vertical="top" wrapText="1"/>
      <protection locked="0"/>
    </xf>
    <xf numFmtId="2" fontId="7" fillId="0" borderId="6" xfId="0" applyNumberFormat="1" applyFont="1" applyFill="1" applyBorder="1" applyAlignment="1" applyProtection="1">
      <alignment horizontal="left" vertical="top" wrapText="1"/>
      <protection locked="0"/>
    </xf>
    <xf numFmtId="15" fontId="6" fillId="0" borderId="6" xfId="0" applyNumberFormat="1" applyFont="1" applyFill="1" applyBorder="1" applyAlignment="1" applyProtection="1">
      <alignment horizontal="left" vertical="top" wrapText="1"/>
      <protection locked="0"/>
    </xf>
    <xf numFmtId="14" fontId="6" fillId="0" borderId="6" xfId="0" applyNumberFormat="1" applyFont="1" applyFill="1" applyBorder="1" applyAlignment="1" applyProtection="1">
      <alignment horizontal="left" vertical="top" wrapText="1"/>
      <protection locked="0"/>
    </xf>
    <xf numFmtId="0" fontId="6" fillId="0" borderId="6" xfId="0" applyFont="1" applyFill="1" applyBorder="1" applyAlignment="1" applyProtection="1">
      <alignment horizontal="left" wrapText="1"/>
      <protection locked="0"/>
    </xf>
    <xf numFmtId="2" fontId="6" fillId="0" borderId="6" xfId="0" applyNumberFormat="1" applyFont="1" applyFill="1" applyBorder="1" applyAlignment="1" applyProtection="1">
      <alignment horizontal="left" wrapText="1"/>
      <protection locked="0"/>
    </xf>
    <xf numFmtId="49" fontId="6" fillId="0" borderId="6" xfId="0" applyNumberFormat="1" applyFont="1" applyFill="1" applyBorder="1" applyAlignment="1" applyProtection="1">
      <alignment horizontal="left" wrapText="1"/>
      <protection locked="0"/>
    </xf>
    <xf numFmtId="1" fontId="6" fillId="0" borderId="6" xfId="0" applyNumberFormat="1" applyFont="1" applyFill="1" applyBorder="1" applyAlignment="1" applyProtection="1">
      <alignment horizontal="left" vertical="top" wrapText="1"/>
      <protection locked="0"/>
    </xf>
    <xf numFmtId="2" fontId="6" fillId="0" borderId="6" xfId="0" applyNumberFormat="1" applyFont="1" applyFill="1" applyBorder="1" applyAlignment="1" applyProtection="1">
      <alignment horizontal="left" vertical="top" wrapText="1"/>
      <protection locked="0"/>
    </xf>
    <xf numFmtId="170" fontId="6" fillId="0" borderId="6" xfId="0" applyNumberFormat="1" applyFont="1" applyFill="1" applyBorder="1" applyAlignment="1" applyProtection="1">
      <alignment horizontal="left" vertical="top" wrapText="1"/>
      <protection locked="0"/>
    </xf>
    <xf numFmtId="9" fontId="6" fillId="0" borderId="6" xfId="0" applyNumberFormat="1" applyFont="1" applyFill="1" applyBorder="1" applyAlignment="1" applyProtection="1">
      <alignment horizontal="left" wrapText="1"/>
      <protection locked="0"/>
    </xf>
    <xf numFmtId="9" fontId="6" fillId="0" borderId="6" xfId="2" applyFont="1" applyFill="1" applyBorder="1" applyAlignment="1" applyProtection="1">
      <alignment horizontal="left" wrapText="1"/>
      <protection locked="0"/>
    </xf>
    <xf numFmtId="0" fontId="0" fillId="6" borderId="6" xfId="0" applyFill="1" applyBorder="1" applyAlignment="1">
      <alignment horizontal="center" vertical="center"/>
    </xf>
    <xf numFmtId="1" fontId="13" fillId="0" borderId="6" xfId="0" applyNumberFormat="1" applyFont="1" applyFill="1" applyBorder="1" applyAlignment="1" applyProtection="1">
      <alignment vertical="center"/>
      <protection locked="0"/>
    </xf>
    <xf numFmtId="3" fontId="6" fillId="0" borderId="6" xfId="0" applyNumberFormat="1" applyFont="1" applyFill="1" applyBorder="1" applyAlignment="1">
      <alignment horizontal="right" vertical="center" wrapText="1"/>
    </xf>
    <xf numFmtId="3" fontId="13" fillId="3" borderId="6" xfId="0" applyNumberFormat="1" applyFont="1" applyFill="1" applyBorder="1" applyAlignment="1">
      <alignment horizontal="right" vertical="center"/>
    </xf>
    <xf numFmtId="0" fontId="16" fillId="0" borderId="6" xfId="1" applyNumberFormat="1" applyFont="1" applyFill="1" applyBorder="1" applyAlignment="1">
      <alignment horizontal="right" vertical="center" wrapText="1"/>
    </xf>
    <xf numFmtId="0" fontId="11" fillId="4" borderId="6" xfId="0" applyFont="1" applyFill="1" applyBorder="1" applyAlignment="1">
      <alignment horizontal="left" vertical="center" wrapText="1"/>
    </xf>
    <xf numFmtId="3" fontId="16" fillId="4" borderId="6" xfId="0" applyNumberFormat="1" applyFont="1" applyFill="1" applyBorder="1" applyAlignment="1" applyProtection="1">
      <alignment horizontal="center" vertical="center" wrapText="1"/>
      <protection locked="0"/>
    </xf>
    <xf numFmtId="14" fontId="0" fillId="0" borderId="10" xfId="0" applyNumberFormat="1" applyBorder="1" applyAlignment="1">
      <alignment horizontal="center" vertical="center" wrapText="1"/>
    </xf>
    <xf numFmtId="0" fontId="27" fillId="0" borderId="6" xfId="0" applyFont="1" applyBorder="1" applyAlignment="1">
      <alignment horizontal="center" vertical="center" wrapText="1"/>
    </xf>
    <xf numFmtId="0" fontId="27" fillId="0" borderId="9" xfId="0" applyFont="1" applyBorder="1" applyAlignment="1">
      <alignment horizontal="center" vertical="center" wrapText="1"/>
    </xf>
    <xf numFmtId="0" fontId="15" fillId="0" borderId="6" xfId="0" applyFont="1" applyBorder="1" applyAlignment="1">
      <alignment vertical="center" wrapText="1"/>
    </xf>
    <xf numFmtId="49" fontId="15" fillId="0" borderId="6" xfId="0" applyNumberFormat="1" applyFont="1" applyBorder="1" applyAlignment="1">
      <alignment horizontal="center" vertical="center"/>
    </xf>
    <xf numFmtId="0" fontId="0" fillId="0" borderId="6" xfId="3" applyNumberFormat="1" applyFont="1" applyFill="1" applyBorder="1" applyAlignment="1">
      <alignment horizontal="center" vertical="center"/>
    </xf>
    <xf numFmtId="184" fontId="16" fillId="0" borderId="6" xfId="3" applyNumberFormat="1" applyFont="1" applyFill="1" applyBorder="1" applyAlignment="1">
      <alignment horizontal="right" vertical="center" wrapText="1"/>
    </xf>
    <xf numFmtId="0" fontId="2" fillId="0" borderId="6" xfId="0" applyFont="1" applyBorder="1" applyAlignment="1">
      <alignment horizontal="center" wrapText="1"/>
    </xf>
    <xf numFmtId="2" fontId="0" fillId="0" borderId="6" xfId="0" applyNumberFormat="1" applyFill="1" applyBorder="1" applyAlignment="1">
      <alignment horizontal="center" vertical="center"/>
    </xf>
    <xf numFmtId="0" fontId="15" fillId="0" borderId="6" xfId="0" applyFont="1" applyBorder="1" applyAlignment="1">
      <alignment horizontal="center" vertical="center" wrapText="1"/>
    </xf>
    <xf numFmtId="49" fontId="0" fillId="0" borderId="6" xfId="0" applyNumberFormat="1" applyBorder="1" applyAlignment="1">
      <alignment horizontal="center" vertical="center" wrapText="1"/>
    </xf>
    <xf numFmtId="185" fontId="16" fillId="0" borderId="6" xfId="3" applyNumberFormat="1" applyFont="1" applyFill="1" applyBorder="1" applyAlignment="1">
      <alignment horizontal="right" vertical="center" wrapText="1"/>
    </xf>
    <xf numFmtId="178" fontId="16" fillId="0" borderId="6" xfId="3" applyNumberFormat="1" applyFont="1" applyFill="1" applyBorder="1" applyAlignment="1">
      <alignment horizontal="right" vertical="center" wrapText="1"/>
    </xf>
    <xf numFmtId="0" fontId="6" fillId="12" borderId="6" xfId="0" applyFont="1" applyFill="1" applyBorder="1" applyAlignment="1">
      <alignment horizontal="left" vertical="center" wrapText="1"/>
    </xf>
    <xf numFmtId="186" fontId="6" fillId="0" borderId="6" xfId="1" applyNumberFormat="1" applyFont="1" applyFill="1" applyBorder="1" applyAlignment="1">
      <alignment horizontal="right" vertical="center" wrapText="1"/>
    </xf>
    <xf numFmtId="0" fontId="6" fillId="0" borderId="10" xfId="0" applyFont="1" applyFill="1" applyBorder="1" applyAlignment="1" applyProtection="1">
      <alignment horizontal="center" vertical="center" wrapText="1"/>
      <protection locked="0"/>
    </xf>
    <xf numFmtId="1" fontId="7" fillId="0" borderId="6" xfId="0" applyNumberFormat="1" applyFont="1" applyFill="1" applyBorder="1" applyAlignment="1" applyProtection="1">
      <alignment vertical="center"/>
      <protection locked="0"/>
    </xf>
    <xf numFmtId="14" fontId="7" fillId="0" borderId="6" xfId="0" applyNumberFormat="1" applyFont="1" applyFill="1" applyBorder="1" applyAlignment="1" applyProtection="1">
      <alignment horizontal="center" vertical="center"/>
      <protection locked="0"/>
    </xf>
    <xf numFmtId="0" fontId="0" fillId="7" borderId="0" xfId="0" applyFill="1" applyAlignment="1">
      <alignment vertical="center"/>
    </xf>
    <xf numFmtId="0" fontId="0" fillId="7" borderId="6" xfId="0" applyFill="1" applyBorder="1" applyAlignment="1">
      <alignment wrapText="1"/>
    </xf>
    <xf numFmtId="0" fontId="0" fillId="7" borderId="6" xfId="0" applyFill="1" applyBorder="1" applyAlignment="1">
      <alignment vertical="center" wrapText="1"/>
    </xf>
    <xf numFmtId="0" fontId="0" fillId="7" borderId="6" xfId="0" applyFill="1" applyBorder="1" applyAlignment="1">
      <alignment vertical="center"/>
    </xf>
    <xf numFmtId="14" fontId="0" fillId="7" borderId="6" xfId="0" applyNumberFormat="1" applyFill="1" applyBorder="1" applyAlignment="1">
      <alignment wrapText="1"/>
    </xf>
    <xf numFmtId="0" fontId="0" fillId="7" borderId="6" xfId="0" applyFill="1" applyBorder="1" applyAlignment="1">
      <alignment horizontal="center" wrapText="1"/>
    </xf>
    <xf numFmtId="0" fontId="3" fillId="5" borderId="8" xfId="0" applyFont="1" applyFill="1" applyBorder="1" applyAlignment="1">
      <alignment vertical="center" wrapText="1"/>
    </xf>
    <xf numFmtId="0" fontId="3" fillId="13" borderId="6" xfId="0" applyFont="1" applyFill="1" applyBorder="1" applyAlignment="1">
      <alignment horizontal="left" vertical="center" wrapText="1"/>
    </xf>
    <xf numFmtId="0" fontId="51" fillId="0" borderId="6" xfId="0" applyFont="1" applyFill="1" applyBorder="1" applyAlignment="1" applyProtection="1">
      <alignment horizontal="center" vertical="center"/>
      <protection locked="0"/>
    </xf>
    <xf numFmtId="169" fontId="27" fillId="0" borderId="6" xfId="1" applyNumberFormat="1" applyFont="1" applyFill="1" applyBorder="1" applyAlignment="1">
      <alignment horizontal="right" vertical="center" wrapText="1"/>
    </xf>
    <xf numFmtId="37" fontId="6" fillId="0" borderId="6" xfId="1" applyNumberFormat="1" applyFont="1" applyFill="1" applyBorder="1" applyAlignment="1">
      <alignment horizontal="right" vertical="center" wrapText="1"/>
    </xf>
    <xf numFmtId="166" fontId="0" fillId="0" borderId="6" xfId="0" applyNumberFormat="1" applyFill="1" applyBorder="1" applyAlignment="1">
      <alignment horizontal="center" vertical="center"/>
    </xf>
    <xf numFmtId="0" fontId="0" fillId="0" borderId="6" xfId="0" applyFill="1" applyBorder="1" applyAlignment="1">
      <alignment vertical="top" wrapText="1"/>
    </xf>
    <xf numFmtId="0" fontId="0" fillId="0" borderId="6" xfId="0" applyBorder="1" applyAlignment="1">
      <alignment vertical="top" wrapText="1"/>
    </xf>
    <xf numFmtId="0" fontId="0" fillId="0" borderId="0" xfId="0" applyAlignment="1">
      <alignment horizontal="left" vertical="top"/>
    </xf>
    <xf numFmtId="0" fontId="0" fillId="0" borderId="6" xfId="0" applyFill="1" applyBorder="1" applyAlignment="1">
      <alignment vertical="top"/>
    </xf>
    <xf numFmtId="0" fontId="0" fillId="0" borderId="6" xfId="0" applyFill="1" applyBorder="1" applyAlignment="1">
      <alignment horizontal="center" vertical="top"/>
    </xf>
    <xf numFmtId="0" fontId="0" fillId="0" borderId="6" xfId="0" applyFill="1" applyBorder="1" applyAlignment="1">
      <alignment horizontal="left" vertical="top" wrapText="1"/>
    </xf>
    <xf numFmtId="0" fontId="0" fillId="0" borderId="6" xfId="0" applyBorder="1" applyAlignment="1">
      <alignment vertical="top"/>
    </xf>
    <xf numFmtId="49" fontId="3" fillId="0" borderId="6" xfId="0" applyNumberFormat="1" applyFont="1" applyFill="1" applyBorder="1" applyAlignment="1">
      <alignment horizontal="center" vertical="center" wrapText="1"/>
    </xf>
    <xf numFmtId="1" fontId="16" fillId="5" borderId="6" xfId="0" applyNumberFormat="1" applyFont="1" applyFill="1" applyBorder="1" applyAlignment="1" applyProtection="1">
      <alignment horizontal="center" vertical="center" wrapText="1"/>
      <protection locked="0"/>
    </xf>
    <xf numFmtId="0" fontId="15" fillId="5" borderId="10" xfId="0" applyFont="1" applyFill="1" applyBorder="1" applyAlignment="1" applyProtection="1">
      <alignment horizontal="center" vertical="center" wrapText="1"/>
      <protection locked="0"/>
    </xf>
    <xf numFmtId="9" fontId="16" fillId="0" borderId="10" xfId="0" applyNumberFormat="1" applyFont="1" applyFill="1" applyBorder="1" applyAlignment="1" applyProtection="1">
      <alignment horizontal="center" vertical="center" wrapText="1"/>
      <protection locked="0"/>
    </xf>
    <xf numFmtId="0" fontId="16" fillId="0" borderId="10" xfId="0" applyFont="1" applyFill="1" applyBorder="1" applyAlignment="1" applyProtection="1">
      <alignment horizontal="center" vertical="center" wrapText="1"/>
      <protection locked="0"/>
    </xf>
    <xf numFmtId="1" fontId="16" fillId="5" borderId="10" xfId="0" applyNumberFormat="1" applyFont="1" applyFill="1" applyBorder="1" applyAlignment="1" applyProtection="1">
      <alignment horizontal="center" vertical="center" wrapText="1"/>
      <protection locked="0"/>
    </xf>
    <xf numFmtId="0" fontId="0" fillId="15" borderId="6" xfId="0" applyFill="1" applyBorder="1" applyAlignment="1">
      <alignment horizontal="center" vertical="center"/>
    </xf>
    <xf numFmtId="0" fontId="15" fillId="0" borderId="0" xfId="0" applyFont="1" applyAlignment="1">
      <alignment horizontal="center" vertical="center"/>
    </xf>
    <xf numFmtId="0" fontId="0" fillId="0" borderId="22" xfId="0" applyFill="1" applyBorder="1" applyAlignment="1">
      <alignment vertical="center" wrapText="1"/>
    </xf>
    <xf numFmtId="14" fontId="0" fillId="0" borderId="0" xfId="0" applyNumberFormat="1" applyFill="1" applyBorder="1" applyAlignment="1">
      <alignment wrapText="1"/>
    </xf>
    <xf numFmtId="0" fontId="0" fillId="0" borderId="21" xfId="0" applyFill="1" applyBorder="1" applyAlignment="1">
      <alignment horizontal="center" wrapText="1"/>
    </xf>
    <xf numFmtId="0" fontId="0" fillId="0" borderId="14" xfId="0" applyFill="1" applyBorder="1" applyAlignment="1">
      <alignment wrapText="1"/>
    </xf>
    <xf numFmtId="0" fontId="0" fillId="0" borderId="0" xfId="0" applyBorder="1" applyAlignment="1">
      <alignment horizontal="center" wrapText="1"/>
    </xf>
    <xf numFmtId="0" fontId="0" fillId="0" borderId="22" xfId="0" applyFill="1" applyBorder="1" applyAlignment="1">
      <alignment wrapText="1"/>
    </xf>
    <xf numFmtId="0" fontId="0" fillId="0" borderId="0" xfId="0" applyBorder="1" applyAlignment="1">
      <alignment horizontal="center"/>
    </xf>
    <xf numFmtId="0" fontId="0" fillId="16" borderId="0" xfId="0" applyFill="1" applyAlignment="1">
      <alignment vertical="center"/>
    </xf>
    <xf numFmtId="0" fontId="3" fillId="16" borderId="8" xfId="0" applyFont="1" applyFill="1" applyBorder="1" applyAlignment="1">
      <alignment horizontal="center" vertical="center" wrapText="1"/>
    </xf>
    <xf numFmtId="0" fontId="3" fillId="16" borderId="7" xfId="0" applyFont="1" applyFill="1" applyBorder="1" applyAlignment="1">
      <alignment horizontal="center" vertical="center" wrapText="1"/>
    </xf>
    <xf numFmtId="0" fontId="0" fillId="16" borderId="6" xfId="0" applyFill="1" applyBorder="1" applyAlignment="1">
      <alignment horizontal="center" vertical="center"/>
    </xf>
    <xf numFmtId="0" fontId="0" fillId="16" borderId="6" xfId="0" applyFill="1" applyBorder="1" applyAlignment="1">
      <alignment wrapText="1"/>
    </xf>
    <xf numFmtId="14" fontId="0" fillId="16" borderId="6" xfId="0" applyNumberFormat="1" applyFill="1" applyBorder="1" applyAlignment="1">
      <alignment wrapText="1"/>
    </xf>
    <xf numFmtId="0" fontId="0" fillId="16" borderId="6" xfId="0" applyFill="1" applyBorder="1" applyAlignment="1">
      <alignment horizontal="center"/>
    </xf>
    <xf numFmtId="14" fontId="0" fillId="16" borderId="6" xfId="0" applyNumberFormat="1" applyFill="1" applyBorder="1" applyAlignment="1"/>
    <xf numFmtId="0" fontId="0" fillId="16" borderId="6" xfId="0" applyFill="1" applyBorder="1" applyAlignment="1">
      <alignment horizontal="center" wrapText="1"/>
    </xf>
    <xf numFmtId="0" fontId="0" fillId="16" borderId="6" xfId="0" applyFill="1" applyBorder="1" applyAlignment="1"/>
    <xf numFmtId="0" fontId="0" fillId="16" borderId="6" xfId="0" applyFill="1" applyBorder="1" applyAlignment="1">
      <alignment horizontal="center" vertical="center" wrapText="1"/>
    </xf>
    <xf numFmtId="0" fontId="0" fillId="4" borderId="6" xfId="0" applyFill="1" applyBorder="1" applyAlignment="1">
      <alignment horizontal="center" wrapText="1"/>
    </xf>
    <xf numFmtId="14" fontId="0" fillId="0" borderId="9" xfId="0" applyNumberFormat="1" applyFill="1" applyBorder="1" applyAlignment="1">
      <alignment wrapText="1"/>
    </xf>
    <xf numFmtId="14" fontId="0" fillId="0" borderId="9" xfId="0" applyNumberFormat="1" applyBorder="1" applyAlignment="1"/>
    <xf numFmtId="14" fontId="0" fillId="2" borderId="6" xfId="0" applyNumberFormat="1" applyFont="1" applyFill="1" applyBorder="1" applyAlignment="1">
      <alignment horizontal="center" vertical="center" wrapText="1"/>
    </xf>
    <xf numFmtId="0" fontId="0" fillId="4" borderId="0" xfId="0" applyFill="1" applyAlignment="1">
      <alignment vertical="center"/>
    </xf>
    <xf numFmtId="0" fontId="3" fillId="4" borderId="8" xfId="0" applyFont="1" applyFill="1" applyBorder="1" applyAlignment="1">
      <alignment horizontal="center" vertical="center" wrapText="1"/>
    </xf>
    <xf numFmtId="0" fontId="3" fillId="4" borderId="7" xfId="0" applyFont="1" applyFill="1" applyBorder="1" applyAlignment="1">
      <alignment horizontal="center" vertical="center" wrapText="1"/>
    </xf>
    <xf numFmtId="14" fontId="0" fillId="4" borderId="6" xfId="0" applyNumberFormat="1" applyFill="1" applyBorder="1" applyAlignment="1">
      <alignment wrapText="1"/>
    </xf>
    <xf numFmtId="0" fontId="0" fillId="4" borderId="6" xfId="0" applyFill="1" applyBorder="1" applyAlignment="1">
      <alignment horizontal="center"/>
    </xf>
    <xf numFmtId="14" fontId="0" fillId="4" borderId="6" xfId="0" applyNumberFormat="1" applyFill="1" applyBorder="1" applyAlignment="1"/>
    <xf numFmtId="0" fontId="0" fillId="4" borderId="6" xfId="0" applyFill="1" applyBorder="1" applyAlignment="1"/>
    <xf numFmtId="0" fontId="15" fillId="4" borderId="6" xfId="0" applyFont="1" applyFill="1" applyBorder="1" applyAlignment="1">
      <alignment vertical="center"/>
    </xf>
    <xf numFmtId="0" fontId="15" fillId="4" borderId="6" xfId="0" applyFont="1" applyFill="1" applyBorder="1" applyAlignment="1">
      <alignment horizontal="center"/>
    </xf>
    <xf numFmtId="0" fontId="0" fillId="4" borderId="6" xfId="0" applyFill="1" applyBorder="1"/>
    <xf numFmtId="169" fontId="16" fillId="4" borderId="6" xfId="1" applyNumberFormat="1" applyFont="1" applyFill="1" applyBorder="1" applyAlignment="1">
      <alignment horizontal="right" vertical="center" wrapText="1"/>
    </xf>
    <xf numFmtId="187" fontId="16" fillId="0" borderId="6" xfId="0" applyNumberFormat="1" applyFont="1" applyFill="1" applyBorder="1" applyAlignment="1" applyProtection="1">
      <alignment horizontal="center" vertical="center" wrapText="1"/>
      <protection locked="0"/>
    </xf>
    <xf numFmtId="49" fontId="15" fillId="4" borderId="6" xfId="0" applyNumberFormat="1" applyFont="1" applyFill="1" applyBorder="1" applyAlignment="1" applyProtection="1">
      <alignment horizontal="center" vertical="center" wrapText="1"/>
      <protection locked="0"/>
    </xf>
    <xf numFmtId="0" fontId="3" fillId="4" borderId="0" xfId="0" applyFont="1" applyFill="1" applyAlignment="1">
      <alignment vertical="center"/>
    </xf>
    <xf numFmtId="0" fontId="27" fillId="0" borderId="6" xfId="0" applyFont="1" applyFill="1" applyBorder="1" applyAlignment="1">
      <alignment horizontal="left" vertical="center" wrapText="1"/>
    </xf>
    <xf numFmtId="174" fontId="23" fillId="0" borderId="6" xfId="0" applyNumberFormat="1" applyFont="1" applyFill="1" applyBorder="1" applyAlignment="1" applyProtection="1">
      <alignment horizontal="center" vertical="center" wrapText="1"/>
      <protection locked="0"/>
    </xf>
    <xf numFmtId="3" fontId="23" fillId="0" borderId="6" xfId="0" applyNumberFormat="1" applyFont="1" applyFill="1" applyBorder="1" applyAlignment="1" applyProtection="1">
      <alignment horizontal="center" vertical="center" wrapText="1"/>
      <protection locked="0"/>
    </xf>
    <xf numFmtId="0" fontId="24" fillId="5" borderId="6" xfId="0" applyNumberFormat="1" applyFont="1" applyFill="1" applyBorder="1" applyAlignment="1" applyProtection="1">
      <alignment horizontal="center" vertical="center" wrapText="1"/>
      <protection locked="0"/>
    </xf>
    <xf numFmtId="0" fontId="24" fillId="0" borderId="6" xfId="0" applyNumberFormat="1" applyFont="1" applyFill="1" applyBorder="1" applyAlignment="1" applyProtection="1">
      <alignment horizontal="center" vertical="center" wrapText="1"/>
      <protection locked="0"/>
    </xf>
    <xf numFmtId="1" fontId="23" fillId="0" borderId="6" xfId="1" applyNumberFormat="1" applyFont="1" applyFill="1" applyBorder="1" applyAlignment="1">
      <alignment horizontal="right" vertical="center" wrapText="1"/>
    </xf>
    <xf numFmtId="0" fontId="23" fillId="5" borderId="6" xfId="0" applyNumberFormat="1" applyFont="1" applyFill="1" applyBorder="1" applyAlignment="1" applyProtection="1">
      <alignment horizontal="center" vertical="center" wrapText="1"/>
      <protection locked="0"/>
    </xf>
    <xf numFmtId="170" fontId="23" fillId="0" borderId="6" xfId="0" applyNumberFormat="1" applyFont="1" applyFill="1" applyBorder="1" applyAlignment="1" applyProtection="1">
      <alignment horizontal="center" vertical="center" wrapText="1"/>
      <protection locked="0"/>
    </xf>
    <xf numFmtId="174" fontId="0" fillId="0" borderId="5" xfId="0" applyNumberFormat="1" applyFont="1" applyFill="1" applyBorder="1" applyAlignment="1" applyProtection="1">
      <alignment horizontal="left" vertical="center"/>
      <protection locked="0"/>
    </xf>
    <xf numFmtId="0" fontId="0" fillId="0" borderId="6" xfId="0" applyBorder="1" applyAlignment="1">
      <alignment horizontal="left" vertical="top" wrapText="1"/>
    </xf>
    <xf numFmtId="0" fontId="0" fillId="0" borderId="9" xfId="0" applyBorder="1" applyAlignment="1">
      <alignment horizontal="left" vertical="top" wrapText="1"/>
    </xf>
    <xf numFmtId="14" fontId="13" fillId="0" borderId="9" xfId="0" applyNumberFormat="1" applyFont="1" applyBorder="1" applyAlignment="1">
      <alignment horizontal="center" vertical="top"/>
    </xf>
    <xf numFmtId="0" fontId="13" fillId="0" borderId="9" xfId="0" applyFont="1" applyBorder="1" applyAlignment="1">
      <alignment horizontal="center" vertical="top" wrapText="1"/>
    </xf>
    <xf numFmtId="0" fontId="13" fillId="0" borderId="9" xfId="0" applyFont="1" applyBorder="1" applyAlignment="1">
      <alignment horizontal="center" vertical="top"/>
    </xf>
    <xf numFmtId="0" fontId="13" fillId="0" borderId="9" xfId="0" applyFont="1" applyBorder="1" applyAlignment="1">
      <alignment horizontal="left" vertical="top"/>
    </xf>
    <xf numFmtId="0" fontId="13" fillId="0" borderId="20" xfId="0" applyFont="1" applyBorder="1" applyAlignment="1">
      <alignment wrapText="1"/>
    </xf>
    <xf numFmtId="0" fontId="13" fillId="0" borderId="29" xfId="0" applyFont="1" applyBorder="1" applyAlignment="1">
      <alignment vertical="center" wrapText="1"/>
    </xf>
    <xf numFmtId="0" fontId="13" fillId="0" borderId="0" xfId="0" applyFont="1" applyAlignment="1">
      <alignment vertical="top"/>
    </xf>
    <xf numFmtId="0" fontId="13" fillId="0" borderId="9" xfId="0" applyFont="1" applyFill="1" applyBorder="1" applyAlignment="1">
      <alignment vertical="top" wrapText="1"/>
    </xf>
    <xf numFmtId="0" fontId="13" fillId="0" borderId="9" xfId="0" applyFont="1" applyBorder="1" applyAlignment="1">
      <alignment vertical="center"/>
    </xf>
    <xf numFmtId="14" fontId="13" fillId="0" borderId="9" xfId="0" applyNumberFormat="1" applyFont="1" applyBorder="1" applyAlignment="1"/>
    <xf numFmtId="0" fontId="13" fillId="0" borderId="9" xfId="0" applyFont="1" applyBorder="1" applyAlignment="1"/>
    <xf numFmtId="0" fontId="13" fillId="0" borderId="9" xfId="0" applyFont="1" applyBorder="1" applyAlignment="1">
      <alignment vertical="top" wrapText="1"/>
    </xf>
    <xf numFmtId="0" fontId="13" fillId="0" borderId="9" xfId="0" applyFont="1" applyBorder="1" applyAlignment="1">
      <alignment vertical="top"/>
    </xf>
    <xf numFmtId="49" fontId="6" fillId="5" borderId="6" xfId="0" applyNumberFormat="1" applyFont="1" applyFill="1" applyBorder="1" applyAlignment="1" applyProtection="1">
      <alignment horizontal="center" vertical="center" wrapText="1"/>
      <protection locked="0"/>
    </xf>
    <xf numFmtId="0" fontId="13" fillId="0" borderId="6" xfId="0" applyFont="1" applyFill="1" applyBorder="1" applyAlignment="1">
      <alignment vertical="top"/>
    </xf>
    <xf numFmtId="0" fontId="13" fillId="0" borderId="6" xfId="0" applyFont="1" applyBorder="1" applyAlignment="1">
      <alignment vertical="top"/>
    </xf>
    <xf numFmtId="0" fontId="13" fillId="0" borderId="6" xfId="0" applyFont="1" applyFill="1" applyBorder="1" applyAlignment="1">
      <alignment horizontal="center" vertical="top"/>
    </xf>
    <xf numFmtId="14" fontId="13" fillId="0" borderId="6" xfId="0" applyNumberFormat="1" applyFont="1" applyBorder="1" applyAlignment="1">
      <alignment horizontal="right" vertical="top"/>
    </xf>
    <xf numFmtId="181" fontId="23" fillId="0" borderId="6" xfId="3" applyNumberFormat="1" applyFont="1" applyFill="1" applyBorder="1" applyAlignment="1">
      <alignment horizontal="right" vertical="center" wrapText="1"/>
    </xf>
    <xf numFmtId="177" fontId="23" fillId="0" borderId="6" xfId="0" applyNumberFormat="1" applyFont="1" applyFill="1" applyBorder="1" applyAlignment="1" applyProtection="1">
      <alignment horizontal="center" vertical="center" wrapText="1"/>
      <protection locked="0"/>
    </xf>
    <xf numFmtId="176" fontId="23" fillId="0" borderId="6" xfId="0" applyNumberFormat="1" applyFont="1" applyFill="1" applyBorder="1" applyAlignment="1" applyProtection="1">
      <alignment horizontal="center" vertical="center" wrapText="1"/>
      <protection locked="0"/>
    </xf>
    <xf numFmtId="9" fontId="23" fillId="0" borderId="6" xfId="2" applyNumberFormat="1" applyFont="1" applyFill="1" applyBorder="1" applyAlignment="1" applyProtection="1">
      <alignment horizontal="center" vertical="center" wrapText="1"/>
      <protection locked="0"/>
    </xf>
    <xf numFmtId="178" fontId="23" fillId="0" borderId="6" xfId="1" applyNumberFormat="1" applyFont="1" applyFill="1" applyBorder="1" applyAlignment="1">
      <alignment horizontal="right" vertical="center" wrapText="1"/>
    </xf>
    <xf numFmtId="0" fontId="27" fillId="0" borderId="6" xfId="0" applyFont="1" applyFill="1" applyBorder="1" applyAlignment="1">
      <alignment horizontal="center" vertical="center" wrapText="1"/>
    </xf>
    <xf numFmtId="0" fontId="0" fillId="0" borderId="6" xfId="0" applyBorder="1" applyAlignment="1">
      <alignment horizontal="left" vertical="top"/>
    </xf>
    <xf numFmtId="0" fontId="35" fillId="0" borderId="6" xfId="0" applyFont="1" applyFill="1" applyBorder="1" applyAlignment="1">
      <alignment horizontal="center" vertical="center" wrapText="1"/>
    </xf>
    <xf numFmtId="14" fontId="0" fillId="0" borderId="6" xfId="0" applyNumberFormat="1" applyBorder="1" applyAlignment="1">
      <alignment horizontal="left" vertical="top" wrapText="1"/>
    </xf>
    <xf numFmtId="0" fontId="0" fillId="0" borderId="6" xfId="0" applyFill="1" applyBorder="1" applyAlignment="1">
      <alignment horizontal="left" vertical="top"/>
    </xf>
    <xf numFmtId="14" fontId="0" fillId="0" borderId="6" xfId="0" applyNumberFormat="1" applyBorder="1" applyAlignment="1">
      <alignment horizontal="left" vertical="top"/>
    </xf>
    <xf numFmtId="0" fontId="0" fillId="0" borderId="6" xfId="0" applyBorder="1" applyAlignment="1">
      <alignment horizontal="center" vertical="top" wrapText="1"/>
    </xf>
    <xf numFmtId="0" fontId="3" fillId="2" borderId="6" xfId="0" applyFont="1" applyFill="1" applyBorder="1" applyAlignment="1">
      <alignment horizontal="left" vertical="top" wrapText="1"/>
    </xf>
    <xf numFmtId="0" fontId="0" fillId="0" borderId="17" xfId="0" applyBorder="1" applyAlignment="1">
      <alignment horizontal="left" vertical="top"/>
    </xf>
    <xf numFmtId="0" fontId="6" fillId="2" borderId="6" xfId="0" applyFont="1" applyFill="1" applyBorder="1" applyAlignment="1">
      <alignment horizontal="left" vertical="top" wrapText="1"/>
    </xf>
    <xf numFmtId="0" fontId="0" fillId="0" borderId="16" xfId="0" applyBorder="1" applyAlignment="1">
      <alignment horizontal="left" vertical="top"/>
    </xf>
    <xf numFmtId="0" fontId="3" fillId="2" borderId="15" xfId="0" applyFont="1" applyFill="1" applyBorder="1" applyAlignment="1">
      <alignment horizontal="left" vertical="top" wrapText="1"/>
    </xf>
    <xf numFmtId="0" fontId="3" fillId="2" borderId="15" xfId="0" applyFont="1" applyFill="1" applyBorder="1" applyAlignment="1">
      <alignment horizontal="left" vertical="top"/>
    </xf>
    <xf numFmtId="0" fontId="0" fillId="0" borderId="0" xfId="0" applyFill="1" applyAlignment="1">
      <alignment horizontal="left" vertical="top"/>
    </xf>
    <xf numFmtId="0" fontId="18" fillId="0" borderId="0" xfId="0" applyFont="1" applyFill="1" applyBorder="1" applyAlignment="1">
      <alignment horizontal="left" vertical="top"/>
    </xf>
    <xf numFmtId="49" fontId="0" fillId="2" borderId="6" xfId="0" applyNumberFormat="1" applyFill="1" applyBorder="1" applyAlignment="1">
      <alignment horizontal="left" vertical="top"/>
    </xf>
    <xf numFmtId="0" fontId="3" fillId="0" borderId="6" xfId="0" applyFont="1" applyFill="1" applyBorder="1" applyAlignment="1">
      <alignment horizontal="left" vertical="top"/>
    </xf>
    <xf numFmtId="167" fontId="0" fillId="0" borderId="0" xfId="0" applyNumberFormat="1" applyFill="1" applyAlignment="1">
      <alignment horizontal="left" vertical="top"/>
    </xf>
    <xf numFmtId="169" fontId="16" fillId="0" borderId="6" xfId="1" applyNumberFormat="1" applyFont="1" applyFill="1" applyBorder="1" applyAlignment="1">
      <alignment horizontal="left" vertical="top" wrapText="1"/>
    </xf>
    <xf numFmtId="49" fontId="17" fillId="0" borderId="6" xfId="0" applyNumberFormat="1" applyFont="1" applyFill="1" applyBorder="1" applyAlignment="1" applyProtection="1">
      <alignment horizontal="left" vertical="top" wrapText="1"/>
      <protection locked="0"/>
    </xf>
    <xf numFmtId="2" fontId="17" fillId="0" borderId="6" xfId="0" applyNumberFormat="1" applyFont="1" applyFill="1" applyBorder="1" applyAlignment="1" applyProtection="1">
      <alignment horizontal="left" vertical="top" wrapText="1"/>
      <protection locked="0"/>
    </xf>
    <xf numFmtId="15" fontId="16" fillId="0" borderId="6" xfId="0" applyNumberFormat="1" applyFont="1" applyFill="1" applyBorder="1" applyAlignment="1" applyProtection="1">
      <alignment horizontal="left" vertical="top" wrapText="1"/>
      <protection locked="0"/>
    </xf>
    <xf numFmtId="0" fontId="16" fillId="0" borderId="6" xfId="0" applyFont="1" applyFill="1" applyBorder="1" applyAlignment="1" applyProtection="1">
      <alignment horizontal="left" vertical="top" wrapText="1"/>
      <protection locked="0"/>
    </xf>
    <xf numFmtId="9" fontId="16" fillId="0" borderId="6" xfId="0" applyNumberFormat="1" applyFont="1" applyFill="1" applyBorder="1" applyAlignment="1" applyProtection="1">
      <alignment horizontal="left" vertical="top" wrapText="1"/>
      <protection locked="0"/>
    </xf>
    <xf numFmtId="49" fontId="15" fillId="0" borderId="6" xfId="0" applyNumberFormat="1" applyFont="1" applyFill="1" applyBorder="1" applyAlignment="1" applyProtection="1">
      <alignment horizontal="left" vertical="top" wrapText="1"/>
      <protection locked="0"/>
    </xf>
    <xf numFmtId="0" fontId="15" fillId="0" borderId="6" xfId="0" applyFont="1" applyFill="1" applyBorder="1" applyAlignment="1" applyProtection="1">
      <alignment horizontal="left" vertical="top" wrapText="1"/>
      <protection locked="0"/>
    </xf>
    <xf numFmtId="2" fontId="16" fillId="0" borderId="6" xfId="0" applyNumberFormat="1" applyFont="1" applyFill="1" applyBorder="1" applyAlignment="1" applyProtection="1">
      <alignment horizontal="left" vertical="top" wrapText="1"/>
      <protection locked="0"/>
    </xf>
    <xf numFmtId="14" fontId="16" fillId="0" borderId="6" xfId="0" applyNumberFormat="1" applyFont="1" applyFill="1" applyBorder="1" applyAlignment="1" applyProtection="1">
      <alignment horizontal="left" vertical="top" wrapText="1"/>
      <protection locked="0"/>
    </xf>
    <xf numFmtId="9" fontId="16" fillId="0" borderId="6" xfId="2" applyFont="1" applyFill="1" applyBorder="1" applyAlignment="1" applyProtection="1">
      <alignment horizontal="left" vertical="top" wrapText="1"/>
      <protection locked="0"/>
    </xf>
    <xf numFmtId="0" fontId="3" fillId="2" borderId="9" xfId="0" applyFont="1" applyFill="1" applyBorder="1" applyAlignment="1">
      <alignment horizontal="left" vertical="top" wrapText="1"/>
    </xf>
    <xf numFmtId="0" fontId="3" fillId="2" borderId="12" xfId="0" applyFont="1" applyFill="1" applyBorder="1" applyAlignment="1">
      <alignment horizontal="left" vertical="top" wrapText="1"/>
    </xf>
    <xf numFmtId="2" fontId="3" fillId="2" borderId="12" xfId="0" applyNumberFormat="1" applyFont="1" applyFill="1" applyBorder="1" applyAlignment="1">
      <alignment horizontal="left" vertical="top" wrapText="1"/>
    </xf>
    <xf numFmtId="0" fontId="14" fillId="0" borderId="0" xfId="0" applyFont="1" applyBorder="1" applyAlignment="1">
      <alignment horizontal="left" vertical="top"/>
    </xf>
    <xf numFmtId="0" fontId="0" fillId="0" borderId="0" xfId="0" applyBorder="1" applyAlignment="1">
      <alignment horizontal="left" vertical="top"/>
    </xf>
    <xf numFmtId="0" fontId="0" fillId="0" borderId="0" xfId="0" applyFill="1" applyBorder="1" applyAlignment="1">
      <alignment horizontal="left" vertical="top" wrapText="1"/>
    </xf>
    <xf numFmtId="0" fontId="0" fillId="0" borderId="0" xfId="0" applyFill="1" applyBorder="1" applyAlignment="1">
      <alignment horizontal="left" vertical="top"/>
    </xf>
    <xf numFmtId="14" fontId="0" fillId="0" borderId="0" xfId="0" applyNumberFormat="1" applyBorder="1" applyAlignment="1">
      <alignment horizontal="left" vertical="top"/>
    </xf>
    <xf numFmtId="0" fontId="0" fillId="0" borderId="10" xfId="0" applyBorder="1" applyAlignment="1">
      <alignment horizontal="left" vertical="top"/>
    </xf>
    <xf numFmtId="0" fontId="0" fillId="0" borderId="9" xfId="0" applyFill="1" applyBorder="1" applyAlignment="1">
      <alignment horizontal="left" vertical="top"/>
    </xf>
    <xf numFmtId="0" fontId="15" fillId="5" borderId="6" xfId="0" applyFont="1" applyFill="1" applyBorder="1" applyAlignment="1">
      <alignment horizontal="left" vertical="top" wrapText="1"/>
    </xf>
    <xf numFmtId="14" fontId="0" fillId="0" borderId="6" xfId="0" applyNumberFormat="1" applyFill="1" applyBorder="1" applyAlignment="1">
      <alignment horizontal="left" vertical="top" wrapText="1"/>
    </xf>
    <xf numFmtId="0" fontId="0" fillId="0" borderId="14" xfId="0" applyBorder="1" applyAlignment="1">
      <alignment horizontal="left" vertical="top"/>
    </xf>
    <xf numFmtId="2" fontId="6" fillId="0" borderId="6" xfId="1" applyNumberFormat="1" applyFont="1" applyFill="1" applyBorder="1" applyAlignment="1">
      <alignment horizontal="right" vertical="center" wrapText="1"/>
    </xf>
    <xf numFmtId="2" fontId="6" fillId="0" borderId="6" xfId="1" applyNumberFormat="1" applyFont="1" applyFill="1" applyBorder="1" applyAlignment="1">
      <alignment horizontal="center" vertical="center" wrapText="1"/>
    </xf>
    <xf numFmtId="0" fontId="6" fillId="5" borderId="6" xfId="0" applyNumberFormat="1" applyFont="1" applyFill="1" applyBorder="1" applyAlignment="1" applyProtection="1">
      <alignment horizontal="center" vertical="center" wrapText="1"/>
      <protection locked="0"/>
    </xf>
    <xf numFmtId="170" fontId="6" fillId="5" borderId="6" xfId="0" applyNumberFormat="1" applyFont="1" applyFill="1" applyBorder="1" applyAlignment="1" applyProtection="1">
      <alignment horizontal="center" vertical="center" wrapText="1"/>
      <protection locked="0"/>
    </xf>
    <xf numFmtId="1" fontId="6" fillId="5" borderId="6" xfId="1" applyNumberFormat="1" applyFont="1" applyFill="1" applyBorder="1" applyAlignment="1">
      <alignment horizontal="center" vertical="center" wrapText="1"/>
    </xf>
    <xf numFmtId="169" fontId="6" fillId="5" borderId="6" xfId="1" applyNumberFormat="1" applyFont="1" applyFill="1" applyBorder="1" applyAlignment="1">
      <alignment horizontal="right" vertical="center" wrapText="1"/>
    </xf>
    <xf numFmtId="9" fontId="6" fillId="5" borderId="6" xfId="2" applyFont="1" applyFill="1" applyBorder="1" applyAlignment="1" applyProtection="1">
      <alignment horizontal="center" vertical="center" wrapText="1"/>
      <protection locked="0"/>
    </xf>
    <xf numFmtId="0" fontId="6" fillId="5" borderId="6" xfId="0" applyFont="1" applyFill="1" applyBorder="1" applyAlignment="1" applyProtection="1">
      <alignment horizontal="center" vertical="center" wrapText="1"/>
      <protection locked="0"/>
    </xf>
    <xf numFmtId="0" fontId="6" fillId="4" borderId="6" xfId="0" applyFont="1" applyFill="1" applyBorder="1" applyAlignment="1" applyProtection="1">
      <alignment horizontal="center" vertical="center" wrapText="1"/>
      <protection locked="0"/>
    </xf>
    <xf numFmtId="0" fontId="15" fillId="0" borderId="0" xfId="0" applyNumberFormat="1" applyFont="1" applyFill="1" applyAlignment="1">
      <alignment horizontal="center" vertical="center" wrapText="1"/>
    </xf>
    <xf numFmtId="2" fontId="6" fillId="5" borderId="6" xfId="1" applyNumberFormat="1" applyFont="1" applyFill="1" applyBorder="1" applyAlignment="1">
      <alignment horizontal="center" vertical="center" wrapText="1"/>
    </xf>
    <xf numFmtId="1" fontId="15" fillId="5" borderId="0" xfId="0" applyNumberFormat="1" applyFont="1" applyFill="1" applyAlignment="1">
      <alignment horizontal="left" vertical="center" wrapText="1"/>
    </xf>
    <xf numFmtId="2" fontId="6" fillId="0" borderId="0" xfId="0" applyNumberFormat="1" applyFont="1" applyFill="1" applyAlignment="1">
      <alignment horizontal="center" vertical="center" wrapText="1"/>
    </xf>
    <xf numFmtId="14" fontId="13" fillId="0" borderId="0" xfId="0" applyNumberFormat="1" applyFont="1" applyAlignment="1">
      <alignment vertical="center" wrapText="1"/>
    </xf>
    <xf numFmtId="14" fontId="13" fillId="0" borderId="0" xfId="0" applyNumberFormat="1" applyFont="1" applyAlignment="1">
      <alignment vertical="center"/>
    </xf>
    <xf numFmtId="0" fontId="13" fillId="0" borderId="6" xfId="0" applyFont="1" applyFill="1" applyBorder="1" applyAlignment="1">
      <alignment horizontal="left" vertical="top"/>
    </xf>
    <xf numFmtId="14" fontId="13" fillId="0" borderId="6" xfId="0" applyNumberFormat="1" applyFont="1" applyBorder="1" applyAlignment="1">
      <alignment horizontal="left" vertical="top"/>
    </xf>
    <xf numFmtId="14" fontId="13" fillId="0" borderId="6" xfId="0" applyNumberFormat="1" applyFont="1" applyFill="1" applyBorder="1" applyAlignment="1">
      <alignment vertical="top" wrapText="1"/>
    </xf>
    <xf numFmtId="14" fontId="13" fillId="0" borderId="6" xfId="0" applyNumberFormat="1" applyFont="1" applyFill="1" applyBorder="1" applyAlignment="1">
      <alignment horizontal="center" vertical="top" wrapText="1"/>
    </xf>
    <xf numFmtId="14" fontId="0" fillId="0" borderId="6" xfId="0" applyNumberFormat="1" applyFill="1" applyBorder="1" applyAlignment="1">
      <alignment vertical="top" wrapText="1"/>
    </xf>
    <xf numFmtId="14" fontId="13" fillId="0" borderId="6" xfId="0" applyNumberFormat="1" applyFont="1" applyBorder="1" applyAlignment="1">
      <alignment horizontal="center" vertical="center"/>
    </xf>
    <xf numFmtId="14" fontId="13" fillId="0" borderId="9" xfId="0" applyNumberFormat="1" applyFont="1" applyBorder="1" applyAlignment="1">
      <alignment horizontal="center" vertical="center"/>
    </xf>
    <xf numFmtId="0" fontId="13" fillId="5" borderId="17" xfId="0" applyFont="1" applyFill="1" applyBorder="1" applyAlignment="1">
      <alignment horizontal="center" vertical="center"/>
    </xf>
    <xf numFmtId="0" fontId="13" fillId="5" borderId="6" xfId="0" applyFont="1" applyFill="1" applyBorder="1" applyAlignment="1">
      <alignment horizontal="center" vertical="center"/>
    </xf>
    <xf numFmtId="0" fontId="13" fillId="5" borderId="16" xfId="0" applyFont="1" applyFill="1" applyBorder="1" applyAlignment="1">
      <alignment horizontal="center" vertical="center"/>
    </xf>
    <xf numFmtId="3" fontId="6" fillId="0" borderId="6" xfId="0" applyNumberFormat="1" applyFont="1" applyFill="1" applyBorder="1" applyAlignment="1" applyProtection="1">
      <alignment horizontal="center" vertical="center" wrapText="1"/>
      <protection locked="0"/>
    </xf>
    <xf numFmtId="0" fontId="0" fillId="4" borderId="6" xfId="0" applyFill="1" applyBorder="1" applyAlignment="1">
      <alignment vertical="center" wrapText="1"/>
    </xf>
    <xf numFmtId="0" fontId="0" fillId="4" borderId="0" xfId="0" applyFill="1" applyAlignment="1">
      <alignment wrapText="1"/>
    </xf>
    <xf numFmtId="0" fontId="6" fillId="0" borderId="9" xfId="0" applyFont="1" applyFill="1" applyBorder="1" applyAlignment="1">
      <alignment horizontal="center" vertical="center"/>
    </xf>
    <xf numFmtId="49" fontId="13" fillId="0" borderId="9" xfId="0" applyNumberFormat="1" applyFont="1" applyFill="1" applyBorder="1" applyAlignment="1">
      <alignment horizontal="center" vertical="center" wrapText="1"/>
    </xf>
    <xf numFmtId="49" fontId="13" fillId="0" borderId="10"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12" fillId="2" borderId="7" xfId="0" applyFont="1" applyFill="1" applyBorder="1" applyAlignment="1">
      <alignment horizontal="center" wrapText="1"/>
    </xf>
    <xf numFmtId="0" fontId="7" fillId="4" borderId="6" xfId="0" applyNumberFormat="1" applyFont="1" applyFill="1" applyBorder="1" applyAlignment="1" applyProtection="1">
      <alignment horizontal="center" vertical="center" wrapText="1"/>
      <protection locked="0"/>
    </xf>
    <xf numFmtId="0" fontId="7" fillId="0" borderId="6" xfId="0" applyNumberFormat="1" applyFont="1" applyFill="1" applyBorder="1" applyAlignment="1" applyProtection="1">
      <alignment horizontal="center" vertical="center" wrapText="1"/>
      <protection locked="0"/>
    </xf>
    <xf numFmtId="2" fontId="6" fillId="4" borderId="6" xfId="0" applyNumberFormat="1" applyFont="1" applyFill="1" applyBorder="1" applyAlignment="1" applyProtection="1">
      <alignment horizontal="center" vertical="center" wrapText="1"/>
      <protection locked="0"/>
    </xf>
    <xf numFmtId="9" fontId="6" fillId="4" borderId="6" xfId="0" applyNumberFormat="1" applyFont="1" applyFill="1" applyBorder="1" applyAlignment="1" applyProtection="1">
      <alignment horizontal="center" vertical="center" wrapText="1"/>
      <protection locked="0"/>
    </xf>
    <xf numFmtId="0" fontId="13" fillId="0" borderId="0" xfId="0" applyFont="1" applyAlignment="1">
      <alignment horizontal="center"/>
    </xf>
    <xf numFmtId="0" fontId="6" fillId="0" borderId="6" xfId="0" applyFont="1" applyBorder="1" applyAlignment="1">
      <alignment horizontal="center" vertical="center" wrapText="1"/>
    </xf>
    <xf numFmtId="0" fontId="12" fillId="0" borderId="0" xfId="0" applyFont="1" applyFill="1" applyBorder="1" applyAlignment="1">
      <alignment horizontal="center" vertical="center" wrapText="1"/>
    </xf>
    <xf numFmtId="0" fontId="13" fillId="0" borderId="9" xfId="0" applyFont="1" applyFill="1" applyBorder="1" applyAlignment="1">
      <alignment horizontal="center" vertical="top"/>
    </xf>
    <xf numFmtId="14" fontId="13" fillId="0" borderId="9" xfId="0" applyNumberFormat="1" applyFont="1" applyFill="1" applyBorder="1" applyAlignment="1">
      <alignment horizontal="center" vertical="top"/>
    </xf>
    <xf numFmtId="0" fontId="13" fillId="0" borderId="9" xfId="0" applyFont="1" applyFill="1" applyBorder="1" applyAlignment="1">
      <alignment horizontal="center" vertical="top" wrapText="1"/>
    </xf>
    <xf numFmtId="14" fontId="13" fillId="0" borderId="6" xfId="0" applyNumberFormat="1" applyFont="1" applyFill="1" applyBorder="1" applyAlignment="1">
      <alignment horizontal="center" vertical="top"/>
    </xf>
    <xf numFmtId="0" fontId="6" fillId="4" borderId="6" xfId="0" applyFont="1" applyFill="1" applyBorder="1" applyAlignment="1">
      <alignment horizontal="left" vertical="center" wrapText="1"/>
    </xf>
    <xf numFmtId="44" fontId="6" fillId="0" borderId="6" xfId="3" applyFont="1" applyFill="1" applyBorder="1" applyAlignment="1">
      <alignment horizontal="right" vertical="center" wrapText="1"/>
    </xf>
    <xf numFmtId="169" fontId="6" fillId="0" borderId="6" xfId="1" applyNumberFormat="1" applyFont="1" applyFill="1" applyBorder="1" applyAlignment="1">
      <alignment horizontal="left" vertical="center" wrapText="1"/>
    </xf>
    <xf numFmtId="0" fontId="6" fillId="0" borderId="0" xfId="0" applyFont="1" applyFill="1" applyAlignment="1">
      <alignment horizontal="center" vertical="center" wrapText="1"/>
    </xf>
    <xf numFmtId="14" fontId="13" fillId="0" borderId="6" xfId="0" applyNumberFormat="1" applyFont="1" applyFill="1" applyBorder="1" applyAlignment="1" applyProtection="1">
      <alignment horizontal="center" vertical="center" wrapText="1"/>
      <protection locked="0"/>
    </xf>
    <xf numFmtId="1" fontId="13" fillId="0" borderId="6" xfId="0" applyNumberFormat="1" applyFont="1" applyFill="1" applyBorder="1" applyAlignment="1" applyProtection="1">
      <alignment horizontal="center" vertical="center" wrapText="1"/>
      <protection locked="0"/>
    </xf>
    <xf numFmtId="14" fontId="13" fillId="0" borderId="6" xfId="0" applyNumberFormat="1" applyFont="1" applyBorder="1" applyAlignment="1"/>
    <xf numFmtId="0" fontId="13" fillId="0" borderId="6" xfId="0" applyFont="1" applyBorder="1" applyAlignment="1"/>
    <xf numFmtId="0" fontId="6" fillId="0" borderId="6" xfId="0" applyFont="1" applyBorder="1" applyAlignment="1">
      <alignment wrapText="1"/>
    </xf>
    <xf numFmtId="0" fontId="6" fillId="0" borderId="6" xfId="0" applyFont="1" applyBorder="1" applyAlignment="1">
      <alignment vertical="top" wrapText="1"/>
    </xf>
    <xf numFmtId="0" fontId="13" fillId="0" borderId="6" xfId="0" applyFont="1" applyBorder="1" applyAlignment="1">
      <alignment horizontal="center" vertical="top"/>
    </xf>
    <xf numFmtId="17" fontId="6" fillId="0" borderId="6" xfId="0" applyNumberFormat="1" applyFont="1" applyFill="1" applyBorder="1" applyAlignment="1">
      <alignment horizontal="center" vertical="top" wrapText="1"/>
    </xf>
    <xf numFmtId="0" fontId="6" fillId="0" borderId="6" xfId="0" applyFont="1" applyFill="1" applyBorder="1" applyAlignment="1">
      <alignment horizontal="center" vertical="top" wrapText="1"/>
    </xf>
    <xf numFmtId="17" fontId="13" fillId="0" borderId="6" xfId="0" applyNumberFormat="1" applyFont="1" applyBorder="1" applyAlignment="1">
      <alignment horizontal="center" vertical="center" wrapText="1"/>
    </xf>
    <xf numFmtId="0" fontId="13" fillId="2" borderId="6" xfId="0" applyFont="1" applyFill="1" applyBorder="1" applyAlignment="1">
      <alignment horizontal="center" vertical="center" wrapText="1"/>
    </xf>
    <xf numFmtId="0" fontId="13" fillId="2" borderId="6" xfId="0" applyFont="1" applyFill="1" applyBorder="1" applyAlignment="1">
      <alignment vertical="center"/>
    </xf>
    <xf numFmtId="0" fontId="13" fillId="0" borderId="7" xfId="0" applyFont="1" applyBorder="1" applyAlignment="1">
      <alignment vertical="center"/>
    </xf>
    <xf numFmtId="0" fontId="13" fillId="0" borderId="7"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Fill="1" applyBorder="1" applyAlignment="1">
      <alignment horizontal="center"/>
    </xf>
    <xf numFmtId="0" fontId="13" fillId="2" borderId="7" xfId="0" applyFont="1" applyFill="1" applyBorder="1" applyAlignment="1">
      <alignment horizontal="center" wrapText="1"/>
    </xf>
    <xf numFmtId="0" fontId="13" fillId="2" borderId="6" xfId="0" applyFont="1" applyFill="1" applyBorder="1" applyAlignment="1">
      <alignment horizontal="center" wrapText="1"/>
    </xf>
    <xf numFmtId="49" fontId="6" fillId="0" borderId="6" xfId="0" applyNumberFormat="1" applyFont="1" applyFill="1" applyBorder="1" applyAlignment="1">
      <alignment horizontal="center" vertical="center"/>
    </xf>
    <xf numFmtId="166" fontId="13" fillId="4" borderId="6" xfId="0" applyNumberFormat="1" applyFont="1" applyFill="1" applyBorder="1" applyAlignment="1">
      <alignment horizontal="right" vertical="center"/>
    </xf>
    <xf numFmtId="2" fontId="53" fillId="0" borderId="6" xfId="0" applyNumberFormat="1" applyFont="1" applyFill="1" applyBorder="1" applyAlignment="1" applyProtection="1">
      <alignment horizontal="center" vertical="center" wrapText="1"/>
      <protection locked="0"/>
    </xf>
    <xf numFmtId="0" fontId="0" fillId="0" borderId="6" xfId="0" applyFill="1" applyBorder="1" applyAlignment="1">
      <alignment horizontal="left" vertical="center"/>
    </xf>
    <xf numFmtId="0" fontId="0" fillId="0" borderId="9" xfId="0" applyFill="1" applyBorder="1" applyAlignment="1">
      <alignment horizontal="left"/>
    </xf>
    <xf numFmtId="14" fontId="0" fillId="0" borderId="9" xfId="0" applyNumberFormat="1" applyFill="1" applyBorder="1" applyAlignment="1"/>
    <xf numFmtId="0" fontId="0" fillId="5" borderId="6" xfId="0" applyFill="1" applyBorder="1" applyAlignment="1">
      <alignment horizontal="left" wrapText="1"/>
    </xf>
    <xf numFmtId="0" fontId="3" fillId="0" borderId="6" xfId="0" applyFont="1" applyFill="1" applyBorder="1" applyAlignment="1">
      <alignment horizontal="left" vertical="center" wrapText="1"/>
    </xf>
    <xf numFmtId="166" fontId="0" fillId="0" borderId="6" xfId="0" applyNumberFormat="1" applyFill="1" applyBorder="1" applyAlignment="1" applyProtection="1">
      <alignment vertical="center"/>
      <protection locked="0"/>
    </xf>
    <xf numFmtId="1" fontId="54" fillId="0" borderId="6" xfId="0" applyNumberFormat="1" applyFont="1" applyFill="1" applyBorder="1" applyAlignment="1" applyProtection="1">
      <alignment horizontal="center" vertical="center" wrapText="1"/>
      <protection locked="0"/>
    </xf>
    <xf numFmtId="0" fontId="0" fillId="4" borderId="0" xfId="0" applyFill="1" applyAlignment="1">
      <alignment vertical="top" wrapText="1"/>
    </xf>
    <xf numFmtId="0" fontId="15" fillId="0" borderId="6" xfId="0" applyFont="1" applyBorder="1" applyAlignment="1">
      <alignment horizontal="left" vertical="center" wrapText="1"/>
    </xf>
    <xf numFmtId="0" fontId="15" fillId="0" borderId="6" xfId="0" applyFont="1" applyFill="1" applyBorder="1" applyAlignment="1">
      <alignment horizontal="left" wrapText="1"/>
    </xf>
    <xf numFmtId="0" fontId="55" fillId="5" borderId="6" xfId="0" applyFont="1" applyFill="1" applyBorder="1" applyAlignment="1">
      <alignment horizontal="center" vertical="center" wrapText="1"/>
    </xf>
    <xf numFmtId="1" fontId="27" fillId="5" borderId="6" xfId="0" applyNumberFormat="1" applyFont="1" applyFill="1" applyBorder="1" applyAlignment="1" applyProtection="1">
      <alignment horizontal="center" vertical="center" wrapText="1"/>
      <protection locked="0"/>
    </xf>
    <xf numFmtId="187" fontId="6" fillId="0" borderId="6" xfId="1" applyNumberFormat="1" applyFont="1" applyFill="1" applyBorder="1" applyAlignment="1">
      <alignment horizontal="right" vertical="center" wrapText="1"/>
    </xf>
    <xf numFmtId="1" fontId="27" fillId="0" borderId="6" xfId="0" applyNumberFormat="1" applyFont="1" applyFill="1" applyBorder="1" applyAlignment="1" applyProtection="1">
      <alignment horizontal="center" vertical="center" wrapText="1"/>
      <protection locked="0"/>
    </xf>
    <xf numFmtId="17" fontId="0" fillId="0" borderId="6" xfId="0" applyNumberFormat="1" applyFill="1" applyBorder="1" applyAlignment="1">
      <alignment wrapText="1"/>
    </xf>
    <xf numFmtId="0" fontId="15" fillId="0" borderId="6" xfId="0" applyFont="1" applyFill="1" applyBorder="1" applyAlignment="1">
      <alignment wrapText="1"/>
    </xf>
    <xf numFmtId="0" fontId="0" fillId="4" borderId="51" xfId="0" applyFont="1" applyFill="1" applyBorder="1" applyAlignment="1">
      <alignment vertical="center" wrapText="1"/>
    </xf>
    <xf numFmtId="178" fontId="6" fillId="0" borderId="6" xfId="1" applyNumberFormat="1" applyFont="1" applyFill="1" applyBorder="1" applyAlignment="1">
      <alignment horizontal="right" vertical="center" wrapText="1"/>
    </xf>
    <xf numFmtId="177" fontId="6" fillId="0" borderId="6" xfId="0" applyNumberFormat="1" applyFont="1" applyFill="1" applyBorder="1" applyAlignment="1" applyProtection="1">
      <alignment horizontal="center" vertical="center" wrapText="1"/>
      <protection locked="0"/>
    </xf>
    <xf numFmtId="176" fontId="6" fillId="0" borderId="6" xfId="0" applyNumberFormat="1" applyFont="1" applyFill="1" applyBorder="1" applyAlignment="1" applyProtection="1">
      <alignment horizontal="center" vertical="center" wrapText="1"/>
      <protection locked="0"/>
    </xf>
    <xf numFmtId="177" fontId="27" fillId="0" borderId="6" xfId="0" applyNumberFormat="1" applyFont="1" applyFill="1" applyBorder="1" applyAlignment="1" applyProtection="1">
      <alignment horizontal="center" vertical="center" wrapText="1"/>
      <protection locked="0"/>
    </xf>
    <xf numFmtId="9" fontId="6" fillId="0" borderId="6" xfId="2" applyNumberFormat="1" applyFont="1" applyFill="1" applyBorder="1" applyAlignment="1" applyProtection="1">
      <alignment horizontal="center" vertical="center" wrapText="1"/>
      <protection locked="0"/>
    </xf>
    <xf numFmtId="173" fontId="23" fillId="0" borderId="6" xfId="1" applyNumberFormat="1" applyFont="1" applyFill="1" applyBorder="1" applyAlignment="1">
      <alignment horizontal="right" vertical="center" wrapText="1"/>
    </xf>
    <xf numFmtId="13" fontId="0" fillId="0" borderId="6" xfId="0" applyNumberFormat="1" applyBorder="1" applyAlignment="1">
      <alignment horizontal="center" wrapText="1"/>
    </xf>
    <xf numFmtId="0" fontId="12" fillId="2" borderId="6" xfId="0" applyFont="1" applyFill="1" applyBorder="1" applyAlignment="1">
      <alignment horizontal="left" vertical="center" wrapText="1"/>
    </xf>
    <xf numFmtId="0" fontId="0" fillId="4" borderId="51" xfId="0" applyFont="1" applyFill="1" applyBorder="1" applyAlignment="1">
      <alignment vertical="top" wrapText="1"/>
    </xf>
    <xf numFmtId="1" fontId="59" fillId="5" borderId="6" xfId="0" applyNumberFormat="1" applyFont="1" applyFill="1" applyBorder="1" applyAlignment="1" applyProtection="1">
      <alignment horizontal="center" vertical="center" wrapText="1"/>
      <protection locked="0"/>
    </xf>
    <xf numFmtId="14" fontId="0" fillId="0" borderId="6" xfId="0" applyNumberFormat="1" applyFill="1" applyBorder="1" applyAlignment="1">
      <alignment horizontal="center" vertical="center"/>
    </xf>
    <xf numFmtId="16" fontId="0" fillId="0" borderId="6" xfId="0" applyNumberFormat="1" applyFill="1" applyBorder="1" applyAlignment="1">
      <alignment vertical="center" wrapText="1"/>
    </xf>
    <xf numFmtId="14" fontId="6" fillId="5" borderId="10" xfId="0" applyNumberFormat="1" applyFont="1" applyFill="1" applyBorder="1" applyAlignment="1" applyProtection="1">
      <alignment horizontal="left" vertical="center" wrapText="1"/>
      <protection locked="0"/>
    </xf>
    <xf numFmtId="15" fontId="6" fillId="0" borderId="10" xfId="0" applyNumberFormat="1" applyFont="1" applyFill="1" applyBorder="1" applyAlignment="1" applyProtection="1">
      <alignment horizontal="left" vertical="center" wrapText="1"/>
      <protection locked="0"/>
    </xf>
    <xf numFmtId="14" fontId="6" fillId="5" borderId="6" xfId="0" applyNumberFormat="1" applyFont="1" applyFill="1" applyBorder="1" applyAlignment="1" applyProtection="1">
      <alignment horizontal="left" vertical="center" wrapText="1"/>
      <protection locked="0"/>
    </xf>
    <xf numFmtId="9" fontId="6" fillId="0" borderId="6" xfId="0" applyNumberFormat="1" applyFont="1" applyFill="1" applyBorder="1" applyAlignment="1" applyProtection="1">
      <alignment horizontal="left" vertical="center"/>
      <protection locked="0"/>
    </xf>
    <xf numFmtId="1" fontId="6" fillId="0" borderId="6" xfId="0" applyNumberFormat="1" applyFont="1" applyFill="1" applyBorder="1" applyAlignment="1" applyProtection="1">
      <alignment horizontal="left" vertical="center"/>
      <protection locked="0"/>
    </xf>
    <xf numFmtId="14" fontId="0" fillId="0" borderId="5" xfId="0" applyNumberFormat="1" applyFill="1" applyBorder="1" applyAlignment="1" applyProtection="1">
      <alignment horizontal="left" vertical="center"/>
      <protection locked="0"/>
    </xf>
    <xf numFmtId="14" fontId="15" fillId="0" borderId="6" xfId="0" applyNumberFormat="1" applyFont="1" applyFill="1" applyBorder="1" applyAlignment="1">
      <alignment wrapText="1"/>
    </xf>
    <xf numFmtId="14" fontId="15" fillId="0" borderId="6" xfId="0" applyNumberFormat="1" applyFont="1" applyBorder="1" applyAlignment="1"/>
    <xf numFmtId="14" fontId="15" fillId="0" borderId="6" xfId="0" applyNumberFormat="1" applyFont="1" applyFill="1" applyBorder="1" applyAlignment="1">
      <alignment horizontal="center" vertical="center" wrapText="1"/>
    </xf>
    <xf numFmtId="14" fontId="15" fillId="0" borderId="6" xfId="0" applyNumberFormat="1" applyFont="1" applyBorder="1" applyAlignment="1">
      <alignment horizontal="center" vertical="center"/>
    </xf>
    <xf numFmtId="14" fontId="16" fillId="5" borderId="6" xfId="0" applyNumberFormat="1" applyFont="1" applyFill="1" applyBorder="1" applyAlignment="1" applyProtection="1">
      <alignment horizontal="center" vertical="center" wrapText="1"/>
      <protection locked="0"/>
    </xf>
    <xf numFmtId="9" fontId="16" fillId="5" borderId="6" xfId="2" applyFont="1" applyFill="1" applyBorder="1" applyAlignment="1" applyProtection="1">
      <alignment horizontal="center" vertical="center" wrapText="1"/>
      <protection locked="0"/>
    </xf>
    <xf numFmtId="0" fontId="0" fillId="0" borderId="0" xfId="0" applyBorder="1"/>
    <xf numFmtId="49" fontId="0" fillId="0" borderId="6" xfId="0" applyNumberFormat="1" applyBorder="1" applyAlignment="1">
      <alignment wrapText="1"/>
    </xf>
    <xf numFmtId="14" fontId="13" fillId="0" borderId="6" xfId="0" applyNumberFormat="1" applyFont="1" applyBorder="1" applyAlignment="1">
      <alignment horizontal="left" vertical="center" wrapText="1"/>
    </xf>
    <xf numFmtId="17" fontId="6" fillId="0" borderId="6" xfId="0" applyNumberFormat="1" applyFont="1" applyBorder="1" applyAlignment="1">
      <alignment horizontal="center" vertical="center" wrapText="1"/>
    </xf>
    <xf numFmtId="14" fontId="6" fillId="0" borderId="6" xfId="0" applyNumberFormat="1" applyFont="1" applyFill="1" applyBorder="1" applyAlignment="1">
      <alignment horizontal="center" vertical="center" wrapText="1"/>
    </xf>
    <xf numFmtId="166" fontId="13" fillId="0" borderId="6" xfId="0" applyNumberFormat="1" applyFont="1" applyFill="1" applyBorder="1" applyAlignment="1" applyProtection="1">
      <alignment vertical="center"/>
      <protection locked="0"/>
    </xf>
    <xf numFmtId="0" fontId="0" fillId="4" borderId="6" xfId="0" applyFill="1" applyBorder="1" applyAlignment="1">
      <alignment horizontal="left" vertical="center"/>
    </xf>
    <xf numFmtId="14" fontId="7" fillId="4" borderId="10" xfId="0" applyNumberFormat="1" applyFont="1" applyFill="1" applyBorder="1" applyAlignment="1" applyProtection="1">
      <alignment horizontal="left" vertical="center" wrapText="1"/>
      <protection locked="0"/>
    </xf>
    <xf numFmtId="14" fontId="7" fillId="16" borderId="10" xfId="0" applyNumberFormat="1" applyFont="1" applyFill="1" applyBorder="1" applyAlignment="1" applyProtection="1">
      <alignment horizontal="left" vertical="center" wrapText="1"/>
      <protection locked="0"/>
    </xf>
    <xf numFmtId="14" fontId="7" fillId="13" borderId="10" xfId="0" applyNumberFormat="1" applyFont="1" applyFill="1" applyBorder="1" applyAlignment="1" applyProtection="1">
      <alignment horizontal="left" vertical="center" wrapText="1"/>
      <protection locked="0"/>
    </xf>
    <xf numFmtId="14" fontId="6" fillId="13" borderId="6" xfId="0" applyNumberFormat="1" applyFont="1" applyFill="1" applyBorder="1" applyAlignment="1" applyProtection="1">
      <alignment horizontal="left" vertical="center" wrapText="1"/>
      <protection locked="0"/>
    </xf>
    <xf numFmtId="14" fontId="7" fillId="7" borderId="10" xfId="0" applyNumberFormat="1" applyFont="1" applyFill="1" applyBorder="1" applyAlignment="1" applyProtection="1">
      <alignment horizontal="left" vertical="center" wrapText="1"/>
      <protection locked="0"/>
    </xf>
    <xf numFmtId="14" fontId="6" fillId="7" borderId="6" xfId="0" applyNumberFormat="1" applyFont="1" applyFill="1" applyBorder="1" applyAlignment="1" applyProtection="1">
      <alignment horizontal="left" vertical="center" wrapText="1"/>
      <protection locked="0"/>
    </xf>
    <xf numFmtId="0" fontId="7" fillId="0" borderId="3" xfId="0" applyFont="1" applyFill="1" applyBorder="1" applyAlignment="1" applyProtection="1">
      <alignment horizontal="center" vertical="center"/>
      <protection locked="0"/>
    </xf>
    <xf numFmtId="2" fontId="7" fillId="0" borderId="6" xfId="0" applyNumberFormat="1" applyFont="1" applyFill="1" applyBorder="1" applyAlignment="1" applyProtection="1">
      <alignment horizontal="center" vertical="center"/>
      <protection locked="0"/>
    </xf>
    <xf numFmtId="14" fontId="7" fillId="11" borderId="6" xfId="0" applyNumberFormat="1" applyFont="1" applyFill="1" applyBorder="1" applyAlignment="1" applyProtection="1">
      <alignment horizontal="left" vertical="center"/>
      <protection locked="0"/>
    </xf>
    <xf numFmtId="0" fontId="0" fillId="4" borderId="0" xfId="0" applyFill="1" applyAlignment="1">
      <alignment vertical="center" wrapText="1"/>
    </xf>
    <xf numFmtId="181" fontId="6" fillId="0" borderId="6" xfId="1" applyNumberFormat="1" applyFont="1" applyFill="1" applyBorder="1" applyAlignment="1">
      <alignment horizontal="center" vertical="center" wrapText="1"/>
    </xf>
    <xf numFmtId="181" fontId="6" fillId="0" borderId="6" xfId="0" applyNumberFormat="1" applyFont="1" applyFill="1" applyBorder="1" applyAlignment="1" applyProtection="1">
      <alignment horizontal="center" vertical="center" wrapText="1"/>
      <protection locked="0"/>
    </xf>
    <xf numFmtId="0" fontId="3" fillId="2" borderId="47" xfId="0" applyFont="1" applyFill="1" applyBorder="1" applyAlignment="1">
      <alignment horizontal="center" vertical="center" wrapText="1"/>
    </xf>
    <xf numFmtId="2" fontId="3" fillId="2" borderId="54" xfId="0" applyNumberFormat="1" applyFont="1" applyFill="1" applyBorder="1" applyAlignment="1">
      <alignment horizontal="center" vertical="center" wrapText="1"/>
    </xf>
    <xf numFmtId="0" fontId="12" fillId="0" borderId="6" xfId="0" applyFont="1" applyBorder="1" applyAlignment="1">
      <alignment horizontal="center" vertical="center"/>
    </xf>
    <xf numFmtId="0" fontId="0" fillId="3" borderId="0" xfId="0" applyFill="1" applyAlignment="1">
      <alignment vertical="center"/>
    </xf>
    <xf numFmtId="1" fontId="16" fillId="0" borderId="6" xfId="1" applyNumberFormat="1" applyFont="1" applyFill="1" applyBorder="1" applyAlignment="1">
      <alignment horizontal="right" vertical="center" wrapText="1"/>
    </xf>
    <xf numFmtId="2" fontId="16" fillId="0" borderId="6" xfId="1" applyNumberFormat="1" applyFont="1" applyFill="1" applyBorder="1" applyAlignment="1">
      <alignment horizontal="right" vertical="center" wrapText="1"/>
    </xf>
    <xf numFmtId="14" fontId="0" fillId="0" borderId="0" xfId="0" applyNumberFormat="1" applyAlignment="1">
      <alignment horizontal="center" vertical="center" wrapText="1"/>
    </xf>
    <xf numFmtId="14" fontId="0" fillId="0" borderId="0" xfId="0" applyNumberFormat="1" applyFill="1" applyBorder="1" applyAlignment="1"/>
    <xf numFmtId="0" fontId="0" fillId="0" borderId="8" xfId="0" applyBorder="1" applyAlignment="1">
      <alignment vertical="center"/>
    </xf>
    <xf numFmtId="0" fontId="0" fillId="0" borderId="7" xfId="0" applyBorder="1" applyAlignment="1">
      <alignment vertical="center"/>
    </xf>
    <xf numFmtId="0" fontId="0" fillId="2" borderId="7" xfId="0" applyFont="1" applyFill="1" applyBorder="1" applyAlignment="1">
      <alignment horizontal="center" vertical="center" wrapText="1"/>
    </xf>
    <xf numFmtId="0" fontId="0" fillId="0" borderId="8" xfId="0" applyFill="1" applyBorder="1" applyAlignment="1"/>
    <xf numFmtId="0" fontId="0" fillId="0" borderId="7" xfId="0" applyBorder="1"/>
    <xf numFmtId="14" fontId="0" fillId="0" borderId="13" xfId="0" applyNumberFormat="1" applyFill="1" applyBorder="1" applyAlignment="1">
      <alignment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23" fillId="0" borderId="6" xfId="0" applyFont="1" applyBorder="1" applyAlignment="1">
      <alignment horizontal="center" vertical="center" wrapText="1"/>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2" borderId="13" xfId="0" applyFont="1"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4" borderId="6" xfId="0" applyFill="1" applyBorder="1" applyAlignment="1">
      <alignment horizontal="center" vertical="center" wrapText="1"/>
    </xf>
    <xf numFmtId="0" fontId="20" fillId="0" borderId="0" xfId="0" applyFont="1" applyFill="1" applyAlignment="1">
      <alignment horizontal="left" vertical="center" wrapText="1"/>
    </xf>
    <xf numFmtId="0" fontId="4" fillId="2" borderId="2" xfId="0" applyFont="1" applyFill="1" applyBorder="1" applyAlignment="1">
      <alignment horizontal="center" vertical="center"/>
    </xf>
    <xf numFmtId="0" fontId="0" fillId="3" borderId="2" xfId="0" applyFont="1" applyFill="1" applyBorder="1" applyAlignment="1">
      <alignment horizontal="left" vertical="center"/>
    </xf>
    <xf numFmtId="0" fontId="0" fillId="3" borderId="5" xfId="0" applyFont="1" applyFill="1" applyBorder="1" applyAlignment="1">
      <alignment horizontal="left" vertical="center"/>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4" fillId="0" borderId="11" xfId="0" applyFont="1" applyBorder="1" applyAlignment="1">
      <alignment horizontal="center" vertical="center" wrapText="1"/>
    </xf>
    <xf numFmtId="0" fontId="0" fillId="5" borderId="6" xfId="0" applyFill="1" applyBorder="1" applyAlignment="1">
      <alignment horizontal="center"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9" fillId="3" borderId="3"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13" fillId="4" borderId="7"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6" xfId="0" applyFont="1" applyBorder="1" applyAlignment="1">
      <alignment horizontal="center"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13" fillId="3" borderId="2" xfId="0" applyFont="1" applyFill="1" applyBorder="1" applyAlignment="1">
      <alignment horizontal="left" vertical="center"/>
    </xf>
    <xf numFmtId="0" fontId="13" fillId="3" borderId="5" xfId="0" applyFont="1" applyFill="1" applyBorder="1" applyAlignment="1">
      <alignment horizontal="left"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6" xfId="0" applyFont="1" applyFill="1" applyBorder="1" applyAlignment="1">
      <alignment horizontal="center" vertical="center"/>
    </xf>
    <xf numFmtId="0" fontId="7" fillId="3" borderId="3" xfId="0" applyFont="1" applyFill="1" applyBorder="1" applyAlignment="1" applyProtection="1">
      <alignment horizontal="left" vertical="center"/>
      <protection locked="0"/>
    </xf>
    <xf numFmtId="0" fontId="7" fillId="3" borderId="4" xfId="0" applyFont="1" applyFill="1" applyBorder="1" applyAlignment="1" applyProtection="1">
      <alignment horizontal="left" vertical="center"/>
      <protection locked="0"/>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14" xfId="0" applyFill="1" applyBorder="1" applyAlignment="1">
      <alignment horizontal="center" vertical="center"/>
    </xf>
    <xf numFmtId="0" fontId="23" fillId="0" borderId="6" xfId="0" applyFont="1" applyFill="1" applyBorder="1" applyAlignment="1">
      <alignment horizontal="center" vertical="center" wrapText="1"/>
    </xf>
    <xf numFmtId="0" fontId="3" fillId="0" borderId="1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0" fillId="0" borderId="15" xfId="0" applyFill="1" applyBorder="1" applyAlignment="1">
      <alignment horizontal="center" vertical="center"/>
    </xf>
    <xf numFmtId="0" fontId="0" fillId="0" borderId="18" xfId="0" applyFill="1" applyBorder="1" applyAlignment="1">
      <alignment horizontal="center" vertical="center"/>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0" fillId="0" borderId="19" xfId="0" applyFill="1" applyBorder="1" applyAlignment="1">
      <alignment horizontal="center" vertical="center"/>
    </xf>
    <xf numFmtId="0" fontId="0" fillId="0" borderId="20" xfId="0" applyFill="1" applyBorder="1" applyAlignment="1">
      <alignment horizontal="center" vertical="center"/>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0" fillId="0" borderId="24" xfId="0" applyFill="1" applyBorder="1" applyAlignment="1">
      <alignment horizontal="center" vertical="center"/>
    </xf>
    <xf numFmtId="0" fontId="0" fillId="0" borderId="21"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9" xfId="0" applyFill="1" applyBorder="1" applyAlignment="1">
      <alignment horizontal="center" wrapText="1"/>
    </xf>
    <xf numFmtId="0" fontId="0" fillId="0" borderId="14" xfId="0" applyFill="1" applyBorder="1" applyAlignment="1">
      <alignment horizontal="center" wrapText="1"/>
    </xf>
    <xf numFmtId="0" fontId="0" fillId="0" borderId="10" xfId="0" applyFill="1" applyBorder="1" applyAlignment="1">
      <alignment horizontal="center" wrapText="1"/>
    </xf>
    <xf numFmtId="0" fontId="13" fillId="0" borderId="9" xfId="0" applyFont="1" applyFill="1" applyBorder="1" applyAlignment="1">
      <alignment horizontal="center"/>
    </xf>
    <xf numFmtId="0" fontId="13" fillId="0" borderId="14" xfId="0" applyFont="1" applyFill="1" applyBorder="1" applyAlignment="1">
      <alignment horizontal="center"/>
    </xf>
    <xf numFmtId="0" fontId="13" fillId="0" borderId="10" xfId="0" applyFont="1" applyFill="1" applyBorder="1" applyAlignment="1">
      <alignment horizontal="center"/>
    </xf>
    <xf numFmtId="14" fontId="0" fillId="0" borderId="9" xfId="0" applyNumberFormat="1" applyFill="1" applyBorder="1" applyAlignment="1">
      <alignment horizontal="center"/>
    </xf>
    <xf numFmtId="14" fontId="0" fillId="0" borderId="14" xfId="0" applyNumberFormat="1" applyFill="1" applyBorder="1" applyAlignment="1">
      <alignment horizontal="center"/>
    </xf>
    <xf numFmtId="14" fontId="0" fillId="0" borderId="10" xfId="0" applyNumberFormat="1" applyFill="1" applyBorder="1" applyAlignment="1">
      <alignment horizontal="center"/>
    </xf>
    <xf numFmtId="0" fontId="0" fillId="0" borderId="9" xfId="0" applyFill="1" applyBorder="1" applyAlignment="1">
      <alignment horizontal="center"/>
    </xf>
    <xf numFmtId="0" fontId="0" fillId="0" borderId="14" xfId="0" applyFill="1" applyBorder="1" applyAlignment="1">
      <alignment horizontal="center"/>
    </xf>
    <xf numFmtId="0" fontId="0" fillId="0" borderId="10" xfId="0" applyFill="1" applyBorder="1" applyAlignment="1">
      <alignment horizontal="center"/>
    </xf>
    <xf numFmtId="0" fontId="0" fillId="5" borderId="9" xfId="0" applyFill="1" applyBorder="1" applyAlignment="1">
      <alignment horizontal="left" wrapText="1"/>
    </xf>
    <xf numFmtId="0" fontId="0" fillId="5" borderId="14" xfId="0" applyFill="1" applyBorder="1" applyAlignment="1">
      <alignment horizontal="left" wrapText="1"/>
    </xf>
    <xf numFmtId="0" fontId="0" fillId="5" borderId="10" xfId="0" applyFill="1" applyBorder="1" applyAlignment="1">
      <alignment horizontal="left" wrapText="1"/>
    </xf>
    <xf numFmtId="0" fontId="0" fillId="5" borderId="9" xfId="0" applyFill="1" applyBorder="1" applyAlignment="1">
      <alignment horizontal="left" vertical="center"/>
    </xf>
    <xf numFmtId="0" fontId="0" fillId="5" borderId="14" xfId="0" applyFill="1" applyBorder="1" applyAlignment="1">
      <alignment horizontal="left" vertical="center"/>
    </xf>
    <xf numFmtId="0" fontId="0" fillId="5" borderId="10" xfId="0" applyFill="1" applyBorder="1" applyAlignment="1">
      <alignment horizontal="left" vertical="center"/>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4" xfId="0" applyFill="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0" xfId="0" applyFill="1" applyBorder="1" applyAlignment="1">
      <alignment horizontal="center" vertical="center" wrapText="1"/>
    </xf>
    <xf numFmtId="0" fontId="13" fillId="0" borderId="9" xfId="0" applyFont="1" applyFill="1" applyBorder="1" applyAlignment="1">
      <alignment horizontal="center" wrapText="1"/>
    </xf>
    <xf numFmtId="0" fontId="13" fillId="0" borderId="10" xfId="0" applyFont="1" applyFill="1" applyBorder="1" applyAlignment="1">
      <alignment horizont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4" fillId="0" borderId="2" xfId="0" applyFont="1" applyFill="1" applyBorder="1" applyAlignment="1">
      <alignment horizontal="center" vertical="center"/>
    </xf>
    <xf numFmtId="0" fontId="7" fillId="0" borderId="3" xfId="0" applyFont="1" applyFill="1" applyBorder="1" applyAlignment="1" applyProtection="1">
      <alignment horizontal="left" vertical="center"/>
      <protection locked="0"/>
    </xf>
    <xf numFmtId="0" fontId="7" fillId="0" borderId="4" xfId="0"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0" fillId="0" borderId="2" xfId="0" applyFont="1" applyFill="1" applyBorder="1" applyAlignment="1">
      <alignment horizontal="left" vertical="center"/>
    </xf>
    <xf numFmtId="0" fontId="0" fillId="0" borderId="5" xfId="0" applyFont="1" applyFill="1" applyBorder="1" applyAlignment="1">
      <alignment horizontal="left" vertical="center"/>
    </xf>
    <xf numFmtId="14" fontId="0" fillId="0" borderId="9" xfId="0" applyNumberFormat="1" applyBorder="1" applyAlignment="1">
      <alignment horizontal="center"/>
    </xf>
    <xf numFmtId="0" fontId="0" fillId="0" borderId="10" xfId="0" applyBorder="1" applyAlignment="1">
      <alignment horizontal="center"/>
    </xf>
    <xf numFmtId="0" fontId="0" fillId="0" borderId="9" xfId="0" applyBorder="1" applyAlignment="1">
      <alignment horizontal="left" wrapText="1"/>
    </xf>
    <xf numFmtId="0" fontId="0" fillId="0" borderId="10" xfId="0" applyBorder="1" applyAlignment="1">
      <alignment horizontal="left"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9" xfId="0" applyBorder="1" applyAlignment="1">
      <alignment horizontal="center"/>
    </xf>
    <xf numFmtId="14" fontId="0" fillId="0" borderId="10" xfId="0" applyNumberFormat="1" applyBorder="1" applyAlignment="1">
      <alignment horizontal="center"/>
    </xf>
    <xf numFmtId="0" fontId="0" fillId="0" borderId="9" xfId="0" applyBorder="1" applyAlignment="1">
      <alignment horizontal="left"/>
    </xf>
    <xf numFmtId="0" fontId="0" fillId="0" borderId="10" xfId="0" applyBorder="1" applyAlignment="1">
      <alignment horizontal="left"/>
    </xf>
    <xf numFmtId="0" fontId="0" fillId="0" borderId="14" xfId="0" applyBorder="1" applyAlignment="1">
      <alignment horizontal="left" wrapText="1"/>
    </xf>
    <xf numFmtId="0" fontId="0" fillId="0" borderId="14" xfId="0" applyBorder="1" applyAlignment="1">
      <alignment horizontal="center" wrapText="1"/>
    </xf>
    <xf numFmtId="0" fontId="0" fillId="0" borderId="14" xfId="0" applyBorder="1" applyAlignment="1">
      <alignment horizontal="center"/>
    </xf>
    <xf numFmtId="14" fontId="0" fillId="0" borderId="14" xfId="0" applyNumberFormat="1" applyBorder="1" applyAlignment="1">
      <alignment horizontal="center"/>
    </xf>
    <xf numFmtId="0" fontId="0" fillId="0" borderId="9" xfId="0" applyBorder="1" applyAlignment="1"/>
    <xf numFmtId="0" fontId="0" fillId="0" borderId="14" xfId="0" applyBorder="1" applyAlignment="1"/>
    <xf numFmtId="0" fontId="0" fillId="0" borderId="10" xfId="0" applyBorder="1" applyAlignment="1"/>
    <xf numFmtId="0" fontId="6" fillId="3" borderId="3" xfId="0" applyFont="1" applyFill="1" applyBorder="1" applyAlignment="1" applyProtection="1">
      <alignment horizontal="left" vertical="center"/>
      <protection locked="0"/>
    </xf>
    <xf numFmtId="0" fontId="13" fillId="0" borderId="9"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9" xfId="0" applyFont="1" applyBorder="1" applyAlignment="1">
      <alignment horizontal="center" vertical="center"/>
    </xf>
    <xf numFmtId="0" fontId="13" fillId="0" borderId="14" xfId="0" applyFont="1" applyBorder="1" applyAlignment="1">
      <alignment horizontal="center" vertical="center"/>
    </xf>
    <xf numFmtId="0" fontId="13" fillId="0" borderId="10"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14" fontId="13" fillId="0" borderId="9" xfId="0" applyNumberFormat="1" applyFont="1" applyBorder="1" applyAlignment="1">
      <alignment horizontal="center" vertical="center"/>
    </xf>
    <xf numFmtId="14" fontId="13" fillId="0" borderId="14" xfId="0" applyNumberFormat="1" applyFont="1" applyBorder="1" applyAlignment="1">
      <alignment horizontal="center" vertical="center"/>
    </xf>
    <xf numFmtId="14" fontId="13" fillId="0" borderId="10" xfId="0" applyNumberFormat="1" applyFont="1" applyBorder="1" applyAlignment="1">
      <alignment horizontal="center" vertical="center"/>
    </xf>
    <xf numFmtId="0" fontId="13" fillId="0" borderId="9"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6" xfId="0" applyFont="1" applyBorder="1" applyAlignment="1">
      <alignment horizontal="center" vertical="center"/>
    </xf>
    <xf numFmtId="0" fontId="13" fillId="4" borderId="8" xfId="0" applyFont="1" applyFill="1" applyBorder="1" applyAlignment="1">
      <alignment horizontal="center"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14" fontId="13" fillId="0" borderId="9" xfId="0" applyNumberFormat="1" applyFont="1" applyFill="1" applyBorder="1" applyAlignment="1">
      <alignment horizontal="center" vertical="center" wrapText="1"/>
    </xf>
    <xf numFmtId="14" fontId="13" fillId="0" borderId="14" xfId="0" applyNumberFormat="1" applyFont="1" applyFill="1" applyBorder="1" applyAlignment="1">
      <alignment horizontal="center" vertical="center" wrapText="1"/>
    </xf>
    <xf numFmtId="14" fontId="13" fillId="0" borderId="10" xfId="0" applyNumberFormat="1"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9" xfId="0" applyFont="1" applyBorder="1" applyAlignment="1">
      <alignment horizontal="left" vertical="center" wrapText="1"/>
    </xf>
    <xf numFmtId="0" fontId="13" fillId="0" borderId="14" xfId="0" applyFont="1" applyBorder="1" applyAlignment="1">
      <alignment horizontal="left" vertical="center" wrapText="1"/>
    </xf>
    <xf numFmtId="0" fontId="13" fillId="0" borderId="10" xfId="0" applyFont="1" applyBorder="1" applyAlignment="1">
      <alignment horizontal="left" vertical="center" wrapText="1"/>
    </xf>
    <xf numFmtId="14" fontId="13" fillId="0" borderId="9" xfId="0" applyNumberFormat="1" applyFont="1" applyFill="1" applyBorder="1" applyAlignment="1">
      <alignment horizontal="center" vertical="center"/>
    </xf>
    <xf numFmtId="14" fontId="13" fillId="0" borderId="14" xfId="0" applyNumberFormat="1" applyFont="1" applyFill="1" applyBorder="1" applyAlignment="1">
      <alignment horizontal="center" vertical="center"/>
    </xf>
    <xf numFmtId="14" fontId="13" fillId="0" borderId="10" xfId="0" applyNumberFormat="1" applyFont="1" applyFill="1" applyBorder="1" applyAlignment="1">
      <alignment horizontal="center" vertical="center"/>
    </xf>
    <xf numFmtId="0" fontId="6" fillId="3" borderId="5"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0" fillId="0" borderId="6" xfId="0" applyBorder="1" applyAlignment="1">
      <alignment horizontal="center"/>
    </xf>
    <xf numFmtId="0" fontId="0" fillId="0" borderId="6" xfId="0" applyFill="1" applyBorder="1" applyAlignment="1">
      <alignment horizontal="center"/>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0" fillId="5" borderId="21" xfId="0" applyFill="1" applyBorder="1" applyAlignment="1">
      <alignment horizontal="center" vertical="center" wrapText="1"/>
    </xf>
    <xf numFmtId="0" fontId="0" fillId="17" borderId="19" xfId="0" applyFill="1" applyBorder="1" applyAlignment="1">
      <alignment horizontal="center" vertical="center" wrapText="1"/>
    </xf>
    <xf numFmtId="0" fontId="0" fillId="17" borderId="20" xfId="0" applyFill="1" applyBorder="1" applyAlignment="1">
      <alignment horizontal="center" vertical="center" wrapText="1"/>
    </xf>
    <xf numFmtId="0" fontId="0" fillId="17" borderId="21" xfId="0" applyFill="1" applyBorder="1" applyAlignment="1">
      <alignment horizontal="center" vertical="center" wrapText="1"/>
    </xf>
    <xf numFmtId="0" fontId="0" fillId="17" borderId="22" xfId="0" applyFill="1" applyBorder="1" applyAlignment="1">
      <alignment horizontal="center" vertical="center" wrapText="1"/>
    </xf>
    <xf numFmtId="0" fontId="0" fillId="17" borderId="23" xfId="0" applyFill="1" applyBorder="1" applyAlignment="1">
      <alignment horizontal="center" vertical="center" wrapText="1"/>
    </xf>
    <xf numFmtId="0" fontId="0" fillId="17" borderId="24" xfId="0" applyFill="1" applyBorder="1" applyAlignment="1">
      <alignment horizontal="center" vertical="center" wrapText="1"/>
    </xf>
    <xf numFmtId="0" fontId="0" fillId="0" borderId="7" xfId="0" applyBorder="1" applyAlignment="1">
      <alignment horizontal="center" wrapText="1"/>
    </xf>
    <xf numFmtId="0" fontId="0" fillId="0" borderId="8" xfId="0" applyBorder="1" applyAlignment="1">
      <alignment horizontal="center" wrapText="1"/>
    </xf>
    <xf numFmtId="14" fontId="0" fillId="0" borderId="9" xfId="0" applyNumberFormat="1" applyBorder="1" applyAlignment="1">
      <alignment horizontal="left"/>
    </xf>
    <xf numFmtId="14" fontId="0" fillId="0" borderId="14" xfId="0" applyNumberFormat="1" applyBorder="1" applyAlignment="1">
      <alignment horizontal="left"/>
    </xf>
    <xf numFmtId="14" fontId="0" fillId="0" borderId="10" xfId="0" applyNumberFormat="1" applyBorder="1" applyAlignment="1">
      <alignment horizontal="left"/>
    </xf>
    <xf numFmtId="0" fontId="0" fillId="0" borderId="9" xfId="0" applyFill="1" applyBorder="1" applyAlignment="1">
      <alignment horizontal="left"/>
    </xf>
    <xf numFmtId="0" fontId="0" fillId="0" borderId="14" xfId="0" applyFill="1" applyBorder="1" applyAlignment="1">
      <alignment horizontal="left"/>
    </xf>
    <xf numFmtId="0" fontId="0" fillId="0" borderId="10" xfId="0" applyFill="1" applyBorder="1" applyAlignment="1">
      <alignment horizontal="left"/>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14" xfId="0" applyBorder="1" applyAlignment="1">
      <alignment horizontal="left"/>
    </xf>
    <xf numFmtId="14" fontId="0" fillId="0" borderId="9" xfId="0" applyNumberFormat="1" applyBorder="1" applyAlignment="1">
      <alignment horizontal="right"/>
    </xf>
    <xf numFmtId="14" fontId="0" fillId="0" borderId="14" xfId="0" applyNumberFormat="1" applyBorder="1" applyAlignment="1">
      <alignment horizontal="right"/>
    </xf>
    <xf numFmtId="0" fontId="0" fillId="4" borderId="21" xfId="0" applyFill="1" applyBorder="1" applyAlignment="1">
      <alignment horizontal="center" vertical="center" wrapText="1"/>
    </xf>
    <xf numFmtId="0" fontId="0" fillId="4" borderId="22" xfId="0" applyFill="1" applyBorder="1" applyAlignment="1">
      <alignment horizontal="center" vertical="center" wrapText="1"/>
    </xf>
    <xf numFmtId="14" fontId="0" fillId="0" borderId="10" xfId="0" applyNumberFormat="1" applyBorder="1" applyAlignment="1">
      <alignment horizontal="right"/>
    </xf>
    <xf numFmtId="0" fontId="0" fillId="0" borderId="26" xfId="0" applyFill="1" applyBorder="1" applyAlignment="1">
      <alignment horizontal="center"/>
    </xf>
    <xf numFmtId="0" fontId="0" fillId="0" borderId="0" xfId="0" applyFill="1" applyBorder="1" applyAlignment="1">
      <alignment horizontal="center"/>
    </xf>
    <xf numFmtId="0" fontId="0" fillId="0" borderId="26" xfId="0" applyBorder="1" applyAlignment="1">
      <alignment horizontal="center" vertical="center"/>
    </xf>
    <xf numFmtId="0" fontId="0" fillId="0" borderId="0" xfId="0" applyBorder="1" applyAlignment="1">
      <alignment horizontal="center" vertical="center"/>
    </xf>
    <xf numFmtId="0" fontId="0" fillId="2" borderId="9"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0" xfId="0" applyFont="1" applyFill="1" applyBorder="1" applyAlignment="1">
      <alignment horizontal="center" vertical="center" wrapText="1"/>
    </xf>
    <xf numFmtId="14" fontId="0" fillId="2" borderId="9" xfId="0" applyNumberFormat="1" applyFont="1" applyFill="1" applyBorder="1" applyAlignment="1">
      <alignment horizontal="center" vertical="center" wrapText="1"/>
    </xf>
    <xf numFmtId="14" fontId="0" fillId="2" borderId="14" xfId="0" applyNumberFormat="1" applyFont="1" applyFill="1" applyBorder="1" applyAlignment="1">
      <alignment horizontal="center" vertical="center" wrapText="1"/>
    </xf>
    <xf numFmtId="14" fontId="0" fillId="2" borderId="10" xfId="0" applyNumberFormat="1" applyFont="1" applyFill="1" applyBorder="1" applyAlignment="1">
      <alignment horizontal="center" vertical="center" wrapText="1"/>
    </xf>
    <xf numFmtId="0" fontId="13" fillId="4" borderId="6" xfId="0" applyFont="1" applyFill="1" applyBorder="1" applyAlignment="1">
      <alignment horizontal="center" vertical="center" wrapText="1"/>
    </xf>
    <xf numFmtId="14" fontId="0" fillId="0" borderId="26" xfId="0" applyNumberFormat="1" applyBorder="1" applyAlignment="1">
      <alignment horizontal="center"/>
    </xf>
    <xf numFmtId="14" fontId="0" fillId="0" borderId="0" xfId="0" applyNumberFormat="1" applyBorder="1" applyAlignment="1">
      <alignment horizontal="center"/>
    </xf>
    <xf numFmtId="0" fontId="0" fillId="0" borderId="26" xfId="0" applyBorder="1" applyAlignment="1">
      <alignment horizontal="center" wrapText="1"/>
    </xf>
    <xf numFmtId="0" fontId="0" fillId="0" borderId="0" xfId="0"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19" xfId="0" applyBorder="1" applyAlignment="1">
      <alignment horizontal="center" wrapText="1"/>
    </xf>
    <xf numFmtId="0" fontId="0" fillId="0" borderId="21" xfId="0" applyBorder="1" applyAlignment="1">
      <alignment horizontal="center" wrapText="1"/>
    </xf>
    <xf numFmtId="0" fontId="0" fillId="0" borderId="26" xfId="0" applyBorder="1" applyAlignment="1">
      <alignment horizontal="center"/>
    </xf>
    <xf numFmtId="0" fontId="0" fillId="0" borderId="0" xfId="0" applyBorder="1" applyAlignment="1">
      <alignment horizontal="center"/>
    </xf>
    <xf numFmtId="0" fontId="13" fillId="4" borderId="19"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14" fontId="0" fillId="0" borderId="9" xfId="0" applyNumberFormat="1" applyBorder="1" applyAlignment="1">
      <alignment horizontal="center" vertical="center" wrapText="1"/>
    </xf>
    <xf numFmtId="14" fontId="0" fillId="0" borderId="14"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0" xfId="0" applyFill="1" applyBorder="1" applyAlignment="1">
      <alignment horizontal="center" vertical="center" wrapText="1"/>
    </xf>
    <xf numFmtId="14" fontId="0" fillId="0" borderId="9" xfId="0" applyNumberFormat="1" applyBorder="1" applyAlignment="1">
      <alignment horizontal="center" wrapText="1"/>
    </xf>
    <xf numFmtId="14" fontId="0" fillId="0" borderId="14" xfId="0" applyNumberFormat="1" applyBorder="1" applyAlignment="1">
      <alignment horizontal="center" wrapText="1"/>
    </xf>
    <xf numFmtId="14" fontId="0" fillId="0" borderId="10" xfId="0" applyNumberFormat="1" applyBorder="1" applyAlignment="1">
      <alignment horizontal="center" wrapText="1"/>
    </xf>
    <xf numFmtId="0" fontId="0" fillId="5" borderId="15" xfId="0" applyFill="1" applyBorder="1" applyAlignment="1">
      <alignment horizontal="center" vertical="center"/>
    </xf>
    <xf numFmtId="0" fontId="0" fillId="5" borderId="14" xfId="0" applyFill="1" applyBorder="1" applyAlignment="1">
      <alignment horizontal="center" vertical="center"/>
    </xf>
    <xf numFmtId="0" fontId="0" fillId="5" borderId="18" xfId="0" applyFill="1" applyBorder="1" applyAlignment="1">
      <alignment horizontal="center" vertical="center"/>
    </xf>
    <xf numFmtId="16" fontId="0" fillId="0" borderId="9" xfId="0" applyNumberFormat="1" applyBorder="1" applyAlignment="1">
      <alignment horizontal="center" vertical="center" wrapText="1"/>
    </xf>
    <xf numFmtId="16" fontId="0" fillId="0" borderId="14" xfId="0" applyNumberFormat="1" applyBorder="1" applyAlignment="1">
      <alignment horizontal="center" vertical="center" wrapText="1"/>
    </xf>
    <xf numFmtId="16" fontId="0" fillId="0" borderId="10" xfId="0" applyNumberFormat="1" applyBorder="1" applyAlignment="1">
      <alignment horizontal="center" vertic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14" fontId="0" fillId="0" borderId="6" xfId="0" applyNumberFormat="1" applyBorder="1" applyAlignment="1">
      <alignment horizontal="center" vertical="center"/>
    </xf>
    <xf numFmtId="14" fontId="0" fillId="0" borderId="9" xfId="0" applyNumberForma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6" xfId="0" applyBorder="1" applyAlignment="1">
      <alignment horizontal="left" wrapText="1"/>
    </xf>
    <xf numFmtId="0" fontId="0" fillId="0" borderId="6" xfId="0" applyBorder="1" applyAlignment="1">
      <alignment horizontal="left"/>
    </xf>
    <xf numFmtId="14" fontId="0" fillId="0" borderId="6" xfId="0" applyNumberFormat="1" applyBorder="1" applyAlignment="1">
      <alignment horizontal="right"/>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horizontal="right"/>
    </xf>
    <xf numFmtId="0" fontId="0" fillId="0" borderId="14" xfId="0" applyBorder="1" applyAlignment="1">
      <alignment horizontal="right"/>
    </xf>
    <xf numFmtId="0" fontId="0" fillId="0" borderId="10" xfId="0" applyBorder="1" applyAlignment="1">
      <alignment horizontal="right"/>
    </xf>
    <xf numFmtId="0" fontId="0" fillId="0" borderId="9" xfId="0" applyBorder="1" applyAlignment="1">
      <alignment wrapText="1"/>
    </xf>
    <xf numFmtId="0" fontId="0" fillId="0" borderId="14" xfId="0" applyBorder="1" applyAlignment="1">
      <alignment wrapText="1"/>
    </xf>
    <xf numFmtId="0" fontId="0" fillId="0" borderId="10" xfId="0" applyBorder="1" applyAlignment="1">
      <alignment wrapText="1"/>
    </xf>
    <xf numFmtId="0" fontId="0" fillId="0" borderId="9" xfId="0" applyBorder="1" applyAlignment="1">
      <alignment vertical="center"/>
    </xf>
    <xf numFmtId="0" fontId="0" fillId="0" borderId="14" xfId="0" applyBorder="1" applyAlignment="1">
      <alignment vertical="center"/>
    </xf>
    <xf numFmtId="0" fontId="0" fillId="0" borderId="10" xfId="0" applyBorder="1" applyAlignment="1">
      <alignment vertical="center"/>
    </xf>
    <xf numFmtId="0" fontId="0" fillId="0" borderId="9" xfId="0" applyFill="1" applyBorder="1" applyAlignment="1"/>
    <xf numFmtId="0" fontId="6" fillId="0" borderId="9" xfId="0" applyFont="1" applyFill="1" applyBorder="1" applyAlignment="1">
      <alignment horizontal="left" vertical="center" wrapText="1"/>
    </xf>
    <xf numFmtId="0" fontId="0" fillId="0" borderId="10" xfId="0" applyBorder="1" applyAlignment="1">
      <alignment horizontal="left" vertical="center" wrapText="1"/>
    </xf>
    <xf numFmtId="14" fontId="0" fillId="0" borderId="9" xfId="0" applyNumberFormat="1" applyBorder="1" applyAlignment="1"/>
    <xf numFmtId="0" fontId="0" fillId="0" borderId="7" xfId="0" applyFill="1" applyBorder="1" applyAlignment="1">
      <alignment wrapText="1"/>
    </xf>
    <xf numFmtId="0" fontId="0" fillId="0" borderId="8" xfId="0" applyFill="1" applyBorder="1" applyAlignment="1">
      <alignment wrapText="1"/>
    </xf>
    <xf numFmtId="14" fontId="0" fillId="0" borderId="9" xfId="0" applyNumberFormat="1" applyBorder="1" applyAlignment="1">
      <alignment wrapText="1"/>
    </xf>
    <xf numFmtId="0" fontId="0" fillId="0" borderId="9" xfId="0" applyFill="1" applyBorder="1" applyAlignment="1">
      <alignment wrapText="1"/>
    </xf>
    <xf numFmtId="0" fontId="0" fillId="0" borderId="9" xfId="0" applyBorder="1" applyAlignment="1">
      <alignment vertical="center" wrapText="1"/>
    </xf>
    <xf numFmtId="0" fontId="0" fillId="0" borderId="14" xfId="0" applyBorder="1" applyAlignment="1">
      <alignment vertical="center" wrapText="1"/>
    </xf>
    <xf numFmtId="0" fontId="0" fillId="0" borderId="10" xfId="0" applyBorder="1" applyAlignment="1">
      <alignment vertical="center" wrapText="1"/>
    </xf>
    <xf numFmtId="0" fontId="0" fillId="5" borderId="9" xfId="0" applyFill="1" applyBorder="1" applyAlignment="1">
      <alignment vertical="center" wrapText="1"/>
    </xf>
    <xf numFmtId="0" fontId="0" fillId="5" borderId="14" xfId="0" applyFill="1" applyBorder="1" applyAlignment="1">
      <alignment vertical="center" wrapText="1"/>
    </xf>
    <xf numFmtId="0" fontId="0" fillId="5" borderId="10" xfId="0" applyFill="1"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5" borderId="9" xfId="0" applyFill="1" applyBorder="1" applyAlignment="1">
      <alignment vertical="center"/>
    </xf>
    <xf numFmtId="0" fontId="0" fillId="5" borderId="14" xfId="0" applyFill="1" applyBorder="1" applyAlignment="1">
      <alignment vertical="center"/>
    </xf>
    <xf numFmtId="0" fontId="0" fillId="5" borderId="10" xfId="0" applyFill="1" applyBorder="1" applyAlignment="1">
      <alignment vertical="center"/>
    </xf>
    <xf numFmtId="14" fontId="0" fillId="0" borderId="14" xfId="0" applyNumberFormat="1" applyBorder="1" applyAlignment="1">
      <alignment horizontal="center" vertical="center"/>
    </xf>
    <xf numFmtId="14" fontId="0" fillId="0" borderId="10" xfId="0" applyNumberFormat="1" applyBorder="1" applyAlignment="1">
      <alignment horizontal="center" vertical="center"/>
    </xf>
    <xf numFmtId="0" fontId="0" fillId="0" borderId="9" xfId="0" applyFill="1" applyBorder="1" applyAlignment="1">
      <alignment vertical="center"/>
    </xf>
    <xf numFmtId="0" fontId="0" fillId="0" borderId="14" xfId="0" applyFill="1" applyBorder="1" applyAlignment="1">
      <alignment vertical="center"/>
    </xf>
    <xf numFmtId="0" fontId="0" fillId="0" borderId="10" xfId="0" applyFill="1" applyBorder="1" applyAlignment="1">
      <alignment vertical="center"/>
    </xf>
    <xf numFmtId="0" fontId="0" fillId="5" borderId="9"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10" xfId="0" applyFill="1" applyBorder="1" applyAlignment="1">
      <alignment horizontal="center" vertical="center" wrapText="1"/>
    </xf>
    <xf numFmtId="14" fontId="0" fillId="0" borderId="9" xfId="0" applyNumberFormat="1" applyBorder="1" applyAlignment="1">
      <alignment vertical="center"/>
    </xf>
    <xf numFmtId="14" fontId="0" fillId="0" borderId="14" xfId="0" applyNumberFormat="1" applyBorder="1" applyAlignment="1">
      <alignment vertical="center"/>
    </xf>
    <xf numFmtId="14" fontId="0" fillId="0" borderId="10" xfId="0" applyNumberFormat="1" applyBorder="1" applyAlignment="1">
      <alignment vertical="center"/>
    </xf>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58" fillId="5" borderId="21" xfId="0" applyFont="1" applyFill="1" applyBorder="1" applyAlignment="1">
      <alignment horizontal="center" vertical="top" wrapText="1"/>
    </xf>
    <xf numFmtId="0" fontId="0" fillId="4" borderId="23" xfId="0" applyFont="1" applyFill="1" applyBorder="1" applyAlignment="1">
      <alignment horizontal="center" vertical="center" wrapText="1"/>
    </xf>
    <xf numFmtId="0" fontId="0" fillId="4" borderId="52" xfId="0" applyFont="1" applyFill="1" applyBorder="1" applyAlignment="1">
      <alignment horizontal="center" vertical="center" wrapText="1"/>
    </xf>
    <xf numFmtId="0" fontId="13" fillId="0" borderId="9" xfId="0" applyFont="1" applyBorder="1" applyAlignment="1"/>
    <xf numFmtId="0" fontId="13" fillId="0" borderId="14" xfId="0" applyFont="1" applyBorder="1" applyAlignment="1"/>
    <xf numFmtId="14" fontId="13" fillId="0" borderId="9" xfId="0" applyNumberFormat="1" applyFont="1" applyBorder="1" applyAlignment="1"/>
    <xf numFmtId="0" fontId="13" fillId="0" borderId="9" xfId="0" applyFont="1" applyFill="1" applyBorder="1" applyAlignment="1"/>
    <xf numFmtId="0" fontId="13" fillId="0" borderId="9" xfId="0" applyFont="1" applyBorder="1" applyAlignment="1">
      <alignment vertical="center"/>
    </xf>
    <xf numFmtId="0" fontId="13" fillId="0" borderId="14" xfId="0" applyFont="1" applyBorder="1" applyAlignment="1">
      <alignment vertical="center"/>
    </xf>
    <xf numFmtId="0" fontId="13" fillId="0" borderId="9" xfId="0" applyFont="1" applyBorder="1" applyAlignment="1">
      <alignment wrapText="1"/>
    </xf>
    <xf numFmtId="0" fontId="13" fillId="0" borderId="14" xfId="0" applyFont="1" applyBorder="1" applyAlignment="1">
      <alignment wrapText="1"/>
    </xf>
    <xf numFmtId="0" fontId="0" fillId="0" borderId="14" xfId="0" applyFill="1" applyBorder="1" applyAlignment="1"/>
    <xf numFmtId="0" fontId="0" fillId="0" borderId="18" xfId="0" applyBorder="1" applyAlignment="1"/>
    <xf numFmtId="0" fontId="15" fillId="0" borderId="30" xfId="0" applyFont="1" applyBorder="1" applyAlignment="1">
      <alignment horizontal="left"/>
    </xf>
    <xf numFmtId="0" fontId="15" fillId="0" borderId="31" xfId="0" applyFont="1" applyBorder="1" applyAlignment="1">
      <alignment horizontal="left"/>
    </xf>
    <xf numFmtId="0" fontId="15" fillId="0" borderId="46" xfId="0" applyFont="1" applyBorder="1" applyAlignment="1">
      <alignment horizontal="left"/>
    </xf>
    <xf numFmtId="0" fontId="15" fillId="0" borderId="30" xfId="0" applyFont="1" applyBorder="1" applyAlignment="1">
      <alignment horizontal="center" wrapText="1"/>
    </xf>
    <xf numFmtId="0" fontId="15" fillId="0" borderId="31" xfId="0" applyFont="1" applyBorder="1" applyAlignment="1">
      <alignment horizontal="center" wrapText="1"/>
    </xf>
    <xf numFmtId="0" fontId="15" fillId="0" borderId="46" xfId="0" applyFont="1" applyBorder="1" applyAlignment="1">
      <alignment horizontal="center" wrapText="1"/>
    </xf>
    <xf numFmtId="0" fontId="15" fillId="0" borderId="30" xfId="0" applyFont="1" applyBorder="1" applyAlignment="1">
      <alignment horizontal="right"/>
    </xf>
    <xf numFmtId="0" fontId="15" fillId="0" borderId="31" xfId="0" applyFont="1" applyBorder="1" applyAlignment="1">
      <alignment horizontal="right"/>
    </xf>
    <xf numFmtId="0" fontId="15" fillId="0" borderId="46" xfId="0" applyFont="1" applyBorder="1" applyAlignment="1">
      <alignment horizontal="right"/>
    </xf>
    <xf numFmtId="0" fontId="0" fillId="0" borderId="45" xfId="0" applyBorder="1" applyAlignment="1">
      <alignment horizontal="right"/>
    </xf>
    <xf numFmtId="0" fontId="0" fillId="0" borderId="40" xfId="0" applyBorder="1" applyAlignment="1">
      <alignment horizontal="right"/>
    </xf>
    <xf numFmtId="0" fontId="0" fillId="0" borderId="37" xfId="0" applyBorder="1" applyAlignment="1">
      <alignment horizontal="right"/>
    </xf>
    <xf numFmtId="0" fontId="0" fillId="0" borderId="28" xfId="0" applyBorder="1" applyAlignment="1">
      <alignment horizontal="center" wrapText="1"/>
    </xf>
    <xf numFmtId="0" fontId="0" fillId="0" borderId="38" xfId="0" applyBorder="1" applyAlignment="1">
      <alignment horizontal="center" wrapText="1"/>
    </xf>
    <xf numFmtId="0" fontId="0" fillId="0" borderId="36" xfId="0" applyBorder="1" applyAlignment="1">
      <alignment horizontal="center" wrapText="1"/>
    </xf>
    <xf numFmtId="14" fontId="0" fillId="0" borderId="20" xfId="0" applyNumberFormat="1" applyBorder="1" applyAlignment="1">
      <alignment horizontal="right"/>
    </xf>
    <xf numFmtId="14" fontId="0" fillId="0" borderId="22" xfId="0" applyNumberFormat="1" applyBorder="1" applyAlignment="1">
      <alignment horizontal="right"/>
    </xf>
    <xf numFmtId="0" fontId="0" fillId="0" borderId="22" xfId="0" applyBorder="1" applyAlignment="1">
      <alignment horizontal="right"/>
    </xf>
    <xf numFmtId="0" fontId="15" fillId="0" borderId="15" xfId="0" applyFont="1" applyBorder="1" applyAlignment="1">
      <alignment horizontal="left"/>
    </xf>
    <xf numFmtId="0" fontId="15" fillId="0" borderId="14" xfId="0" applyFont="1" applyBorder="1" applyAlignment="1">
      <alignment horizontal="left"/>
    </xf>
    <xf numFmtId="0" fontId="15" fillId="0" borderId="10" xfId="0" applyFont="1" applyBorder="1" applyAlignment="1">
      <alignment horizontal="left"/>
    </xf>
    <xf numFmtId="0" fontId="15" fillId="0" borderId="14" xfId="0" applyFont="1" applyBorder="1" applyAlignment="1">
      <alignment horizontal="center" wrapText="1"/>
    </xf>
    <xf numFmtId="0" fontId="15" fillId="0" borderId="10" xfId="0" applyFont="1" applyBorder="1" applyAlignment="1">
      <alignment horizontal="center" wrapText="1"/>
    </xf>
    <xf numFmtId="0" fontId="15" fillId="0" borderId="28" xfId="0" applyFont="1" applyBorder="1" applyAlignment="1"/>
    <xf numFmtId="0" fontId="15" fillId="0" borderId="38" xfId="0" applyFont="1" applyBorder="1" applyAlignment="1"/>
    <xf numFmtId="0" fontId="15" fillId="0" borderId="53" xfId="0" applyFont="1" applyBorder="1" applyAlignment="1"/>
    <xf numFmtId="0" fontId="0" fillId="0" borderId="45" xfId="0" applyBorder="1" applyAlignment="1">
      <alignment horizontal="center"/>
    </xf>
    <xf numFmtId="0" fontId="0" fillId="0" borderId="40" xfId="0" applyBorder="1" applyAlignment="1">
      <alignment horizontal="center"/>
    </xf>
    <xf numFmtId="0" fontId="0" fillId="0" borderId="37" xfId="0" applyBorder="1" applyAlignment="1">
      <alignment horizontal="center"/>
    </xf>
    <xf numFmtId="0" fontId="0" fillId="14" borderId="19" xfId="0" applyFill="1" applyBorder="1" applyAlignment="1">
      <alignment horizontal="center" vertical="center" wrapText="1"/>
    </xf>
    <xf numFmtId="0" fontId="0" fillId="14" borderId="20" xfId="0" applyFill="1" applyBorder="1" applyAlignment="1">
      <alignment horizontal="center" vertical="center" wrapText="1"/>
    </xf>
    <xf numFmtId="0" fontId="0" fillId="14" borderId="21" xfId="0" applyFill="1" applyBorder="1" applyAlignment="1">
      <alignment horizontal="center" vertical="center" wrapText="1"/>
    </xf>
    <xf numFmtId="0" fontId="0" fillId="14" borderId="22" xfId="0" applyFill="1" applyBorder="1" applyAlignment="1">
      <alignment horizontal="center" vertical="center" wrapText="1"/>
    </xf>
    <xf numFmtId="0" fontId="0" fillId="14" borderId="23" xfId="0" applyFill="1" applyBorder="1" applyAlignment="1">
      <alignment horizontal="center" vertical="center" wrapText="1"/>
    </xf>
    <xf numFmtId="0" fontId="0" fillId="14" borderId="24" xfId="0" applyFill="1" applyBorder="1" applyAlignment="1">
      <alignment horizontal="center" vertical="center" wrapText="1"/>
    </xf>
    <xf numFmtId="14" fontId="0" fillId="0" borderId="30" xfId="0" applyNumberFormat="1" applyBorder="1" applyAlignment="1">
      <alignment horizontal="center"/>
    </xf>
    <xf numFmtId="14" fontId="0" fillId="0" borderId="31" xfId="0" applyNumberFormat="1" applyBorder="1" applyAlignment="1">
      <alignment horizontal="center"/>
    </xf>
    <xf numFmtId="14" fontId="0" fillId="0" borderId="46" xfId="0" applyNumberFormat="1" applyBorder="1" applyAlignment="1">
      <alignment horizontal="center"/>
    </xf>
    <xf numFmtId="0" fontId="0" fillId="0" borderId="30" xfId="0" applyBorder="1" applyAlignment="1">
      <alignment horizontal="left"/>
    </xf>
    <xf numFmtId="0" fontId="0" fillId="0" borderId="31" xfId="0" applyBorder="1" applyAlignment="1">
      <alignment horizontal="left"/>
    </xf>
    <xf numFmtId="0" fontId="0" fillId="0" borderId="46" xfId="0" applyBorder="1" applyAlignment="1">
      <alignment horizontal="left"/>
    </xf>
    <xf numFmtId="0" fontId="13" fillId="0" borderId="10" xfId="0" applyFont="1" applyBorder="1" applyAlignment="1">
      <alignment vertical="center"/>
    </xf>
    <xf numFmtId="0" fontId="13" fillId="4" borderId="21"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0" fillId="0" borderId="10" xfId="0" applyFill="1" applyBorder="1" applyAlignment="1"/>
    <xf numFmtId="0" fontId="0" fillId="0" borderId="9" xfId="0" applyBorder="1" applyAlignment="1">
      <alignment horizontal="left" vertical="center" wrapText="1"/>
    </xf>
    <xf numFmtId="0" fontId="0" fillId="0" borderId="14" xfId="0" applyBorder="1" applyAlignment="1">
      <alignment horizontal="left" vertical="center" wrapText="1"/>
    </xf>
    <xf numFmtId="0" fontId="13" fillId="0" borderId="2" xfId="0" applyFont="1" applyFill="1" applyBorder="1" applyAlignment="1">
      <alignment horizontal="left" vertical="center"/>
    </xf>
    <xf numFmtId="0" fontId="13" fillId="0" borderId="5" xfId="0" applyFont="1" applyFill="1" applyBorder="1" applyAlignment="1">
      <alignment horizontal="left" vertical="center"/>
    </xf>
    <xf numFmtId="0" fontId="13" fillId="0" borderId="1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0" fillId="0" borderId="9" xfId="0" applyFill="1" applyBorder="1" applyAlignment="1">
      <alignment vertical="center" wrapText="1"/>
    </xf>
    <xf numFmtId="0" fontId="0" fillId="0" borderId="14" xfId="0" applyFill="1" applyBorder="1" applyAlignment="1">
      <alignment vertical="center" wrapText="1"/>
    </xf>
    <xf numFmtId="0" fontId="0" fillId="0" borderId="10" xfId="0" applyFill="1" applyBorder="1" applyAlignment="1">
      <alignment vertical="center" wrapText="1"/>
    </xf>
    <xf numFmtId="14" fontId="0" fillId="0" borderId="9" xfId="0" applyNumberFormat="1" applyFill="1" applyBorder="1" applyAlignment="1">
      <alignment horizontal="center" vertical="center"/>
    </xf>
    <xf numFmtId="14" fontId="0" fillId="0" borderId="14" xfId="0" applyNumberFormat="1" applyFill="1" applyBorder="1" applyAlignment="1">
      <alignment horizontal="center" vertical="center"/>
    </xf>
    <xf numFmtId="14" fontId="0" fillId="0" borderId="10" xfId="0" applyNumberFormat="1" applyFill="1" applyBorder="1" applyAlignment="1">
      <alignment horizontal="center" vertical="center"/>
    </xf>
    <xf numFmtId="0" fontId="13" fillId="0" borderId="9"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14" fontId="0" fillId="0" borderId="6" xfId="0" applyNumberFormat="1" applyFill="1" applyBorder="1" applyAlignment="1">
      <alignment horizontal="center" vertical="center"/>
    </xf>
    <xf numFmtId="0" fontId="0" fillId="0" borderId="6" xfId="0" applyFill="1" applyBorder="1" applyAlignment="1">
      <alignment horizontal="center" vertical="center" wrapText="1"/>
    </xf>
    <xf numFmtId="0" fontId="0" fillId="5" borderId="19" xfId="0" applyFont="1" applyFill="1" applyBorder="1" applyAlignment="1">
      <alignment horizontal="center" vertical="center" wrapText="1"/>
    </xf>
    <xf numFmtId="0" fontId="0" fillId="5" borderId="20" xfId="0" applyFont="1" applyFill="1" applyBorder="1" applyAlignment="1">
      <alignment horizontal="center" vertical="center" wrapText="1"/>
    </xf>
    <xf numFmtId="0" fontId="0" fillId="5" borderId="23"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0" fillId="0" borderId="9" xfId="0" applyBorder="1" applyAlignment="1">
      <alignment horizontal="left" vertical="top" wrapText="1"/>
    </xf>
    <xf numFmtId="0" fontId="0" fillId="0" borderId="14" xfId="0" applyBorder="1" applyAlignment="1">
      <alignment horizontal="left" vertical="top" wrapText="1"/>
    </xf>
    <xf numFmtId="0" fontId="0" fillId="0" borderId="10" xfId="0" applyBorder="1" applyAlignment="1">
      <alignment horizontal="left" vertical="top" wrapText="1"/>
    </xf>
    <xf numFmtId="0" fontId="0" fillId="5" borderId="9" xfId="0" applyFill="1" applyBorder="1" applyAlignment="1">
      <alignment horizontal="left" vertical="top" wrapText="1"/>
    </xf>
    <xf numFmtId="0" fontId="0" fillId="5" borderId="14" xfId="0" applyFill="1" applyBorder="1" applyAlignment="1">
      <alignment horizontal="left" vertical="top" wrapText="1"/>
    </xf>
    <xf numFmtId="0" fontId="0" fillId="5" borderId="10" xfId="0" applyFill="1" applyBorder="1" applyAlignment="1">
      <alignment horizontal="left" vertical="top" wrapText="1"/>
    </xf>
    <xf numFmtId="0" fontId="0" fillId="0" borderId="9" xfId="0" applyBorder="1" applyAlignment="1">
      <alignment horizontal="left" vertical="top"/>
    </xf>
    <xf numFmtId="0" fontId="0" fillId="0" borderId="14" xfId="0" applyBorder="1" applyAlignment="1">
      <alignment horizontal="left" vertical="top"/>
    </xf>
    <xf numFmtId="0" fontId="0" fillId="0" borderId="10" xfId="0" applyBorder="1" applyAlignment="1">
      <alignment horizontal="left" vertical="top"/>
    </xf>
    <xf numFmtId="14" fontId="0" fillId="0" borderId="9" xfId="0" applyNumberFormat="1" applyBorder="1" applyAlignment="1">
      <alignment horizontal="left" vertical="top"/>
    </xf>
    <xf numFmtId="14" fontId="0" fillId="0" borderId="14" xfId="0" applyNumberFormat="1" applyBorder="1" applyAlignment="1">
      <alignment horizontal="left" vertical="top"/>
    </xf>
    <xf numFmtId="14" fontId="0" fillId="0" borderId="10" xfId="0" applyNumberFormat="1" applyBorder="1" applyAlignment="1">
      <alignment horizontal="left" vertical="top"/>
    </xf>
    <xf numFmtId="0" fontId="0" fillId="0" borderId="9" xfId="0" applyFill="1" applyBorder="1" applyAlignment="1">
      <alignment horizontal="left" vertical="top"/>
    </xf>
    <xf numFmtId="0" fontId="0" fillId="0" borderId="14" xfId="0" applyFill="1" applyBorder="1" applyAlignment="1">
      <alignment horizontal="left" vertical="top"/>
    </xf>
    <xf numFmtId="0" fontId="0" fillId="0" borderId="10" xfId="0" applyFill="1" applyBorder="1" applyAlignment="1">
      <alignment horizontal="left" vertical="top"/>
    </xf>
    <xf numFmtId="0" fontId="0" fillId="4" borderId="26" xfId="0" applyFill="1" applyBorder="1" applyAlignment="1">
      <alignment horizontal="center" vertical="center" wrapText="1"/>
    </xf>
    <xf numFmtId="0" fontId="7" fillId="3" borderId="50" xfId="0" applyFont="1" applyFill="1" applyBorder="1" applyAlignment="1" applyProtection="1">
      <alignment horizontal="left" vertical="center"/>
      <protection locked="0"/>
    </xf>
    <xf numFmtId="0" fontId="7" fillId="3" borderId="33" xfId="0" applyFont="1" applyFill="1" applyBorder="1" applyAlignment="1" applyProtection="1">
      <alignment horizontal="left" vertical="center"/>
      <protection locked="0"/>
    </xf>
    <xf numFmtId="0" fontId="7" fillId="3" borderId="49" xfId="0" applyFont="1" applyFill="1" applyBorder="1" applyAlignment="1" applyProtection="1">
      <alignment horizontal="left" vertical="center"/>
      <protection locked="0"/>
    </xf>
    <xf numFmtId="0" fontId="0" fillId="4" borderId="7" xfId="0" applyFont="1" applyFill="1" applyBorder="1" applyAlignment="1">
      <alignment horizontal="center" vertical="center" wrapText="1"/>
    </xf>
    <xf numFmtId="0" fontId="0" fillId="4" borderId="8" xfId="0" applyFont="1" applyFill="1" applyBorder="1" applyAlignment="1">
      <alignment horizontal="center" vertical="center" wrapText="1"/>
    </xf>
    <xf numFmtId="14" fontId="0" fillId="0" borderId="6" xfId="0" applyNumberFormat="1" applyBorder="1" applyAlignment="1">
      <alignment horizontal="center" vertical="center" wrapText="1"/>
    </xf>
    <xf numFmtId="0" fontId="0" fillId="0" borderId="9" xfId="0" applyBorder="1" applyAlignment="1">
      <alignment horizontal="center" vertical="top" wrapText="1"/>
    </xf>
    <xf numFmtId="0" fontId="0" fillId="0" borderId="14" xfId="0" applyBorder="1" applyAlignment="1">
      <alignment horizontal="center" vertical="top" wrapText="1"/>
    </xf>
    <xf numFmtId="0" fontId="0" fillId="0" borderId="9" xfId="0" applyBorder="1" applyAlignment="1">
      <alignment vertical="top" wrapText="1"/>
    </xf>
    <xf numFmtId="0" fontId="0" fillId="0" borderId="14" xfId="0" applyBorder="1" applyAlignment="1">
      <alignment vertical="top" wrapText="1"/>
    </xf>
    <xf numFmtId="0" fontId="0" fillId="0" borderId="10" xfId="0" applyBorder="1" applyAlignment="1">
      <alignment vertical="top" wrapText="1"/>
    </xf>
    <xf numFmtId="0" fontId="4" fillId="2" borderId="11" xfId="0" applyFont="1" applyFill="1" applyBorder="1" applyAlignment="1">
      <alignment horizontal="center" vertical="center"/>
    </xf>
    <xf numFmtId="0" fontId="4" fillId="2" borderId="25" xfId="0" applyFont="1" applyFill="1" applyBorder="1" applyAlignment="1">
      <alignment horizontal="center" vertical="center"/>
    </xf>
    <xf numFmtId="0" fontId="0" fillId="5" borderId="9" xfId="0" applyFill="1" applyBorder="1" applyAlignment="1">
      <alignment horizontal="left" vertical="center" wrapText="1"/>
    </xf>
    <xf numFmtId="0" fontId="0" fillId="5" borderId="14" xfId="0" applyFill="1" applyBorder="1" applyAlignment="1">
      <alignment horizontal="left" vertical="center" wrapText="1"/>
    </xf>
    <xf numFmtId="0" fontId="0" fillId="5" borderId="10" xfId="0" applyFill="1" applyBorder="1" applyAlignment="1">
      <alignment horizontal="left" vertical="center" wrapText="1"/>
    </xf>
    <xf numFmtId="0" fontId="13" fillId="0" borderId="9" xfId="0" applyFont="1" applyBorder="1" applyAlignment="1">
      <alignment horizontal="left" vertical="top"/>
    </xf>
    <xf numFmtId="0" fontId="13" fillId="0" borderId="10" xfId="0" applyFont="1" applyBorder="1" applyAlignment="1">
      <alignment horizontal="left" vertical="top"/>
    </xf>
    <xf numFmtId="0" fontId="13"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9" xfId="0" applyFont="1" applyBorder="1" applyAlignment="1">
      <alignment horizontal="center" vertical="top"/>
    </xf>
    <xf numFmtId="0" fontId="13" fillId="0" borderId="10" xfId="0" applyFont="1" applyBorder="1" applyAlignment="1">
      <alignment horizontal="center" vertical="top"/>
    </xf>
    <xf numFmtId="14" fontId="13" fillId="0" borderId="9" xfId="0" applyNumberFormat="1" applyFont="1" applyBorder="1" applyAlignment="1">
      <alignment horizontal="center" vertical="top"/>
    </xf>
    <xf numFmtId="14" fontId="13" fillId="0" borderId="10" xfId="0" applyNumberFormat="1" applyFont="1" applyBorder="1" applyAlignment="1">
      <alignment horizontal="center" vertical="top"/>
    </xf>
    <xf numFmtId="0" fontId="13" fillId="0" borderId="9" xfId="0" applyFont="1" applyFill="1" applyBorder="1" applyAlignment="1">
      <alignment horizontal="left"/>
    </xf>
    <xf numFmtId="0" fontId="13" fillId="0" borderId="10" xfId="0" applyFont="1" applyFill="1" applyBorder="1" applyAlignment="1">
      <alignment horizontal="left"/>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8" xfId="0" applyFont="1" applyBorder="1" applyAlignment="1">
      <alignment horizontal="center" vertical="top" wrapText="1"/>
    </xf>
    <xf numFmtId="0" fontId="13" fillId="0" borderId="38" xfId="0" applyFont="1" applyBorder="1" applyAlignment="1">
      <alignment horizontal="center" vertical="top" wrapText="1"/>
    </xf>
    <xf numFmtId="165" fontId="13" fillId="0" borderId="20" xfId="0" applyNumberFormat="1" applyFont="1" applyBorder="1" applyAlignment="1">
      <alignment horizontal="right" vertical="top"/>
    </xf>
    <xf numFmtId="165" fontId="13" fillId="0" borderId="22" xfId="0" applyNumberFormat="1" applyFont="1" applyBorder="1" applyAlignment="1">
      <alignment horizontal="right" vertical="top"/>
    </xf>
    <xf numFmtId="0" fontId="13" fillId="0" borderId="14" xfId="0" applyFont="1" applyFill="1" applyBorder="1" applyAlignment="1"/>
    <xf numFmtId="0" fontId="13" fillId="0" borderId="30" xfId="0" applyFont="1" applyBorder="1" applyAlignment="1">
      <alignment horizontal="left"/>
    </xf>
    <xf numFmtId="0" fontId="13" fillId="0" borderId="31" xfId="0" applyFont="1" applyBorder="1" applyAlignment="1">
      <alignment horizontal="left"/>
    </xf>
    <xf numFmtId="0" fontId="15" fillId="0" borderId="30" xfId="0" applyFont="1" applyBorder="1" applyAlignment="1">
      <alignment horizontal="left" vertical="top"/>
    </xf>
    <xf numFmtId="0" fontId="15" fillId="0" borderId="31" xfId="0" applyFont="1" applyBorder="1" applyAlignment="1">
      <alignment horizontal="left" vertical="top"/>
    </xf>
    <xf numFmtId="0" fontId="6" fillId="0" borderId="30" xfId="0" applyFont="1" applyBorder="1" applyAlignment="1">
      <alignment horizontal="left" vertical="top"/>
    </xf>
    <xf numFmtId="0" fontId="6" fillId="0" borderId="31" xfId="0" applyFont="1" applyBorder="1" applyAlignment="1">
      <alignment horizontal="left" vertical="top"/>
    </xf>
    <xf numFmtId="0" fontId="6" fillId="0" borderId="30" xfId="0" applyFont="1" applyBorder="1" applyAlignment="1">
      <alignment horizontal="center" vertical="top" wrapText="1"/>
    </xf>
    <xf numFmtId="0" fontId="6" fillId="0" borderId="46" xfId="0" applyFont="1" applyBorder="1" applyAlignment="1">
      <alignment horizontal="center" vertical="top" wrapText="1"/>
    </xf>
    <xf numFmtId="0" fontId="6" fillId="0" borderId="30" xfId="0" applyFont="1" applyBorder="1" applyAlignment="1">
      <alignment horizontal="right" vertical="top"/>
    </xf>
    <xf numFmtId="0" fontId="6" fillId="0" borderId="31" xfId="0" applyFont="1" applyBorder="1" applyAlignment="1">
      <alignment horizontal="right" vertical="top"/>
    </xf>
    <xf numFmtId="0" fontId="13" fillId="0" borderId="45" xfId="0" applyFont="1" applyBorder="1" applyAlignment="1">
      <alignment horizontal="center" vertical="top" wrapText="1"/>
    </xf>
    <xf numFmtId="0" fontId="13" fillId="0" borderId="40" xfId="0" applyFont="1" applyBorder="1" applyAlignment="1">
      <alignment horizontal="center" vertical="top" wrapText="1"/>
    </xf>
    <xf numFmtId="0" fontId="15" fillId="0" borderId="15" xfId="0" applyFont="1" applyBorder="1" applyAlignment="1">
      <alignment horizontal="left" vertical="top"/>
    </xf>
    <xf numFmtId="0" fontId="15" fillId="0" borderId="14" xfId="0" applyFont="1" applyBorder="1" applyAlignment="1">
      <alignment horizontal="left" vertical="top"/>
    </xf>
    <xf numFmtId="0" fontId="15" fillId="0" borderId="10" xfId="0" applyFont="1" applyBorder="1" applyAlignment="1">
      <alignment horizontal="left" vertical="top"/>
    </xf>
    <xf numFmtId="0" fontId="6" fillId="0" borderId="15" xfId="0" applyFont="1" applyBorder="1" applyAlignment="1">
      <alignment horizontal="left" vertical="top"/>
    </xf>
    <xf numFmtId="0" fontId="6" fillId="0" borderId="14" xfId="0" applyFont="1" applyBorder="1" applyAlignment="1">
      <alignment horizontal="left" vertical="top"/>
    </xf>
    <xf numFmtId="0" fontId="6" fillId="0" borderId="14" xfId="0" applyFont="1" applyBorder="1" applyAlignment="1">
      <alignment horizontal="center" vertical="top" wrapText="1"/>
    </xf>
    <xf numFmtId="0" fontId="6" fillId="0" borderId="28" xfId="0" applyFont="1" applyBorder="1" applyAlignment="1">
      <alignment vertical="top"/>
    </xf>
    <xf numFmtId="0" fontId="6" fillId="0" borderId="38" xfId="0" applyFont="1" applyBorder="1" applyAlignment="1">
      <alignment vertical="top"/>
    </xf>
    <xf numFmtId="0" fontId="13" fillId="0" borderId="45" xfId="0" applyFont="1" applyBorder="1" applyAlignment="1">
      <alignment horizontal="center" vertical="top"/>
    </xf>
    <xf numFmtId="0" fontId="13" fillId="0" borderId="40" xfId="0" applyFont="1" applyBorder="1" applyAlignment="1">
      <alignment horizontal="center" vertical="top"/>
    </xf>
    <xf numFmtId="14" fontId="13" fillId="0" borderId="30" xfId="0" applyNumberFormat="1" applyFont="1" applyBorder="1" applyAlignment="1">
      <alignment horizontal="right" vertical="top"/>
    </xf>
    <xf numFmtId="14" fontId="13" fillId="0" borderId="31" xfId="0" applyNumberFormat="1" applyFont="1" applyBorder="1" applyAlignment="1">
      <alignment horizontal="right" vertical="top"/>
    </xf>
    <xf numFmtId="14" fontId="13" fillId="0" borderId="44" xfId="0" applyNumberFormat="1" applyFont="1" applyBorder="1" applyAlignment="1">
      <alignment horizontal="right" vertical="top"/>
    </xf>
    <xf numFmtId="0" fontId="13" fillId="0" borderId="14" xfId="0" applyFont="1" applyBorder="1" applyAlignment="1">
      <alignment horizontal="center" vertical="top" wrapText="1"/>
    </xf>
    <xf numFmtId="0" fontId="13" fillId="0" borderId="18" xfId="0" applyFont="1" applyBorder="1" applyAlignment="1">
      <alignment horizontal="center" vertical="top" wrapText="1"/>
    </xf>
    <xf numFmtId="14" fontId="13" fillId="0" borderId="9" xfId="0" applyNumberFormat="1" applyFont="1" applyBorder="1" applyAlignment="1">
      <alignment vertical="top"/>
    </xf>
    <xf numFmtId="14" fontId="13" fillId="0" borderId="14" xfId="0" applyNumberFormat="1" applyFont="1" applyBorder="1" applyAlignment="1">
      <alignment vertical="top"/>
    </xf>
    <xf numFmtId="0" fontId="13" fillId="0" borderId="14" xfId="0" applyFont="1" applyBorder="1" applyAlignment="1">
      <alignment vertical="top"/>
    </xf>
    <xf numFmtId="0" fontId="13" fillId="0" borderId="9" xfId="0" applyFont="1" applyFill="1" applyBorder="1" applyAlignment="1">
      <alignment vertical="top"/>
    </xf>
    <xf numFmtId="0" fontId="13" fillId="0" borderId="14" xfId="0" applyFont="1" applyFill="1" applyBorder="1" applyAlignment="1">
      <alignment vertical="top"/>
    </xf>
    <xf numFmtId="0" fontId="13" fillId="0" borderId="22" xfId="0" applyFont="1" applyBorder="1" applyAlignment="1">
      <alignment vertical="center"/>
    </xf>
    <xf numFmtId="0" fontId="13" fillId="0" borderId="9" xfId="0" applyFont="1" applyBorder="1" applyAlignment="1">
      <alignment vertical="top"/>
    </xf>
    <xf numFmtId="0" fontId="13" fillId="0" borderId="14" xfId="0" applyFont="1" applyBorder="1" applyAlignment="1">
      <alignment horizontal="left" vertical="top"/>
    </xf>
    <xf numFmtId="0" fontId="13" fillId="0" borderId="18" xfId="0" applyFont="1" applyBorder="1" applyAlignment="1">
      <alignment horizontal="left" vertical="top"/>
    </xf>
    <xf numFmtId="0" fontId="0" fillId="0" borderId="9" xfId="0" applyBorder="1" applyAlignment="1">
      <alignment horizontal="left" vertical="center"/>
    </xf>
    <xf numFmtId="0" fontId="0" fillId="0" borderId="14" xfId="0" applyBorder="1" applyAlignment="1">
      <alignment horizontal="left" vertical="center"/>
    </xf>
    <xf numFmtId="0" fontId="0" fillId="0" borderId="10" xfId="0" applyBorder="1" applyAlignment="1">
      <alignment horizontal="left" vertical="center"/>
    </xf>
    <xf numFmtId="0" fontId="13" fillId="0" borderId="13" xfId="0" applyFont="1" applyBorder="1" applyAlignment="1">
      <alignment horizontal="center" vertical="center" wrapText="1"/>
    </xf>
    <xf numFmtId="0" fontId="11" fillId="3" borderId="3" xfId="0" applyFont="1" applyFill="1" applyBorder="1" applyAlignment="1" applyProtection="1">
      <alignment horizontal="left" vertical="center"/>
      <protection locked="0"/>
    </xf>
    <xf numFmtId="0" fontId="11" fillId="3" borderId="4" xfId="0" applyFont="1" applyFill="1" applyBorder="1" applyAlignment="1" applyProtection="1">
      <alignment horizontal="left" vertical="center"/>
      <protection locked="0"/>
    </xf>
    <xf numFmtId="14" fontId="13" fillId="0" borderId="9" xfId="0" applyNumberFormat="1" applyFont="1" applyBorder="1" applyAlignment="1">
      <alignment horizontal="right" vertical="top"/>
    </xf>
    <xf numFmtId="14" fontId="13" fillId="0" borderId="14" xfId="0" applyNumberFormat="1" applyFont="1" applyBorder="1" applyAlignment="1">
      <alignment horizontal="right" vertical="top"/>
    </xf>
    <xf numFmtId="14" fontId="13" fillId="0" borderId="10" xfId="0" applyNumberFormat="1" applyFont="1" applyBorder="1" applyAlignment="1">
      <alignment horizontal="right" vertical="top"/>
    </xf>
    <xf numFmtId="0" fontId="13" fillId="0" borderId="9" xfId="0" applyFont="1" applyFill="1" applyBorder="1" applyAlignment="1">
      <alignment horizontal="center" vertical="top"/>
    </xf>
    <xf numFmtId="0" fontId="13" fillId="0" borderId="14" xfId="0" applyFont="1" applyFill="1" applyBorder="1" applyAlignment="1">
      <alignment horizontal="center" vertical="top"/>
    </xf>
    <xf numFmtId="0" fontId="13" fillId="0" borderId="10" xfId="0" applyFont="1" applyFill="1" applyBorder="1" applyAlignment="1">
      <alignment horizontal="center" vertical="top"/>
    </xf>
    <xf numFmtId="0" fontId="13" fillId="0" borderId="14" xfId="0" applyFont="1" applyBorder="1" applyAlignment="1">
      <alignment horizontal="center" vertical="top"/>
    </xf>
    <xf numFmtId="0" fontId="13" fillId="0" borderId="19" xfId="0" applyFont="1" applyBorder="1" applyAlignment="1">
      <alignment horizontal="center" vertical="top" wrapText="1"/>
    </xf>
    <xf numFmtId="0" fontId="13" fillId="0" borderId="20" xfId="0" applyFont="1" applyBorder="1" applyAlignment="1">
      <alignment horizontal="center" vertical="top" wrapText="1"/>
    </xf>
    <xf numFmtId="0" fontId="13" fillId="0" borderId="21" xfId="0" applyFont="1" applyBorder="1" applyAlignment="1">
      <alignment horizontal="center" vertical="top" wrapText="1"/>
    </xf>
    <xf numFmtId="0" fontId="13" fillId="0" borderId="22" xfId="0" applyFont="1" applyBorder="1" applyAlignment="1">
      <alignment horizontal="center" vertical="top" wrapText="1"/>
    </xf>
    <xf numFmtId="0" fontId="13" fillId="0" borderId="23" xfId="0" applyFont="1" applyBorder="1" applyAlignment="1">
      <alignment horizontal="center" vertical="top" wrapText="1"/>
    </xf>
    <xf numFmtId="0" fontId="13" fillId="0" borderId="24" xfId="0" applyFont="1" applyBorder="1" applyAlignment="1">
      <alignment horizontal="center" vertical="top" wrapText="1"/>
    </xf>
    <xf numFmtId="0" fontId="13" fillId="0" borderId="6" xfId="0" applyFont="1" applyBorder="1" applyAlignment="1">
      <alignment horizontal="center" vertical="top" wrapText="1"/>
    </xf>
    <xf numFmtId="0" fontId="13" fillId="0" borderId="9" xfId="0" applyFont="1" applyBorder="1" applyAlignment="1">
      <alignment horizontal="left" vertical="top" wrapText="1"/>
    </xf>
    <xf numFmtId="0" fontId="13" fillId="0" borderId="14" xfId="0" applyFont="1" applyBorder="1" applyAlignment="1">
      <alignment horizontal="left" vertical="top" wrapText="1"/>
    </xf>
    <xf numFmtId="0" fontId="13" fillId="0" borderId="10" xfId="0" applyFont="1" applyBorder="1" applyAlignment="1">
      <alignment horizontal="left" vertical="top" wrapText="1"/>
    </xf>
    <xf numFmtId="14" fontId="0" fillId="0" borderId="9" xfId="0" applyNumberFormat="1" applyBorder="1" applyAlignment="1">
      <alignment horizontal="right" vertical="top"/>
    </xf>
    <xf numFmtId="14" fontId="0" fillId="0" borderId="14" xfId="0" applyNumberFormat="1" applyBorder="1" applyAlignment="1">
      <alignment horizontal="right" vertical="top"/>
    </xf>
    <xf numFmtId="14" fontId="0" fillId="0" borderId="10" xfId="0" applyNumberFormat="1" applyBorder="1" applyAlignment="1">
      <alignment horizontal="right" vertical="top"/>
    </xf>
    <xf numFmtId="0" fontId="0" fillId="0" borderId="9" xfId="0" applyFill="1" applyBorder="1" applyAlignment="1">
      <alignment horizontal="center" vertical="top"/>
    </xf>
    <xf numFmtId="0" fontId="0" fillId="0" borderId="14" xfId="0" applyFill="1" applyBorder="1" applyAlignment="1">
      <alignment horizontal="center" vertical="top"/>
    </xf>
    <xf numFmtId="0" fontId="0" fillId="0" borderId="10" xfId="0" applyFill="1" applyBorder="1" applyAlignment="1">
      <alignment horizontal="center" vertical="top"/>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4" fillId="2" borderId="5"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3" fillId="2" borderId="7"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8" xfId="0" applyFont="1" applyFill="1" applyBorder="1" applyAlignment="1">
      <alignment horizontal="left" vertical="top" wrapText="1"/>
    </xf>
    <xf numFmtId="0" fontId="0" fillId="0" borderId="6" xfId="0" applyBorder="1" applyAlignment="1">
      <alignment horizontal="left" vertical="top"/>
    </xf>
    <xf numFmtId="0" fontId="4" fillId="2" borderId="1" xfId="0" applyFont="1" applyFill="1" applyBorder="1" applyAlignment="1">
      <alignment horizontal="left" vertical="top"/>
    </xf>
    <xf numFmtId="0" fontId="4" fillId="2" borderId="0" xfId="0" applyFont="1" applyFill="1" applyBorder="1" applyAlignment="1">
      <alignment horizontal="left" vertical="top"/>
    </xf>
    <xf numFmtId="0" fontId="52" fillId="0" borderId="21" xfId="0" applyFont="1" applyBorder="1" applyAlignment="1">
      <alignment horizontal="left" vertical="top" wrapText="1"/>
    </xf>
    <xf numFmtId="0" fontId="52" fillId="0" borderId="23" xfId="0" applyFont="1" applyBorder="1" applyAlignment="1">
      <alignment horizontal="left" vertical="top" wrapText="1"/>
    </xf>
    <xf numFmtId="14" fontId="0" fillId="0" borderId="6" xfId="0" applyNumberFormat="1" applyBorder="1" applyAlignment="1">
      <alignment horizontal="left" vertical="top"/>
    </xf>
    <xf numFmtId="0" fontId="0" fillId="0" borderId="6" xfId="0" applyFill="1" applyBorder="1" applyAlignment="1">
      <alignment horizontal="left" vertical="top"/>
    </xf>
    <xf numFmtId="0" fontId="0" fillId="0" borderId="6" xfId="0" applyBorder="1" applyAlignment="1">
      <alignment horizontal="left" vertical="top" wrapText="1"/>
    </xf>
    <xf numFmtId="14" fontId="0" fillId="0" borderId="6" xfId="0" applyNumberFormat="1" applyBorder="1" applyAlignment="1">
      <alignment horizontal="left" vertical="top" wrapText="1"/>
    </xf>
    <xf numFmtId="0" fontId="0" fillId="0" borderId="6" xfId="0" applyFill="1"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23" xfId="0" applyBorder="1" applyAlignment="1">
      <alignment horizontal="left" vertical="top" wrapText="1"/>
    </xf>
    <xf numFmtId="0" fontId="0" fillId="0" borderId="24" xfId="0" applyBorder="1" applyAlignment="1">
      <alignment horizontal="left" vertical="top" wrapText="1"/>
    </xf>
    <xf numFmtId="0" fontId="6" fillId="5" borderId="9"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2" fillId="0" borderId="9" xfId="0" applyFont="1" applyBorder="1" applyAlignment="1">
      <alignment horizontal="center" vertical="center"/>
    </xf>
    <xf numFmtId="0" fontId="12" fillId="0" borderId="14" xfId="0" applyFont="1" applyBorder="1" applyAlignment="1">
      <alignment horizontal="center" vertical="center"/>
    </xf>
    <xf numFmtId="0" fontId="12" fillId="0" borderId="10" xfId="0" applyFont="1" applyBorder="1" applyAlignment="1">
      <alignment horizontal="center" vertical="center"/>
    </xf>
    <xf numFmtId="0" fontId="13" fillId="0" borderId="15" xfId="0" applyFont="1" applyBorder="1" applyAlignment="1">
      <alignment horizontal="center" vertical="center"/>
    </xf>
    <xf numFmtId="0" fontId="13" fillId="0" borderId="18" xfId="0" applyFont="1" applyBorder="1" applyAlignment="1">
      <alignment horizontal="center" vertical="center"/>
    </xf>
    <xf numFmtId="0" fontId="42" fillId="2" borderId="5" xfId="0" applyFont="1" applyFill="1" applyBorder="1" applyAlignment="1">
      <alignment horizontal="center" vertical="center"/>
    </xf>
    <xf numFmtId="0" fontId="42" fillId="2" borderId="3" xfId="0" applyFont="1" applyFill="1" applyBorder="1" applyAlignment="1">
      <alignment horizontal="center" vertical="center"/>
    </xf>
    <xf numFmtId="0" fontId="42" fillId="2" borderId="4" xfId="0"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0" fillId="0" borderId="9" xfId="0" applyBorder="1" applyAlignment="1">
      <alignment horizontal="right" vertical="top"/>
    </xf>
    <xf numFmtId="0" fontId="0" fillId="0" borderId="10" xfId="0" applyBorder="1" applyAlignment="1">
      <alignment horizontal="right" vertical="top"/>
    </xf>
    <xf numFmtId="0" fontId="3" fillId="4" borderId="19"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4" borderId="23" xfId="0" applyFont="1" applyFill="1" applyBorder="1" applyAlignment="1">
      <alignment horizontal="left" vertical="top" wrapText="1"/>
    </xf>
    <xf numFmtId="0" fontId="3" fillId="4" borderId="24" xfId="0" applyFont="1" applyFill="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0" fillId="4" borderId="9"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0" xfId="0" applyFill="1" applyBorder="1" applyAlignment="1">
      <alignment horizontal="center" vertical="center" wrapText="1"/>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18" xfId="0" applyFont="1" applyFill="1" applyBorder="1" applyAlignment="1">
      <alignment horizontal="center" vertical="center"/>
    </xf>
    <xf numFmtId="0" fontId="6" fillId="0" borderId="6" xfId="0" applyFont="1" applyBorder="1" applyAlignment="1">
      <alignment horizontal="center" vertical="center" wrapText="1"/>
    </xf>
    <xf numFmtId="17" fontId="6" fillId="0" borderId="6" xfId="0" applyNumberFormat="1" applyFont="1" applyFill="1" applyBorder="1" applyAlignment="1">
      <alignment horizontal="center" vertical="center"/>
    </xf>
    <xf numFmtId="14" fontId="13" fillId="0" borderId="6" xfId="0" applyNumberFormat="1" applyFont="1" applyBorder="1" applyAlignment="1">
      <alignment horizontal="center" vertical="center"/>
    </xf>
    <xf numFmtId="0" fontId="7" fillId="2" borderId="1" xfId="0" applyFont="1" applyFill="1" applyBorder="1" applyAlignment="1">
      <alignment horizontal="center" vertical="center"/>
    </xf>
    <xf numFmtId="0" fontId="7" fillId="2" borderId="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0" xfId="0" applyFont="1" applyFill="1" applyBorder="1" applyAlignment="1">
      <alignment horizontal="center" vertical="center"/>
    </xf>
    <xf numFmtId="12" fontId="6" fillId="0" borderId="9" xfId="0" applyNumberFormat="1" applyFont="1" applyFill="1" applyBorder="1" applyAlignment="1">
      <alignment horizontal="center" vertical="center"/>
    </xf>
    <xf numFmtId="12" fontId="6" fillId="0" borderId="14" xfId="0" applyNumberFormat="1" applyFont="1" applyFill="1" applyBorder="1" applyAlignment="1">
      <alignment horizontal="center" vertical="center"/>
    </xf>
    <xf numFmtId="12" fontId="6" fillId="0" borderId="10" xfId="0" applyNumberFormat="1" applyFont="1" applyFill="1" applyBorder="1" applyAlignment="1">
      <alignment horizontal="center" vertical="center"/>
    </xf>
    <xf numFmtId="14" fontId="13" fillId="0" borderId="9" xfId="0" applyNumberFormat="1" applyFont="1" applyBorder="1" applyAlignment="1">
      <alignment horizontal="center" vertical="center" wrapText="1"/>
    </xf>
    <xf numFmtId="14" fontId="13" fillId="0" borderId="14" xfId="0" applyNumberFormat="1" applyFont="1" applyBorder="1" applyAlignment="1">
      <alignment horizontal="center" vertical="center" wrapText="1"/>
    </xf>
    <xf numFmtId="14" fontId="13" fillId="0" borderId="10" xfId="0" applyNumberFormat="1" applyFont="1" applyBorder="1" applyAlignment="1">
      <alignment horizontal="center" vertical="center" wrapText="1"/>
    </xf>
    <xf numFmtId="49" fontId="13" fillId="0" borderId="9" xfId="0" applyNumberFormat="1" applyFont="1" applyFill="1" applyBorder="1" applyAlignment="1">
      <alignment horizontal="center" vertical="center" wrapText="1"/>
    </xf>
    <xf numFmtId="49" fontId="13" fillId="0" borderId="14" xfId="0" applyNumberFormat="1" applyFont="1" applyFill="1" applyBorder="1" applyAlignment="1">
      <alignment horizontal="center" vertical="center" wrapText="1"/>
    </xf>
    <xf numFmtId="49" fontId="13" fillId="0" borderId="10"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3" fillId="0" borderId="7" xfId="0" applyFont="1" applyBorder="1" applyAlignment="1">
      <alignment horizontal="center" vertical="top"/>
    </xf>
    <xf numFmtId="0" fontId="13" fillId="0" borderId="8" xfId="0" applyFont="1" applyBorder="1" applyAlignment="1">
      <alignment horizontal="center" vertical="top"/>
    </xf>
    <xf numFmtId="0" fontId="44" fillId="0" borderId="11" xfId="0" applyFont="1" applyBorder="1" applyAlignment="1">
      <alignment horizontal="center" vertical="center" wrapText="1"/>
    </xf>
    <xf numFmtId="0" fontId="6" fillId="0" borderId="0" xfId="0" applyFont="1" applyFill="1" applyAlignment="1">
      <alignment horizontal="left" vertical="center" wrapText="1"/>
    </xf>
    <xf numFmtId="0" fontId="7" fillId="2" borderId="2" xfId="0" applyFont="1" applyFill="1" applyBorder="1" applyAlignment="1">
      <alignment horizontal="center" vertical="center"/>
    </xf>
    <xf numFmtId="0" fontId="13" fillId="0" borderId="6" xfId="0" applyFont="1" applyFill="1" applyBorder="1" applyAlignment="1">
      <alignment horizontal="center" vertical="top" wrapText="1"/>
    </xf>
    <xf numFmtId="0" fontId="12" fillId="0" borderId="7"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0" borderId="7" xfId="0" applyFont="1" applyFill="1" applyBorder="1" applyAlignment="1">
      <alignment vertical="top" wrapText="1"/>
    </xf>
    <xf numFmtId="0" fontId="13" fillId="0" borderId="8" xfId="0" applyFont="1" applyFill="1" applyBorder="1" applyAlignment="1">
      <alignment vertical="top" wrapText="1"/>
    </xf>
    <xf numFmtId="0" fontId="13" fillId="0" borderId="7" xfId="0" applyFont="1" applyFill="1" applyBorder="1" applyAlignment="1">
      <alignment vertical="center" wrapText="1"/>
    </xf>
    <xf numFmtId="0" fontId="13" fillId="0" borderId="8" xfId="0" applyFont="1" applyFill="1" applyBorder="1" applyAlignment="1">
      <alignment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3" fillId="4" borderId="19" xfId="0" applyFont="1" applyFill="1" applyBorder="1" applyAlignment="1">
      <alignment horizontal="left" vertical="top" wrapText="1"/>
    </xf>
    <xf numFmtId="0" fontId="13" fillId="4" borderId="20" xfId="0" applyFont="1" applyFill="1" applyBorder="1" applyAlignment="1">
      <alignment horizontal="left" vertical="top" wrapText="1"/>
    </xf>
    <xf numFmtId="0" fontId="13" fillId="4" borderId="21" xfId="0" applyFont="1" applyFill="1" applyBorder="1" applyAlignment="1">
      <alignment horizontal="left" vertical="top" wrapText="1"/>
    </xf>
    <xf numFmtId="0" fontId="13" fillId="4" borderId="22" xfId="0" applyFont="1" applyFill="1" applyBorder="1" applyAlignment="1">
      <alignment horizontal="left" vertical="top" wrapText="1"/>
    </xf>
    <xf numFmtId="0" fontId="13" fillId="4" borderId="23" xfId="0" applyFont="1" applyFill="1" applyBorder="1" applyAlignment="1">
      <alignment horizontal="left" vertical="top" wrapText="1"/>
    </xf>
    <xf numFmtId="0" fontId="13" fillId="4" borderId="24" xfId="0" applyFont="1" applyFill="1" applyBorder="1" applyAlignment="1">
      <alignment horizontal="left" vertical="top" wrapText="1"/>
    </xf>
    <xf numFmtId="0" fontId="7" fillId="0" borderId="48" xfId="0" applyFont="1" applyFill="1" applyBorder="1" applyAlignment="1" applyProtection="1">
      <alignment horizontal="left" vertical="center"/>
      <protection locked="0"/>
    </xf>
    <xf numFmtId="0" fontId="7" fillId="0" borderId="47" xfId="0" applyFont="1" applyFill="1" applyBorder="1" applyAlignment="1" applyProtection="1">
      <alignment horizontal="left" vertical="center"/>
      <protection locked="0"/>
    </xf>
    <xf numFmtId="14" fontId="0" fillId="0" borderId="14" xfId="0" applyNumberFormat="1" applyBorder="1" applyAlignment="1">
      <alignment wrapText="1"/>
    </xf>
    <xf numFmtId="0" fontId="0" fillId="0" borderId="14" xfId="0" applyFill="1" applyBorder="1" applyAlignment="1">
      <alignment wrapText="1"/>
    </xf>
    <xf numFmtId="0" fontId="13" fillId="0" borderId="9" xfId="0" applyFont="1" applyBorder="1" applyAlignment="1">
      <alignment horizontal="left" wrapText="1"/>
    </xf>
    <xf numFmtId="0" fontId="13" fillId="0" borderId="14" xfId="0" applyFont="1" applyBorder="1" applyAlignment="1">
      <alignment horizontal="left" wrapText="1"/>
    </xf>
    <xf numFmtId="0" fontId="13" fillId="0" borderId="10" xfId="0" applyFont="1" applyBorder="1" applyAlignment="1">
      <alignment horizontal="left" wrapText="1"/>
    </xf>
    <xf numFmtId="0" fontId="13" fillId="0" borderId="14" xfId="0" applyFont="1" applyBorder="1" applyAlignment="1">
      <alignment horizontal="center" wrapText="1"/>
    </xf>
    <xf numFmtId="0" fontId="6" fillId="0" borderId="15" xfId="0" applyFont="1" applyBorder="1" applyAlignment="1">
      <alignment horizontal="left"/>
    </xf>
    <xf numFmtId="0" fontId="6" fillId="0" borderId="14" xfId="0" applyFont="1" applyBorder="1" applyAlignment="1">
      <alignment horizontal="left"/>
    </xf>
    <xf numFmtId="0" fontId="6" fillId="0" borderId="10" xfId="0" applyFont="1" applyBorder="1" applyAlignment="1">
      <alignment horizontal="left"/>
    </xf>
    <xf numFmtId="0" fontId="6" fillId="0" borderId="14" xfId="0" applyFont="1" applyBorder="1" applyAlignment="1">
      <alignment horizontal="center" wrapText="1"/>
    </xf>
    <xf numFmtId="0" fontId="6" fillId="0" borderId="28" xfId="0" applyFont="1" applyBorder="1" applyAlignment="1"/>
    <xf numFmtId="0" fontId="6" fillId="0" borderId="38" xfId="0" applyFont="1" applyBorder="1" applyAlignment="1"/>
    <xf numFmtId="14" fontId="0" fillId="0" borderId="30" xfId="0" applyNumberFormat="1" applyBorder="1" applyAlignment="1">
      <alignment horizontal="right"/>
    </xf>
    <xf numFmtId="14" fontId="0" fillId="0" borderId="31" xfId="0" applyNumberFormat="1" applyBorder="1" applyAlignment="1">
      <alignment horizontal="right"/>
    </xf>
    <xf numFmtId="14" fontId="0" fillId="0" borderId="44" xfId="0" applyNumberFormat="1" applyBorder="1" applyAlignment="1">
      <alignment horizontal="right"/>
    </xf>
    <xf numFmtId="0" fontId="6" fillId="0" borderId="30" xfId="0" applyFont="1" applyBorder="1" applyAlignment="1">
      <alignment horizontal="left"/>
    </xf>
    <xf numFmtId="0" fontId="6" fillId="0" borderId="31" xfId="0" applyFont="1" applyBorder="1" applyAlignment="1">
      <alignment horizontal="left"/>
    </xf>
    <xf numFmtId="0" fontId="6" fillId="0" borderId="30" xfId="0" applyFont="1" applyBorder="1" applyAlignment="1">
      <alignment horizontal="center" wrapText="1"/>
    </xf>
    <xf numFmtId="0" fontId="6" fillId="0" borderId="31" xfId="0" applyFont="1" applyBorder="1" applyAlignment="1">
      <alignment horizontal="center" wrapText="1"/>
    </xf>
    <xf numFmtId="0" fontId="6" fillId="0" borderId="46" xfId="0" applyFont="1" applyBorder="1" applyAlignment="1">
      <alignment horizontal="center" wrapText="1"/>
    </xf>
    <xf numFmtId="0" fontId="6" fillId="0" borderId="30" xfId="0" applyFont="1" applyBorder="1" applyAlignment="1">
      <alignment horizontal="right"/>
    </xf>
    <xf numFmtId="0" fontId="6" fillId="0" borderId="31" xfId="0" applyFont="1" applyBorder="1" applyAlignment="1">
      <alignment horizontal="right"/>
    </xf>
    <xf numFmtId="0" fontId="13" fillId="0" borderId="45" xfId="0" applyFont="1" applyBorder="1" applyAlignment="1">
      <alignment horizontal="center" wrapText="1"/>
    </xf>
    <xf numFmtId="0" fontId="13" fillId="0" borderId="40" xfId="0" applyFont="1" applyBorder="1" applyAlignment="1">
      <alignment horizontal="center" wrapText="1"/>
    </xf>
    <xf numFmtId="0" fontId="13" fillId="0" borderId="28" xfId="0" applyFont="1" applyBorder="1" applyAlignment="1">
      <alignment horizontal="center" wrapText="1"/>
    </xf>
    <xf numFmtId="0" fontId="13" fillId="0" borderId="38" xfId="0" applyFont="1" applyBorder="1" applyAlignment="1">
      <alignment horizontal="center" wrapText="1"/>
    </xf>
    <xf numFmtId="165" fontId="13" fillId="0" borderId="20" xfId="0" applyNumberFormat="1" applyFont="1" applyBorder="1" applyAlignment="1">
      <alignment horizontal="right"/>
    </xf>
    <xf numFmtId="165" fontId="13" fillId="0" borderId="22" xfId="0" applyNumberFormat="1" applyFont="1" applyBorder="1" applyAlignment="1">
      <alignment horizontal="right"/>
    </xf>
    <xf numFmtId="0" fontId="13" fillId="0" borderId="9" xfId="0" applyFont="1" applyBorder="1" applyAlignment="1">
      <alignment horizontal="left"/>
    </xf>
    <xf numFmtId="0" fontId="13" fillId="0" borderId="14" xfId="0" applyFont="1" applyBorder="1" applyAlignment="1">
      <alignment horizontal="left"/>
    </xf>
    <xf numFmtId="0" fontId="13" fillId="0" borderId="18" xfId="0" applyFont="1" applyBorder="1" applyAlignment="1">
      <alignment horizontal="left"/>
    </xf>
    <xf numFmtId="0" fontId="13" fillId="0" borderId="18" xfId="0" applyFont="1" applyBorder="1" applyAlignment="1">
      <alignment horizontal="left" wrapText="1"/>
    </xf>
    <xf numFmtId="0" fontId="13" fillId="0" borderId="18" xfId="0" applyFont="1" applyBorder="1" applyAlignment="1">
      <alignment horizontal="center" wrapText="1"/>
    </xf>
    <xf numFmtId="0" fontId="13" fillId="0" borderId="9" xfId="0" applyFont="1" applyBorder="1" applyAlignment="1">
      <alignment horizontal="center"/>
    </xf>
    <xf numFmtId="0" fontId="13" fillId="0" borderId="14" xfId="0" applyFont="1" applyBorder="1" applyAlignment="1">
      <alignment horizontal="center"/>
    </xf>
    <xf numFmtId="0" fontId="13" fillId="0" borderId="18" xfId="0" applyFont="1" applyBorder="1" applyAlignment="1">
      <alignment horizontal="center"/>
    </xf>
    <xf numFmtId="14" fontId="13" fillId="0" borderId="9" xfId="0" applyNumberFormat="1" applyFont="1" applyBorder="1" applyAlignment="1">
      <alignment horizontal="center"/>
    </xf>
    <xf numFmtId="14" fontId="13" fillId="0" borderId="14" xfId="0" applyNumberFormat="1" applyFont="1" applyBorder="1" applyAlignment="1">
      <alignment horizontal="center"/>
    </xf>
    <xf numFmtId="14" fontId="13" fillId="0" borderId="10" xfId="0" applyNumberFormat="1" applyFont="1" applyBorder="1" applyAlignment="1">
      <alignment horizontal="center"/>
    </xf>
    <xf numFmtId="0" fontId="0" fillId="0" borderId="9" xfId="0" applyBorder="1" applyAlignment="1">
      <alignment horizontal="right" wrapText="1"/>
    </xf>
    <xf numFmtId="0" fontId="0" fillId="0" borderId="14" xfId="0" applyBorder="1" applyAlignment="1">
      <alignment horizontal="right" wrapText="1"/>
    </xf>
    <xf numFmtId="0" fontId="0" fillId="0" borderId="10" xfId="0" applyBorder="1" applyAlignment="1">
      <alignment horizontal="right" wrapText="1"/>
    </xf>
    <xf numFmtId="0" fontId="4" fillId="2" borderId="27" xfId="0" applyFont="1" applyFill="1" applyBorder="1" applyAlignment="1">
      <alignment horizontal="center" vertical="center"/>
    </xf>
    <xf numFmtId="49" fontId="15" fillId="5" borderId="9" xfId="0" applyNumberFormat="1" applyFont="1" applyFill="1" applyBorder="1" applyAlignment="1">
      <alignment horizontal="center" vertical="center" wrapText="1"/>
    </xf>
    <xf numFmtId="49" fontId="15" fillId="5" borderId="14" xfId="0" applyNumberFormat="1" applyFont="1" applyFill="1" applyBorder="1" applyAlignment="1">
      <alignment horizontal="center" vertical="center" wrapText="1"/>
    </xf>
    <xf numFmtId="49" fontId="15" fillId="5" borderId="10" xfId="0" applyNumberFormat="1"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0" borderId="9" xfId="0" applyFont="1" applyBorder="1" applyAlignment="1">
      <alignment horizontal="left" wrapText="1"/>
    </xf>
    <xf numFmtId="0" fontId="15" fillId="0" borderId="14" xfId="0" applyFont="1" applyBorder="1" applyAlignment="1">
      <alignment horizontal="left" wrapText="1"/>
    </xf>
    <xf numFmtId="0" fontId="15" fillId="0" borderId="10" xfId="0" applyFont="1" applyBorder="1" applyAlignment="1">
      <alignment horizontal="left" wrapText="1"/>
    </xf>
    <xf numFmtId="0" fontId="0" fillId="5" borderId="9"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15" fillId="5" borderId="9" xfId="0" applyFont="1" applyFill="1" applyBorder="1" applyAlignment="1">
      <alignment horizontal="left" wrapText="1"/>
    </xf>
    <xf numFmtId="0" fontId="15" fillId="5" borderId="14" xfId="0" applyFont="1" applyFill="1" applyBorder="1" applyAlignment="1">
      <alignment horizontal="left" wrapText="1"/>
    </xf>
    <xf numFmtId="0" fontId="15" fillId="5" borderId="10" xfId="0" applyFont="1" applyFill="1" applyBorder="1" applyAlignment="1">
      <alignment horizontal="left" wrapText="1"/>
    </xf>
    <xf numFmtId="14" fontId="0" fillId="5" borderId="9" xfId="0" applyNumberFormat="1" applyFont="1" applyFill="1" applyBorder="1" applyAlignment="1">
      <alignment horizontal="center" vertical="center" wrapText="1"/>
    </xf>
    <xf numFmtId="14" fontId="0" fillId="5" borderId="14" xfId="0" applyNumberFormat="1" applyFont="1" applyFill="1" applyBorder="1" applyAlignment="1">
      <alignment horizontal="center" vertical="center" wrapText="1"/>
    </xf>
    <xf numFmtId="14" fontId="0" fillId="5" borderId="10" xfId="0" applyNumberFormat="1" applyFont="1" applyFill="1" applyBorder="1" applyAlignment="1">
      <alignment horizontal="center" vertical="center" wrapText="1"/>
    </xf>
    <xf numFmtId="0" fontId="0" fillId="5" borderId="21" xfId="0" applyFont="1"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9" xfId="0" applyFill="1" applyBorder="1" applyAlignment="1">
      <alignment horizontal="center" vertical="center"/>
    </xf>
    <xf numFmtId="0" fontId="3" fillId="5" borderId="20"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0" fillId="4" borderId="13" xfId="0" applyFill="1" applyBorder="1" applyAlignment="1">
      <alignment horizontal="center" vertical="center" wrapText="1"/>
    </xf>
    <xf numFmtId="0" fontId="13" fillId="6" borderId="19" xfId="0" applyFont="1" applyFill="1" applyBorder="1" applyAlignment="1">
      <alignment horizontal="left" vertical="center" wrapText="1"/>
    </xf>
    <xf numFmtId="0" fontId="13" fillId="6" borderId="20" xfId="0" applyFont="1" applyFill="1" applyBorder="1" applyAlignment="1">
      <alignment horizontal="left" vertical="center" wrapText="1"/>
    </xf>
    <xf numFmtId="0" fontId="13" fillId="6" borderId="21" xfId="0" applyFont="1" applyFill="1" applyBorder="1" applyAlignment="1">
      <alignment horizontal="left" vertical="center" wrapText="1"/>
    </xf>
    <xf numFmtId="0" fontId="13" fillId="6" borderId="22" xfId="0" applyFont="1" applyFill="1" applyBorder="1" applyAlignment="1">
      <alignment horizontal="left" vertical="center" wrapText="1"/>
    </xf>
    <xf numFmtId="0" fontId="13" fillId="6" borderId="23" xfId="0" applyFont="1" applyFill="1" applyBorder="1" applyAlignment="1">
      <alignment horizontal="left" vertical="center" wrapText="1"/>
    </xf>
    <xf numFmtId="0" fontId="13" fillId="6" borderId="24" xfId="0" applyFont="1" applyFill="1" applyBorder="1" applyAlignment="1">
      <alignment horizontal="left" vertical="center"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19" xfId="0" applyFont="1" applyBorder="1" applyAlignment="1">
      <alignment horizontal="left" vertical="top" wrapText="1"/>
    </xf>
    <xf numFmtId="0" fontId="13" fillId="0" borderId="20" xfId="0" applyFont="1" applyBorder="1" applyAlignment="1">
      <alignment horizontal="left" vertical="top" wrapText="1"/>
    </xf>
    <xf numFmtId="0" fontId="13" fillId="0" borderId="23" xfId="0" applyFont="1" applyBorder="1" applyAlignment="1">
      <alignment horizontal="left" vertical="top" wrapText="1"/>
    </xf>
    <xf numFmtId="0" fontId="13" fillId="0" borderId="24" xfId="0" applyFont="1" applyBorder="1" applyAlignment="1">
      <alignment horizontal="left" vertical="top" wrapText="1"/>
    </xf>
    <xf numFmtId="14" fontId="13" fillId="0" borderId="9" xfId="0" applyNumberFormat="1" applyFont="1" applyBorder="1" applyAlignment="1">
      <alignment horizontal="left" vertical="top" wrapText="1"/>
    </xf>
    <xf numFmtId="14" fontId="13" fillId="0" borderId="10" xfId="0" applyNumberFormat="1" applyFont="1" applyBorder="1" applyAlignment="1">
      <alignment horizontal="left" vertical="top" wrapText="1"/>
    </xf>
    <xf numFmtId="0" fontId="13" fillId="0" borderId="9"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6" xfId="0" applyFont="1" applyBorder="1" applyAlignment="1">
      <alignment horizontal="center" vertical="top"/>
    </xf>
    <xf numFmtId="14" fontId="13" fillId="0" borderId="6" xfId="0" applyNumberFormat="1" applyFont="1" applyBorder="1" applyAlignment="1">
      <alignment horizontal="center" vertical="top" wrapText="1"/>
    </xf>
    <xf numFmtId="0" fontId="13" fillId="0" borderId="6" xfId="0" applyFont="1" applyBorder="1" applyAlignment="1">
      <alignment horizontal="left" vertical="top"/>
    </xf>
    <xf numFmtId="0" fontId="0" fillId="0" borderId="6" xfId="0" applyBorder="1" applyAlignment="1">
      <alignment horizontal="center" vertical="top"/>
    </xf>
    <xf numFmtId="0" fontId="0" fillId="5" borderId="10" xfId="0" applyFill="1" applyBorder="1" applyAlignment="1">
      <alignment horizontal="center" vertical="center"/>
    </xf>
    <xf numFmtId="17" fontId="0" fillId="0" borderId="9" xfId="0" applyNumberFormat="1" applyBorder="1" applyAlignment="1">
      <alignment horizontal="center" vertical="center" wrapText="1"/>
    </xf>
    <xf numFmtId="0" fontId="0" fillId="14" borderId="7" xfId="0" applyFill="1" applyBorder="1" applyAlignment="1">
      <alignment horizontal="center" vertical="center" wrapText="1"/>
    </xf>
    <xf numFmtId="0" fontId="0" fillId="14" borderId="8" xfId="0" applyFill="1" applyBorder="1" applyAlignment="1">
      <alignment horizontal="center"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0" fillId="5" borderId="9" xfId="0" applyFill="1" applyBorder="1" applyAlignment="1">
      <alignment horizontal="left"/>
    </xf>
    <xf numFmtId="0" fontId="0" fillId="5" borderId="14" xfId="0" applyFill="1" applyBorder="1" applyAlignment="1">
      <alignment horizontal="left"/>
    </xf>
    <xf numFmtId="14" fontId="0" fillId="5" borderId="9" xfId="0" applyNumberFormat="1" applyFill="1" applyBorder="1" applyAlignment="1">
      <alignment horizontal="right"/>
    </xf>
    <xf numFmtId="14" fontId="0" fillId="5" borderId="14" xfId="0" applyNumberFormat="1" applyFill="1" applyBorder="1" applyAlignment="1">
      <alignment horizontal="right"/>
    </xf>
    <xf numFmtId="0" fontId="0" fillId="5" borderId="9" xfId="0" applyFill="1" applyBorder="1" applyAlignment="1">
      <alignment horizontal="center"/>
    </xf>
    <xf numFmtId="0" fontId="0" fillId="5" borderId="14" xfId="0" applyFill="1" applyBorder="1" applyAlignment="1">
      <alignment horizontal="center"/>
    </xf>
    <xf numFmtId="0" fontId="0" fillId="5" borderId="19"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22" xfId="0" applyFill="1" applyBorder="1" applyAlignment="1">
      <alignment horizontal="center" vertical="center" wrapText="1"/>
    </xf>
    <xf numFmtId="0" fontId="6" fillId="0" borderId="3" xfId="0" applyFont="1" applyFill="1" applyBorder="1" applyAlignment="1" applyProtection="1">
      <alignment horizontal="left" vertical="center"/>
      <protection locked="0"/>
    </xf>
    <xf numFmtId="0" fontId="6" fillId="0" borderId="4" xfId="0" applyFont="1" applyFill="1" applyBorder="1" applyAlignment="1" applyProtection="1">
      <alignment horizontal="left" vertical="center"/>
      <protection locked="0"/>
    </xf>
    <xf numFmtId="0" fontId="11" fillId="0" borderId="3" xfId="0" applyFont="1" applyFill="1" applyBorder="1" applyAlignment="1" applyProtection="1">
      <alignment horizontal="left" vertical="center"/>
      <protection locked="0"/>
    </xf>
    <xf numFmtId="0" fontId="11" fillId="0" borderId="4" xfId="0" applyFont="1" applyFill="1" applyBorder="1" applyAlignment="1" applyProtection="1">
      <alignment horizontal="left" vertical="center"/>
      <protection locked="0"/>
    </xf>
    <xf numFmtId="0" fontId="3" fillId="0" borderId="9"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3" fillId="13" borderId="14" xfId="0" applyFont="1" applyFill="1" applyBorder="1" applyAlignment="1">
      <alignment horizontal="center" vertical="center" wrapText="1"/>
    </xf>
    <xf numFmtId="0" fontId="3" fillId="13" borderId="10"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14" fontId="3" fillId="0" borderId="14" xfId="0" applyNumberFormat="1" applyFont="1" applyFill="1" applyBorder="1" applyAlignment="1">
      <alignment horizontal="center" vertical="center" wrapText="1"/>
    </xf>
    <xf numFmtId="14" fontId="3" fillId="0" borderId="10" xfId="0" applyNumberFormat="1"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0" fillId="7" borderId="9"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9" xfId="0" applyFill="1" applyBorder="1" applyAlignment="1">
      <alignment horizontal="center" vertical="center"/>
    </xf>
    <xf numFmtId="0" fontId="0" fillId="7" borderId="14" xfId="0" applyFill="1" applyBorder="1" applyAlignment="1">
      <alignment horizontal="center" vertical="center"/>
    </xf>
    <xf numFmtId="0" fontId="0" fillId="7" borderId="10" xfId="0" applyFill="1" applyBorder="1" applyAlignment="1">
      <alignment horizontal="center" vertical="center"/>
    </xf>
    <xf numFmtId="14" fontId="13" fillId="7" borderId="9" xfId="0" applyNumberFormat="1" applyFont="1" applyFill="1" applyBorder="1" applyAlignment="1">
      <alignment horizontal="center" wrapText="1"/>
    </xf>
    <xf numFmtId="14" fontId="13" fillId="7" borderId="14" xfId="0" applyNumberFormat="1" applyFont="1" applyFill="1" applyBorder="1" applyAlignment="1">
      <alignment horizontal="center" wrapText="1"/>
    </xf>
    <xf numFmtId="14" fontId="13" fillId="7" borderId="10" xfId="0" applyNumberFormat="1" applyFont="1" applyFill="1" applyBorder="1" applyAlignment="1">
      <alignment horizontal="center" wrapText="1"/>
    </xf>
    <xf numFmtId="0" fontId="0" fillId="7" borderId="19" xfId="0" applyFill="1" applyBorder="1" applyAlignment="1">
      <alignment horizontal="center" vertical="center" wrapText="1"/>
    </xf>
    <xf numFmtId="0" fontId="0" fillId="7" borderId="20" xfId="0" applyFill="1" applyBorder="1" applyAlignment="1">
      <alignment horizontal="center" vertical="center" wrapText="1"/>
    </xf>
    <xf numFmtId="0" fontId="0" fillId="7" borderId="21" xfId="0" applyFill="1" applyBorder="1" applyAlignment="1">
      <alignment horizontal="center" vertical="center" wrapText="1"/>
    </xf>
    <xf numFmtId="0" fontId="0" fillId="7" borderId="22" xfId="0" applyFill="1" applyBorder="1" applyAlignment="1">
      <alignment horizontal="center" vertical="center" wrapText="1"/>
    </xf>
    <xf numFmtId="0" fontId="0" fillId="7" borderId="23" xfId="0" applyFill="1" applyBorder="1" applyAlignment="1">
      <alignment horizontal="center" vertical="center" wrapText="1"/>
    </xf>
    <xf numFmtId="0" fontId="0" fillId="7" borderId="24" xfId="0" applyFill="1" applyBorder="1" applyAlignment="1">
      <alignment horizontal="center" vertical="center" wrapText="1"/>
    </xf>
    <xf numFmtId="0" fontId="0" fillId="5" borderId="9" xfId="0" applyFill="1" applyBorder="1" applyAlignment="1">
      <alignment horizontal="center" wrapText="1"/>
    </xf>
    <xf numFmtId="0" fontId="0" fillId="5" borderId="10" xfId="0" applyFill="1" applyBorder="1" applyAlignment="1">
      <alignment horizontal="center" wrapText="1"/>
    </xf>
    <xf numFmtId="0" fontId="0" fillId="7" borderId="9" xfId="0" applyFill="1" applyBorder="1" applyAlignment="1">
      <alignment horizontal="center" wrapText="1"/>
    </xf>
    <xf numFmtId="0" fontId="0" fillId="7" borderId="10" xfId="0" applyFill="1" applyBorder="1" applyAlignment="1">
      <alignment horizontal="center" wrapText="1"/>
    </xf>
    <xf numFmtId="14" fontId="0" fillId="7" borderId="9" xfId="0" applyNumberFormat="1" applyFill="1" applyBorder="1" applyAlignment="1">
      <alignment horizontal="center" wrapText="1"/>
    </xf>
    <xf numFmtId="14" fontId="0" fillId="7" borderId="10" xfId="0" applyNumberFormat="1" applyFill="1" applyBorder="1" applyAlignment="1">
      <alignment horizontal="center" wrapText="1"/>
    </xf>
    <xf numFmtId="0" fontId="0" fillId="7" borderId="9" xfId="0" applyFill="1" applyBorder="1" applyAlignment="1">
      <alignment horizontal="center"/>
    </xf>
    <xf numFmtId="0" fontId="0" fillId="7" borderId="10" xfId="0" applyFill="1" applyBorder="1" applyAlignment="1">
      <alignment horizontal="center"/>
    </xf>
    <xf numFmtId="0" fontId="3" fillId="7" borderId="9"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0" fillId="5" borderId="14" xfId="0" applyFill="1" applyBorder="1" applyAlignment="1">
      <alignment horizontal="center" wrapText="1"/>
    </xf>
    <xf numFmtId="0" fontId="0" fillId="7" borderId="14" xfId="0" applyFill="1" applyBorder="1" applyAlignment="1">
      <alignment horizontal="center" wrapText="1"/>
    </xf>
    <xf numFmtId="0" fontId="13" fillId="7" borderId="9" xfId="0" applyFont="1" applyFill="1" applyBorder="1" applyAlignment="1">
      <alignment horizontal="center"/>
    </xf>
    <xf numFmtId="0" fontId="13" fillId="7" borderId="14" xfId="0" applyFont="1" applyFill="1" applyBorder="1" applyAlignment="1">
      <alignment horizontal="center"/>
    </xf>
    <xf numFmtId="0" fontId="13" fillId="7" borderId="10" xfId="0" applyFont="1" applyFill="1" applyBorder="1" applyAlignment="1">
      <alignment horizontal="center"/>
    </xf>
    <xf numFmtId="14" fontId="0" fillId="7" borderId="9" xfId="0" applyNumberFormat="1" applyFill="1" applyBorder="1" applyAlignment="1">
      <alignment horizontal="center"/>
    </xf>
    <xf numFmtId="14" fontId="0" fillId="7" borderId="14" xfId="0" applyNumberFormat="1" applyFill="1" applyBorder="1" applyAlignment="1">
      <alignment horizontal="center"/>
    </xf>
    <xf numFmtId="14" fontId="0" fillId="7" borderId="10" xfId="0" applyNumberFormat="1" applyFill="1" applyBorder="1" applyAlignment="1">
      <alignment horizontal="center"/>
    </xf>
    <xf numFmtId="0" fontId="0" fillId="7" borderId="14" xfId="0" applyFill="1" applyBorder="1" applyAlignment="1">
      <alignment horizontal="center"/>
    </xf>
    <xf numFmtId="49" fontId="0" fillId="7" borderId="9" xfId="0" applyNumberFormat="1" applyFill="1" applyBorder="1" applyAlignment="1">
      <alignment horizontal="center" vertical="center"/>
    </xf>
    <xf numFmtId="49" fontId="0" fillId="7" borderId="10" xfId="0" applyNumberFormat="1" applyFill="1" applyBorder="1" applyAlignment="1">
      <alignment horizontal="center" vertical="center"/>
    </xf>
    <xf numFmtId="14" fontId="0" fillId="7" borderId="9" xfId="0" applyNumberFormat="1" applyFill="1" applyBorder="1" applyAlignment="1">
      <alignment horizontal="center" vertical="center"/>
    </xf>
    <xf numFmtId="14" fontId="0" fillId="7" borderId="10" xfId="0" applyNumberFormat="1" applyFill="1" applyBorder="1" applyAlignment="1">
      <alignment horizontal="center" vertical="center"/>
    </xf>
    <xf numFmtId="0" fontId="13" fillId="0" borderId="14" xfId="0" applyFont="1" applyFill="1" applyBorder="1" applyAlignment="1">
      <alignment horizontal="center" wrapText="1"/>
    </xf>
    <xf numFmtId="14" fontId="0" fillId="0" borderId="9" xfId="0" applyNumberFormat="1" applyFill="1" applyBorder="1" applyAlignment="1">
      <alignment horizontal="center" vertical="center" wrapText="1"/>
    </xf>
    <xf numFmtId="14" fontId="0" fillId="0" borderId="14" xfId="0" applyNumberFormat="1" applyFill="1" applyBorder="1" applyAlignment="1">
      <alignment horizontal="center" vertical="center" wrapText="1"/>
    </xf>
    <xf numFmtId="14" fontId="0" fillId="0" borderId="10" xfId="0" applyNumberFormat="1" applyFill="1" applyBorder="1" applyAlignment="1">
      <alignment horizontal="center" vertical="center" wrapText="1"/>
    </xf>
    <xf numFmtId="0" fontId="0" fillId="0" borderId="9" xfId="0" applyFill="1" applyBorder="1" applyAlignment="1">
      <alignment horizontal="left" wrapText="1"/>
    </xf>
    <xf numFmtId="0" fontId="0" fillId="0" borderId="10" xfId="0" applyFill="1" applyBorder="1" applyAlignment="1">
      <alignment horizontal="left" wrapText="1"/>
    </xf>
    <xf numFmtId="0" fontId="0" fillId="0" borderId="6" xfId="0" applyBorder="1" applyAlignment="1">
      <alignment vertical="center"/>
    </xf>
    <xf numFmtId="14" fontId="13" fillId="0" borderId="34" xfId="0" applyNumberFormat="1" applyFont="1" applyBorder="1" applyAlignment="1">
      <alignment horizontal="center"/>
    </xf>
    <xf numFmtId="14" fontId="13" fillId="0" borderId="40" xfId="0" applyNumberFormat="1" applyFont="1" applyBorder="1" applyAlignment="1">
      <alignment horizontal="center"/>
    </xf>
    <xf numFmtId="14" fontId="13" fillId="0" borderId="37" xfId="0" applyNumberFormat="1" applyFont="1" applyBorder="1" applyAlignment="1">
      <alignment horizontal="center"/>
    </xf>
    <xf numFmtId="0" fontId="6" fillId="0" borderId="42" xfId="0" applyFont="1" applyBorder="1" applyAlignment="1">
      <alignment horizontal="left"/>
    </xf>
    <xf numFmtId="0" fontId="6" fillId="0" borderId="39" xfId="0" applyFont="1" applyBorder="1" applyAlignment="1">
      <alignment horizontal="left"/>
    </xf>
    <xf numFmtId="0" fontId="6" fillId="0" borderId="6" xfId="0" applyFont="1" applyBorder="1" applyAlignment="1">
      <alignment horizontal="left"/>
    </xf>
    <xf numFmtId="0" fontId="13" fillId="0" borderId="6" xfId="0" applyFont="1" applyBorder="1" applyAlignment="1">
      <alignment horizontal="center" wrapText="1"/>
    </xf>
    <xf numFmtId="0" fontId="13" fillId="0" borderId="6" xfId="0" applyFont="1" applyBorder="1" applyAlignment="1">
      <alignment horizontal="center"/>
    </xf>
    <xf numFmtId="0" fontId="13" fillId="0" borderId="41" xfId="0" applyFont="1" applyBorder="1" applyAlignment="1">
      <alignment horizontal="center" wrapText="1"/>
    </xf>
    <xf numFmtId="0" fontId="13" fillId="0" borderId="22" xfId="0" applyFont="1" applyBorder="1" applyAlignment="1">
      <alignment horizontal="center" wrapText="1"/>
    </xf>
    <xf numFmtId="0" fontId="0" fillId="0" borderId="6" xfId="0" applyBorder="1" applyAlignment="1">
      <alignment horizontal="center" wrapText="1"/>
    </xf>
    <xf numFmtId="14" fontId="0" fillId="0" borderId="6" xfId="0" applyNumberFormat="1" applyBorder="1" applyAlignment="1">
      <alignment horizontal="center"/>
    </xf>
    <xf numFmtId="0" fontId="15" fillId="0" borderId="9" xfId="0" applyFont="1" applyBorder="1" applyAlignment="1">
      <alignment horizontal="left" vertical="center" wrapText="1"/>
    </xf>
    <xf numFmtId="0" fontId="15" fillId="0" borderId="14" xfId="0" applyFont="1" applyBorder="1" applyAlignment="1">
      <alignment horizontal="left" vertical="center" wrapText="1"/>
    </xf>
    <xf numFmtId="0" fontId="15" fillId="0" borderId="6" xfId="0" applyFont="1" applyBorder="1" applyAlignment="1">
      <alignment vertical="center"/>
    </xf>
    <xf numFmtId="0" fontId="15" fillId="0" borderId="9" xfId="0" applyFont="1" applyBorder="1" applyAlignment="1">
      <alignment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6" fillId="0" borderId="9" xfId="0" applyFont="1" applyBorder="1" applyAlignment="1">
      <alignment horizontal="left"/>
    </xf>
    <xf numFmtId="0" fontId="0" fillId="0" borderId="6" xfId="0" applyBorder="1" applyAlignment="1">
      <alignment horizontal="left" vertical="center"/>
    </xf>
    <xf numFmtId="49" fontId="6" fillId="0" borderId="9" xfId="0" applyNumberFormat="1" applyFont="1" applyBorder="1" applyAlignment="1">
      <alignment horizontal="left"/>
    </xf>
    <xf numFmtId="49" fontId="6" fillId="0" borderId="10" xfId="0" applyNumberFormat="1" applyFont="1" applyBorder="1" applyAlignment="1">
      <alignment horizontal="left"/>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9" xfId="0" applyFont="1" applyBorder="1" applyAlignment="1">
      <alignment horizontal="center"/>
    </xf>
    <xf numFmtId="0" fontId="6" fillId="0" borderId="10" xfId="0" applyFont="1" applyBorder="1" applyAlignment="1">
      <alignment horizontal="center"/>
    </xf>
    <xf numFmtId="14" fontId="0" fillId="0" borderId="15" xfId="0" applyNumberFormat="1" applyBorder="1" applyAlignment="1">
      <alignment horizontal="center"/>
    </xf>
    <xf numFmtId="14" fontId="13" fillId="0" borderId="20" xfId="0" applyNumberFormat="1" applyFont="1" applyBorder="1" applyAlignment="1">
      <alignment horizontal="center"/>
    </xf>
    <xf numFmtId="14" fontId="13" fillId="0" borderId="22" xfId="0" applyNumberFormat="1" applyFont="1" applyBorder="1" applyAlignment="1">
      <alignment horizontal="center"/>
    </xf>
    <xf numFmtId="14" fontId="13" fillId="0" borderId="43" xfId="0" applyNumberFormat="1" applyFont="1" applyBorder="1" applyAlignment="1">
      <alignment horizontal="center"/>
    </xf>
    <xf numFmtId="14" fontId="13" fillId="0" borderId="9" xfId="0" applyNumberFormat="1" applyFont="1" applyFill="1" applyBorder="1" applyAlignment="1">
      <alignment horizontal="center" wrapText="1"/>
    </xf>
    <xf numFmtId="14" fontId="13" fillId="0" borderId="14" xfId="0" applyNumberFormat="1" applyFont="1" applyFill="1" applyBorder="1" applyAlignment="1">
      <alignment horizontal="center" wrapText="1"/>
    </xf>
    <xf numFmtId="14" fontId="13" fillId="0" borderId="10" xfId="0" applyNumberFormat="1" applyFont="1" applyFill="1" applyBorder="1" applyAlignment="1">
      <alignment horizontal="center" wrapText="1"/>
    </xf>
    <xf numFmtId="0" fontId="13" fillId="0" borderId="14" xfId="0" applyFont="1" applyFill="1" applyBorder="1" applyAlignment="1">
      <alignment horizontal="left"/>
    </xf>
    <xf numFmtId="0" fontId="13" fillId="0" borderId="6" xfId="0" applyFont="1" applyBorder="1" applyAlignment="1">
      <alignment horizontal="left"/>
    </xf>
    <xf numFmtId="0" fontId="13" fillId="0" borderId="19" xfId="0" applyFont="1" applyBorder="1" applyAlignment="1">
      <alignment horizontal="center" wrapText="1"/>
    </xf>
    <xf numFmtId="0" fontId="13" fillId="0" borderId="21" xfId="0" applyFont="1" applyBorder="1" applyAlignment="1">
      <alignment horizontal="center" wrapText="1"/>
    </xf>
    <xf numFmtId="0" fontId="13" fillId="0" borderId="23" xfId="0" applyFont="1" applyBorder="1" applyAlignment="1">
      <alignment horizontal="center" wrapText="1"/>
    </xf>
    <xf numFmtId="49" fontId="0" fillId="0" borderId="9" xfId="0" applyNumberFormat="1" applyBorder="1" applyAlignment="1">
      <alignment horizontal="left" wrapText="1"/>
    </xf>
    <xf numFmtId="49" fontId="0" fillId="0" borderId="14" xfId="0" applyNumberFormat="1" applyBorder="1" applyAlignment="1">
      <alignment horizontal="left" wrapText="1"/>
    </xf>
    <xf numFmtId="49" fontId="0" fillId="0" borderId="10" xfId="0" applyNumberFormat="1" applyBorder="1" applyAlignment="1">
      <alignment horizontal="left" wrapText="1"/>
    </xf>
    <xf numFmtId="0" fontId="0" fillId="0" borderId="7" xfId="0" applyBorder="1" applyAlignment="1">
      <alignment vertical="center"/>
    </xf>
    <xf numFmtId="0" fontId="0" fillId="0" borderId="8" xfId="0" applyBorder="1" applyAlignment="1">
      <alignment vertical="center"/>
    </xf>
    <xf numFmtId="0" fontId="13" fillId="0" borderId="9" xfId="0" applyFont="1" applyFill="1" applyBorder="1" applyAlignment="1">
      <alignment horizontal="left" vertical="center"/>
    </xf>
    <xf numFmtId="0" fontId="13" fillId="0" borderId="14" xfId="0" applyFont="1" applyFill="1" applyBorder="1" applyAlignment="1">
      <alignment horizontal="left" vertical="center"/>
    </xf>
    <xf numFmtId="0" fontId="13" fillId="0" borderId="10" xfId="0" applyFont="1" applyFill="1" applyBorder="1" applyAlignment="1">
      <alignment horizontal="lef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 fillId="5" borderId="24" xfId="0" applyFont="1" applyFill="1" applyBorder="1" applyAlignment="1">
      <alignment horizontal="center" vertical="center" wrapText="1"/>
    </xf>
    <xf numFmtId="14" fontId="13" fillId="0" borderId="9" xfId="0" applyNumberFormat="1" applyFont="1" applyBorder="1" applyAlignment="1">
      <alignment horizontal="left" vertical="center"/>
    </xf>
    <xf numFmtId="14" fontId="13" fillId="0" borderId="14" xfId="0" applyNumberFormat="1" applyFont="1" applyBorder="1" applyAlignment="1">
      <alignment horizontal="left" vertical="center"/>
    </xf>
    <xf numFmtId="14" fontId="13" fillId="0" borderId="10" xfId="0" applyNumberFormat="1" applyFont="1" applyBorder="1" applyAlignment="1">
      <alignment horizontal="left" vertical="center"/>
    </xf>
    <xf numFmtId="0" fontId="13" fillId="5" borderId="9" xfId="0" applyFont="1" applyFill="1" applyBorder="1" applyAlignment="1">
      <alignment horizontal="left" vertical="center" wrapText="1"/>
    </xf>
    <xf numFmtId="0" fontId="13" fillId="5" borderId="14"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13" fillId="0" borderId="9" xfId="0" applyFont="1" applyBorder="1" applyAlignment="1">
      <alignment horizontal="left" vertical="center"/>
    </xf>
    <xf numFmtId="0" fontId="13" fillId="0" borderId="14" xfId="0" applyFont="1" applyBorder="1" applyAlignment="1">
      <alignment horizontal="left" vertical="center"/>
    </xf>
    <xf numFmtId="0" fontId="13" fillId="0" borderId="10" xfId="0" applyFont="1" applyBorder="1" applyAlignment="1">
      <alignment horizontal="left" vertical="center"/>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0" borderId="19" xfId="0" applyFont="1" applyBorder="1" applyAlignment="1">
      <alignment vertical="center" wrapText="1"/>
    </xf>
    <xf numFmtId="0" fontId="13" fillId="0" borderId="20" xfId="0" applyFont="1" applyBorder="1" applyAlignment="1">
      <alignment vertical="center" wrapText="1"/>
    </xf>
    <xf numFmtId="0" fontId="13" fillId="0" borderId="23" xfId="0" applyFont="1" applyBorder="1" applyAlignment="1">
      <alignment vertical="center" wrapText="1"/>
    </xf>
    <xf numFmtId="0" fontId="13" fillId="0" borderId="24" xfId="0" applyFont="1" applyBorder="1" applyAlignment="1">
      <alignment vertical="center" wrapText="1"/>
    </xf>
    <xf numFmtId="0" fontId="13" fillId="5" borderId="21" xfId="0" applyFont="1" applyFill="1" applyBorder="1" applyAlignment="1">
      <alignment horizontal="center" vertical="center" wrapText="1"/>
    </xf>
    <xf numFmtId="0" fontId="13" fillId="5" borderId="22" xfId="0" applyFont="1" applyFill="1" applyBorder="1" applyAlignment="1">
      <alignment horizontal="center" vertical="center" wrapText="1"/>
    </xf>
    <xf numFmtId="14" fontId="13" fillId="5" borderId="9" xfId="0" applyNumberFormat="1" applyFont="1" applyFill="1" applyBorder="1" applyAlignment="1">
      <alignment horizontal="center" vertical="center" wrapText="1"/>
    </xf>
    <xf numFmtId="14" fontId="13" fillId="5" borderId="10" xfId="0" applyNumberFormat="1" applyFont="1" applyFill="1" applyBorder="1" applyAlignment="1">
      <alignment horizontal="center" vertical="center" wrapText="1"/>
    </xf>
    <xf numFmtId="0" fontId="13" fillId="5" borderId="7"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42" fillId="2" borderId="1" xfId="0" applyFont="1" applyFill="1" applyBorder="1" applyAlignment="1">
      <alignment horizontal="center" vertical="center"/>
    </xf>
    <xf numFmtId="0" fontId="42" fillId="2" borderId="0" xfId="0" applyFont="1" applyFill="1" applyBorder="1" applyAlignment="1">
      <alignment horizontal="center" vertical="center"/>
    </xf>
    <xf numFmtId="0" fontId="23" fillId="0" borderId="0" xfId="0" applyFont="1" applyFill="1" applyAlignment="1">
      <alignment horizontal="left" vertical="center" wrapText="1"/>
    </xf>
    <xf numFmtId="0" fontId="42" fillId="2" borderId="2" xfId="0" applyFont="1" applyFill="1" applyBorder="1" applyAlignment="1">
      <alignment horizontal="center" vertical="center"/>
    </xf>
    <xf numFmtId="0" fontId="13" fillId="0" borderId="6" xfId="0" applyFont="1" applyFill="1" applyBorder="1" applyAlignment="1">
      <alignment horizontal="center" vertical="center" wrapText="1"/>
    </xf>
    <xf numFmtId="14" fontId="13" fillId="0" borderId="6" xfId="0" applyNumberFormat="1" applyFont="1" applyFill="1" applyBorder="1" applyAlignment="1">
      <alignment horizontal="center" vertical="center"/>
    </xf>
    <xf numFmtId="0" fontId="13" fillId="0" borderId="6" xfId="0" applyFont="1" applyFill="1" applyBorder="1" applyAlignment="1">
      <alignment horizontal="center" vertical="center"/>
    </xf>
    <xf numFmtId="0" fontId="13" fillId="5" borderId="14"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9"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0" xfId="0" applyFont="1" applyFill="1" applyBorder="1" applyAlignment="1">
      <alignment horizontal="left" vertical="top" wrapText="1"/>
    </xf>
    <xf numFmtId="0" fontId="12" fillId="0" borderId="14"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7" fillId="0" borderId="2"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3" xfId="0" applyFont="1" applyFill="1" applyBorder="1" applyAlignment="1">
      <alignment horizontal="left" vertical="center"/>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44" fillId="0" borderId="11" xfId="0" applyFont="1" applyFill="1" applyBorder="1" applyAlignment="1">
      <alignment horizontal="center" vertical="center" wrapText="1"/>
    </xf>
    <xf numFmtId="0" fontId="7" fillId="0" borderId="5" xfId="0" applyFont="1" applyFill="1" applyBorder="1" applyAlignment="1" applyProtection="1">
      <alignment horizontal="left" vertical="center"/>
      <protection locked="0"/>
    </xf>
    <xf numFmtId="0" fontId="0" fillId="0" borderId="20" xfId="0" applyBorder="1" applyAlignment="1">
      <alignment vertical="center" wrapText="1"/>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0" fillId="4" borderId="24" xfId="0" applyFill="1" applyBorder="1" applyAlignment="1">
      <alignment horizontal="center" vertical="center"/>
    </xf>
    <xf numFmtId="49" fontId="0" fillId="0" borderId="9" xfId="0" applyNumberFormat="1" applyFill="1" applyBorder="1" applyAlignment="1">
      <alignment horizontal="center" vertical="center" wrapText="1"/>
    </xf>
    <xf numFmtId="49" fontId="0" fillId="0" borderId="14" xfId="0" applyNumberFormat="1" applyFill="1" applyBorder="1" applyAlignment="1">
      <alignment horizontal="center" vertical="center" wrapText="1"/>
    </xf>
    <xf numFmtId="49" fontId="0" fillId="0" borderId="6" xfId="0" applyNumberFormat="1" applyFill="1" applyBorder="1" applyAlignment="1">
      <alignment horizontal="center" vertical="center" wrapText="1"/>
    </xf>
    <xf numFmtId="49" fontId="0" fillId="0" borderId="10" xfId="0" applyNumberFormat="1" applyFill="1" applyBorder="1" applyAlignment="1">
      <alignment horizontal="center" vertical="center" wrapText="1"/>
    </xf>
    <xf numFmtId="0" fontId="0" fillId="0" borderId="8" xfId="0" applyFont="1" applyBorder="1" applyAlignment="1">
      <alignment horizontal="center" vertical="center" wrapText="1"/>
    </xf>
    <xf numFmtId="0" fontId="6" fillId="0" borderId="6" xfId="0" applyFont="1" applyBorder="1" applyAlignment="1">
      <alignment horizontal="left" vertical="center" wrapText="1"/>
    </xf>
    <xf numFmtId="0" fontId="3" fillId="0" borderId="9" xfId="0" applyFont="1" applyBorder="1" applyAlignment="1">
      <alignment horizontal="left" vertical="center"/>
    </xf>
    <xf numFmtId="0" fontId="3" fillId="0" borderId="14" xfId="0" applyFont="1" applyBorder="1" applyAlignment="1">
      <alignment horizontal="left" vertical="center"/>
    </xf>
    <xf numFmtId="0" fontId="3" fillId="0" borderId="10" xfId="0" applyFont="1" applyBorder="1" applyAlignment="1">
      <alignment horizontal="left" vertical="center"/>
    </xf>
    <xf numFmtId="17" fontId="0" fillId="0" borderId="10" xfId="0" applyNumberFormat="1" applyBorder="1" applyAlignment="1">
      <alignment horizontal="center" vertical="center" wrapText="1"/>
    </xf>
    <xf numFmtId="0" fontId="0" fillId="5" borderId="6"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6" xfId="0" applyFont="1" applyBorder="1" applyAlignment="1">
      <alignment horizontal="center" vertical="center" wrapText="1"/>
    </xf>
    <xf numFmtId="0" fontId="0" fillId="0" borderId="6"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 xfId="0" applyFill="1" applyBorder="1" applyAlignment="1">
      <alignment horizontal="left" vertical="center"/>
    </xf>
    <xf numFmtId="0" fontId="3" fillId="5" borderId="9"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4" fillId="5" borderId="10"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0" fillId="5" borderId="18" xfId="0" applyFill="1" applyBorder="1" applyAlignment="1">
      <alignment horizontal="left" wrapText="1"/>
    </xf>
    <xf numFmtId="14" fontId="0" fillId="5" borderId="10" xfId="0" applyNumberFormat="1" applyFill="1" applyBorder="1" applyAlignment="1">
      <alignment horizontal="right"/>
    </xf>
    <xf numFmtId="0" fontId="0" fillId="5" borderId="10" xfId="0" applyFill="1" applyBorder="1" applyAlignment="1">
      <alignment horizontal="center"/>
    </xf>
    <xf numFmtId="14" fontId="0" fillId="5" borderId="9" xfId="0" applyNumberFormat="1" applyFill="1" applyBorder="1" applyAlignment="1">
      <alignment horizontal="center"/>
    </xf>
    <xf numFmtId="14" fontId="0" fillId="5" borderId="10" xfId="0" applyNumberFormat="1" applyFill="1" applyBorder="1" applyAlignment="1">
      <alignment horizontal="center"/>
    </xf>
    <xf numFmtId="0" fontId="3" fillId="5" borderId="13" xfId="0" applyFont="1" applyFill="1" applyBorder="1" applyAlignment="1">
      <alignment horizontal="center" vertical="center" wrapText="1"/>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5" borderId="6" xfId="0" applyFill="1" applyBorder="1" applyAlignment="1">
      <alignment horizontal="center" vertical="center"/>
    </xf>
    <xf numFmtId="0" fontId="23" fillId="5" borderId="6" xfId="0"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0" xfId="0" applyFont="1" applyFill="1" applyBorder="1" applyAlignment="1">
      <alignment horizontal="center" vertical="center"/>
    </xf>
    <xf numFmtId="0" fontId="13" fillId="5" borderId="9" xfId="0" applyFont="1" applyFill="1" applyBorder="1" applyAlignment="1">
      <alignment horizontal="center"/>
    </xf>
    <xf numFmtId="0" fontId="13" fillId="5" borderId="10" xfId="0" applyFont="1" applyFill="1" applyBorder="1" applyAlignment="1">
      <alignment horizontal="center"/>
    </xf>
    <xf numFmtId="0" fontId="0" fillId="5" borderId="34" xfId="0" applyFill="1" applyBorder="1" applyAlignment="1">
      <alignment horizontal="center" wrapText="1"/>
    </xf>
    <xf numFmtId="0" fontId="0" fillId="5" borderId="35" xfId="0" applyFill="1" applyBorder="1" applyAlignment="1">
      <alignment horizontal="center" wrapText="1"/>
    </xf>
    <xf numFmtId="0" fontId="0" fillId="5" borderId="28" xfId="0" applyFill="1" applyBorder="1" applyAlignment="1">
      <alignment horizontal="center" wrapText="1"/>
    </xf>
    <xf numFmtId="0" fontId="0" fillId="5" borderId="36" xfId="0" applyFill="1" applyBorder="1" applyAlignment="1">
      <alignment horizontal="center" wrapText="1"/>
    </xf>
    <xf numFmtId="0" fontId="0" fillId="13" borderId="9" xfId="0" applyFill="1" applyBorder="1" applyAlignment="1">
      <alignment horizontal="center" vertical="center"/>
    </xf>
    <xf numFmtId="0" fontId="0" fillId="13" borderId="14" xfId="0" applyFill="1" applyBorder="1" applyAlignment="1">
      <alignment horizontal="center" vertical="center"/>
    </xf>
    <xf numFmtId="0" fontId="0" fillId="13" borderId="10" xfId="0" applyFill="1" applyBorder="1" applyAlignment="1">
      <alignment horizontal="center" vertical="center"/>
    </xf>
    <xf numFmtId="0" fontId="4" fillId="0" borderId="6" xfId="0" applyFont="1" applyFill="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5" borderId="7" xfId="0" applyFont="1" applyFill="1" applyBorder="1" applyAlignment="1">
      <alignment horizontal="center" vertical="center" wrapText="1"/>
    </xf>
    <xf numFmtId="0" fontId="28" fillId="5" borderId="8" xfId="0" applyFont="1" applyFill="1" applyBorder="1" applyAlignment="1">
      <alignment horizontal="center" vertical="center" wrapText="1"/>
    </xf>
    <xf numFmtId="0" fontId="28" fillId="0" borderId="6" xfId="0" applyFont="1" applyBorder="1" applyAlignment="1">
      <alignment horizontal="center" vertical="center" wrapText="1"/>
    </xf>
    <xf numFmtId="0" fontId="0" fillId="0" borderId="9" xfId="0" applyNumberFormat="1" applyBorder="1" applyAlignment="1">
      <alignment horizontal="center" wrapText="1"/>
    </xf>
    <xf numFmtId="0" fontId="0" fillId="0" borderId="14" xfId="0" applyNumberFormat="1" applyBorder="1" applyAlignment="1">
      <alignment horizontal="center" wrapText="1"/>
    </xf>
    <xf numFmtId="0" fontId="0" fillId="0" borderId="6" xfId="0" applyBorder="1" applyAlignment="1">
      <alignment horizontal="right"/>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15" fontId="16" fillId="0" borderId="9" xfId="0" applyNumberFormat="1" applyFont="1" applyFill="1" applyBorder="1" applyAlignment="1" applyProtection="1">
      <alignment horizontal="center" vertical="center" wrapText="1"/>
      <protection locked="0"/>
    </xf>
    <xf numFmtId="15" fontId="16" fillId="0" borderId="10" xfId="0" applyNumberFormat="1" applyFont="1" applyFill="1" applyBorder="1" applyAlignment="1" applyProtection="1">
      <alignment horizontal="center" vertical="center" wrapText="1"/>
      <protection locked="0"/>
    </xf>
    <xf numFmtId="2" fontId="16" fillId="0" borderId="9" xfId="0" applyNumberFormat="1" applyFont="1" applyFill="1" applyBorder="1" applyAlignment="1" applyProtection="1">
      <alignment horizontal="center" vertical="center" wrapText="1"/>
      <protection locked="0"/>
    </xf>
    <xf numFmtId="2" fontId="16" fillId="0" borderId="10" xfId="0" applyNumberFormat="1" applyFont="1" applyFill="1" applyBorder="1" applyAlignment="1" applyProtection="1">
      <alignment horizontal="center" vertical="center" wrapText="1"/>
      <protection locked="0"/>
    </xf>
    <xf numFmtId="1" fontId="16" fillId="0" borderId="9" xfId="0" applyNumberFormat="1" applyFont="1" applyFill="1" applyBorder="1" applyAlignment="1" applyProtection="1">
      <alignment horizontal="center" vertical="center" wrapText="1"/>
      <protection locked="0"/>
    </xf>
    <xf numFmtId="1" fontId="16" fillId="0" borderId="10" xfId="0" applyNumberFormat="1" applyFont="1" applyFill="1" applyBorder="1" applyAlignment="1" applyProtection="1">
      <alignment horizontal="center" vertical="center" wrapText="1"/>
      <protection locked="0"/>
    </xf>
    <xf numFmtId="169" fontId="16" fillId="0" borderId="9" xfId="1" applyNumberFormat="1" applyFont="1" applyFill="1" applyBorder="1" applyAlignment="1">
      <alignment vertical="center" wrapText="1"/>
    </xf>
    <xf numFmtId="169" fontId="16" fillId="0" borderId="10" xfId="1" applyNumberFormat="1" applyFont="1" applyFill="1" applyBorder="1" applyAlignment="1">
      <alignment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0" xfId="0" applyFont="1" applyFill="1" applyBorder="1" applyAlignment="1">
      <alignment horizontal="center" vertical="center" wrapText="1"/>
    </xf>
    <xf numFmtId="49" fontId="15" fillId="0" borderId="9" xfId="0" applyNumberFormat="1" applyFont="1" applyFill="1" applyBorder="1" applyAlignment="1" applyProtection="1">
      <alignment horizontal="center" vertical="center" wrapText="1"/>
      <protection locked="0"/>
    </xf>
    <xf numFmtId="49" fontId="15" fillId="0" borderId="10" xfId="0" applyNumberFormat="1" applyFont="1" applyFill="1" applyBorder="1" applyAlignment="1" applyProtection="1">
      <alignment horizontal="center" vertical="center" wrapText="1"/>
      <protection locked="0"/>
    </xf>
    <xf numFmtId="0" fontId="15" fillId="0" borderId="9" xfId="0" applyFont="1" applyFill="1" applyBorder="1" applyAlignment="1" applyProtection="1">
      <alignment horizontal="center" vertical="center" wrapText="1"/>
      <protection locked="0"/>
    </xf>
    <xf numFmtId="0" fontId="15" fillId="0" borderId="10" xfId="0" applyFont="1" applyFill="1" applyBorder="1" applyAlignment="1" applyProtection="1">
      <alignment horizontal="center" vertical="center" wrapText="1"/>
      <protection locked="0"/>
    </xf>
    <xf numFmtId="14" fontId="16" fillId="0" borderId="9" xfId="0" applyNumberFormat="1" applyFont="1" applyFill="1" applyBorder="1" applyAlignment="1" applyProtection="1">
      <alignment horizontal="center" vertical="center" wrapText="1"/>
      <protection locked="0"/>
    </xf>
    <xf numFmtId="14" fontId="16" fillId="0" borderId="10" xfId="0" applyNumberFormat="1" applyFont="1" applyFill="1" applyBorder="1" applyAlignment="1" applyProtection="1">
      <alignment horizontal="center" vertical="center" wrapText="1"/>
      <protection locked="0"/>
    </xf>
    <xf numFmtId="14" fontId="13" fillId="0" borderId="6" xfId="0" applyNumberFormat="1" applyFont="1" applyBorder="1" applyAlignment="1">
      <alignment horizontal="center"/>
    </xf>
    <xf numFmtId="14" fontId="13" fillId="0" borderId="9" xfId="0" applyNumberFormat="1" applyFont="1" applyFill="1" applyBorder="1" applyAlignment="1">
      <alignment horizontal="left" wrapText="1"/>
    </xf>
    <xf numFmtId="0" fontId="13" fillId="0" borderId="10" xfId="0" applyFont="1" applyFill="1" applyBorder="1" applyAlignment="1">
      <alignment horizontal="left" wrapText="1"/>
    </xf>
    <xf numFmtId="0" fontId="13" fillId="0" borderId="6" xfId="0" applyFont="1" applyBorder="1" applyAlignment="1">
      <alignment horizontal="left" wrapText="1"/>
    </xf>
    <xf numFmtId="0" fontId="6" fillId="0" borderId="9"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2"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14" fontId="13" fillId="0" borderId="9" xfId="0" applyNumberFormat="1" applyFont="1" applyBorder="1" applyAlignment="1">
      <alignment wrapText="1"/>
    </xf>
    <xf numFmtId="14" fontId="13" fillId="0" borderId="14" xfId="0" applyNumberFormat="1" applyFont="1" applyBorder="1" applyAlignment="1">
      <alignment wrapText="1"/>
    </xf>
    <xf numFmtId="0" fontId="13" fillId="0" borderId="10" xfId="0" applyFont="1" applyBorder="1" applyAlignment="1">
      <alignment wrapText="1"/>
    </xf>
    <xf numFmtId="0" fontId="13" fillId="0" borderId="9" xfId="0" applyFont="1" applyFill="1" applyBorder="1" applyAlignment="1">
      <alignment wrapText="1"/>
    </xf>
    <xf numFmtId="0" fontId="13" fillId="0" borderId="14" xfId="0" applyFont="1" applyFill="1" applyBorder="1" applyAlignment="1">
      <alignment wrapText="1"/>
    </xf>
    <xf numFmtId="14" fontId="13" fillId="0" borderId="9" xfId="0" applyNumberFormat="1" applyFont="1" applyBorder="1" applyAlignment="1">
      <alignment horizontal="right"/>
    </xf>
    <xf numFmtId="14" fontId="13" fillId="0" borderId="14" xfId="0" applyNumberFormat="1" applyFont="1" applyBorder="1" applyAlignment="1">
      <alignment horizontal="right"/>
    </xf>
    <xf numFmtId="0" fontId="13" fillId="0" borderId="10" xfId="0" applyFont="1" applyBorder="1" applyAlignment="1">
      <alignment horizontal="center"/>
    </xf>
    <xf numFmtId="0" fontId="13" fillId="0" borderId="10" xfId="0" applyFont="1" applyBorder="1" applyAlignment="1">
      <alignment horizontal="left"/>
    </xf>
    <xf numFmtId="0" fontId="13" fillId="0" borderId="9" xfId="0" applyFont="1" applyFill="1" applyBorder="1" applyAlignment="1">
      <alignment horizontal="left" wrapText="1"/>
    </xf>
    <xf numFmtId="0" fontId="13" fillId="0" borderId="14" xfId="0" applyFont="1" applyFill="1" applyBorder="1" applyAlignment="1">
      <alignment horizontal="left" wrapText="1"/>
    </xf>
    <xf numFmtId="14" fontId="13" fillId="0" borderId="15" xfId="0" applyNumberFormat="1" applyFont="1" applyBorder="1" applyAlignment="1">
      <alignment horizontal="center"/>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13" fillId="8" borderId="14" xfId="0" applyFont="1" applyFill="1" applyBorder="1" applyAlignment="1">
      <alignment horizontal="center" vertical="center" wrapText="1"/>
    </xf>
    <xf numFmtId="0" fontId="13" fillId="0" borderId="19"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0" borderId="22" xfId="0" applyFont="1" applyFill="1" applyBorder="1" applyAlignment="1">
      <alignment horizontal="left" vertical="center" wrapText="1"/>
    </xf>
    <xf numFmtId="0" fontId="13" fillId="8" borderId="6"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13" fillId="0" borderId="18" xfId="0" applyFont="1" applyFill="1" applyBorder="1" applyAlignment="1">
      <alignment horizontal="center" vertical="center"/>
    </xf>
    <xf numFmtId="0" fontId="13" fillId="8" borderId="1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23" xfId="0" applyFont="1" applyFill="1" applyBorder="1" applyAlignment="1">
      <alignment horizontal="left" vertical="center" wrapText="1"/>
    </xf>
    <xf numFmtId="0" fontId="13" fillId="0" borderId="24" xfId="0" applyFont="1" applyFill="1" applyBorder="1" applyAlignment="1">
      <alignment horizontal="left" vertical="center" wrapText="1"/>
    </xf>
    <xf numFmtId="0" fontId="13" fillId="10" borderId="6" xfId="0" applyFont="1" applyFill="1" applyBorder="1" applyAlignment="1">
      <alignment horizontal="left" vertical="center"/>
    </xf>
    <xf numFmtId="0" fontId="6" fillId="8" borderId="9"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13" fillId="10" borderId="10" xfId="0" applyFont="1" applyFill="1" applyBorder="1" applyAlignment="1">
      <alignment horizontal="center"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17" fontId="13" fillId="0" borderId="9" xfId="0" applyNumberFormat="1" applyFont="1" applyBorder="1" applyAlignment="1">
      <alignment horizontal="center" vertical="center" wrapText="1"/>
    </xf>
    <xf numFmtId="12" fontId="0" fillId="0" borderId="10" xfId="0" applyNumberFormat="1" applyBorder="1" applyAlignment="1">
      <alignment horizontal="center" vertical="center" wrapText="1"/>
    </xf>
    <xf numFmtId="12" fontId="13" fillId="0" borderId="9" xfId="0" applyNumberFormat="1" applyFont="1" applyBorder="1" applyAlignment="1">
      <alignment horizontal="center" vertical="center" wrapText="1"/>
    </xf>
    <xf numFmtId="12" fontId="13" fillId="0" borderId="10" xfId="0" applyNumberFormat="1" applyFont="1" applyBorder="1" applyAlignment="1">
      <alignment horizontal="center" vertical="center" wrapText="1"/>
    </xf>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CBF/Desktop/Componente%20T&#233;cnico%20%2021%20-%20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GESCO 21"/>
      <sheetName val="Proyecto de Vida 22"/>
      <sheetName val="Surgir 23"/>
      <sheetName val="El Rosario 24"/>
      <sheetName val="Niños Sociales 25"/>
      <sheetName val="Plenitud 26"/>
      <sheetName val="Tolu Firme 27"/>
      <sheetName val="Tiempos de Paz 28"/>
      <sheetName val="Tiempos de Paz 29"/>
      <sheetName val="Funides 30"/>
    </sheetNames>
    <sheetDataSet>
      <sheetData sheetId="0"/>
      <sheetData sheetId="1"/>
      <sheetData sheetId="2"/>
      <sheetData sheetId="3"/>
      <sheetData sheetId="4"/>
      <sheetData sheetId="5"/>
      <sheetData sheetId="6"/>
      <sheetData sheetId="7"/>
      <sheetData sheetId="8">
        <row r="88">
          <cell r="Q88" t="str">
            <v>SE HABILITA PARA ESTA REGIONAL TENIENDO EN CUENTA QUE LA FECHA Y HORA RADICADO DE LA PRESENTACION DE LA PROPUESTA FUE PRIMERO QUE LA PRESENTADA POR LA REGIONAL MAGDALENA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3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44.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1"/>
  <sheetViews>
    <sheetView topLeftCell="A16" workbookViewId="0">
      <selection activeCell="E32" sqref="E32"/>
    </sheetView>
  </sheetViews>
  <sheetFormatPr baseColWidth="10" defaultRowHeight="15" x14ac:dyDescent="0.25"/>
  <cols>
    <col min="1" max="1" width="3.140625" style="1" bestFit="1" customWidth="1"/>
    <col min="2" max="2" width="69.7109375"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6.5703125" style="1" customWidth="1"/>
    <col min="18" max="18" width="18.42578125" style="1" customWidth="1"/>
    <col min="19" max="19" width="26.85546875" style="1" customWidth="1"/>
    <col min="20" max="20" width="25.5703125" style="1" customWidth="1"/>
    <col min="21"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2146</v>
      </c>
      <c r="D6" s="1425"/>
      <c r="E6" s="1425"/>
      <c r="F6" s="1425"/>
      <c r="G6" s="1425"/>
      <c r="H6" s="1425"/>
      <c r="I6" s="1425"/>
      <c r="J6" s="1425"/>
      <c r="K6" s="1425"/>
      <c r="L6" s="1425"/>
      <c r="M6" s="1425"/>
      <c r="N6" s="1426"/>
    </row>
    <row r="7" spans="2:16" ht="16.5" thickBot="1" x14ac:dyDescent="0.3">
      <c r="B7" s="3" t="s">
        <v>4</v>
      </c>
      <c r="C7" s="1425"/>
      <c r="D7" s="1425"/>
      <c r="E7" s="1425"/>
      <c r="F7" s="1425"/>
      <c r="G7" s="1425"/>
      <c r="H7" s="1425"/>
      <c r="I7" s="1425"/>
      <c r="J7" s="1425"/>
      <c r="K7" s="1425"/>
      <c r="L7" s="1425"/>
      <c r="M7" s="1425"/>
      <c r="N7" s="1426"/>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6</v>
      </c>
      <c r="D10" s="1415"/>
      <c r="E10" s="1416"/>
      <c r="F10" s="4"/>
      <c r="G10" s="4"/>
      <c r="H10" s="4"/>
      <c r="I10" s="4"/>
      <c r="J10" s="4"/>
      <c r="K10" s="4"/>
      <c r="L10" s="4"/>
      <c r="M10" s="4"/>
      <c r="N10" s="5"/>
    </row>
    <row r="11" spans="2:16" ht="16.5" thickBot="1" x14ac:dyDescent="0.3">
      <c r="B11" s="6" t="s">
        <v>10</v>
      </c>
      <c r="C11" s="223">
        <v>41977</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6</v>
      </c>
      <c r="E15" s="18">
        <v>1652190760</v>
      </c>
      <c r="F15" s="19">
        <f>67+190+450</f>
        <v>707</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26"/>
      <c r="F22" s="18"/>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F15*80/100</f>
        <v>565.6</v>
      </c>
      <c r="D24" s="32"/>
      <c r="E24" s="33">
        <f>E15</f>
        <v>1652190760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5382</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746"/>
      <c r="E30"/>
      <c r="F30"/>
      <c r="G30"/>
      <c r="H30"/>
      <c r="I30" s="13"/>
      <c r="J30" s="13"/>
      <c r="K30" s="13"/>
      <c r="L30" s="13"/>
      <c r="M30" s="13"/>
      <c r="N30" s="14"/>
    </row>
    <row r="31" spans="1:14" x14ac:dyDescent="0.25">
      <c r="A31" s="36"/>
      <c r="B31" s="41" t="s">
        <v>24</v>
      </c>
      <c r="C31" s="746"/>
      <c r="D31" s="746" t="s">
        <v>23</v>
      </c>
      <c r="E31"/>
      <c r="F31"/>
      <c r="G31"/>
      <c r="H31"/>
      <c r="I31" s="13"/>
      <c r="J31" s="13"/>
      <c r="K31" s="13"/>
      <c r="L31" s="13"/>
      <c r="M31" s="13"/>
      <c r="N31" s="14"/>
    </row>
    <row r="32" spans="1:14" x14ac:dyDescent="0.25">
      <c r="A32" s="36"/>
      <c r="B32" s="41" t="s">
        <v>25</v>
      </c>
      <c r="C32" s="746"/>
      <c r="D32" s="746" t="s">
        <v>23</v>
      </c>
      <c r="E32"/>
      <c r="F32"/>
      <c r="G32"/>
      <c r="H32"/>
      <c r="I32" s="13"/>
      <c r="J32" s="13"/>
      <c r="K32" s="13"/>
      <c r="L32" s="13"/>
      <c r="M32" s="13"/>
      <c r="N32" s="14"/>
    </row>
    <row r="33" spans="1:17" x14ac:dyDescent="0.25">
      <c r="A33" s="36"/>
      <c r="B33" s="41" t="s">
        <v>26</v>
      </c>
      <c r="C33" s="746"/>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100</v>
      </c>
      <c r="F40"/>
      <c r="G40"/>
      <c r="H40"/>
      <c r="I40" s="13"/>
      <c r="J40" s="13"/>
      <c r="K40" s="13"/>
      <c r="L40" s="13"/>
      <c r="M40" s="13"/>
      <c r="N40" s="14"/>
    </row>
    <row r="41" spans="1:17" ht="57"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71" t="s">
        <v>5380</v>
      </c>
      <c r="C49" s="72" t="s">
        <v>2146</v>
      </c>
      <c r="D49" s="71" t="s">
        <v>318</v>
      </c>
      <c r="E49" s="76">
        <v>701820140142</v>
      </c>
      <c r="F49" s="73" t="s">
        <v>20</v>
      </c>
      <c r="G49" s="225">
        <v>1</v>
      </c>
      <c r="H49" s="226">
        <v>41660</v>
      </c>
      <c r="I49" s="226">
        <v>41912</v>
      </c>
      <c r="J49" s="74" t="s">
        <v>21</v>
      </c>
      <c r="K49" s="75">
        <v>8.3000000000000007</v>
      </c>
      <c r="L49" s="75">
        <v>0</v>
      </c>
      <c r="M49" s="76">
        <v>266</v>
      </c>
      <c r="N49" s="76">
        <f>+M49*G49</f>
        <v>266</v>
      </c>
      <c r="O49" s="77">
        <v>250810374</v>
      </c>
      <c r="P49" s="77">
        <v>47</v>
      </c>
      <c r="Q49" s="65"/>
      <c r="R49" s="61"/>
      <c r="S49" s="61"/>
      <c r="T49" s="61"/>
      <c r="U49" s="61"/>
      <c r="V49" s="61"/>
      <c r="W49" s="61"/>
      <c r="X49" s="61"/>
      <c r="Y49" s="61"/>
      <c r="Z49" s="61"/>
    </row>
    <row r="50" spans="1:26" s="62" customFormat="1" x14ac:dyDescent="0.25">
      <c r="A50" s="50">
        <f t="shared" ref="A50:A56" si="0">+A49+1</f>
        <v>2</v>
      </c>
      <c r="B50" s="71" t="s">
        <v>5380</v>
      </c>
      <c r="C50" s="72" t="s">
        <v>2146</v>
      </c>
      <c r="D50" s="71" t="s">
        <v>318</v>
      </c>
      <c r="E50" s="76">
        <v>701820130131</v>
      </c>
      <c r="F50" s="73" t="s">
        <v>20</v>
      </c>
      <c r="G50" s="225">
        <v>1</v>
      </c>
      <c r="H50" s="226">
        <v>41305</v>
      </c>
      <c r="I50" s="226">
        <v>41638</v>
      </c>
      <c r="J50" s="74" t="s">
        <v>21</v>
      </c>
      <c r="K50" s="75">
        <v>11</v>
      </c>
      <c r="L50" s="75">
        <v>0</v>
      </c>
      <c r="M50" s="76">
        <v>392</v>
      </c>
      <c r="N50" s="76">
        <f>+M50*G50</f>
        <v>392</v>
      </c>
      <c r="O50" s="77">
        <v>416561394</v>
      </c>
      <c r="P50" s="77" t="s">
        <v>5381</v>
      </c>
      <c r="Q50" s="65"/>
      <c r="R50" s="61"/>
      <c r="S50" s="61"/>
      <c r="T50" s="61"/>
      <c r="U50" s="61"/>
      <c r="V50" s="61"/>
      <c r="W50" s="61"/>
      <c r="X50" s="61"/>
      <c r="Y50" s="61"/>
      <c r="Z50" s="61"/>
    </row>
    <row r="51" spans="1:26" s="62" customFormat="1" x14ac:dyDescent="0.25">
      <c r="A51" s="50">
        <f t="shared" si="0"/>
        <v>3</v>
      </c>
      <c r="B51" s="71" t="s">
        <v>5380</v>
      </c>
      <c r="C51" s="72" t="s">
        <v>2146</v>
      </c>
      <c r="D51" s="71" t="s">
        <v>318</v>
      </c>
      <c r="E51" s="76">
        <v>701820120136</v>
      </c>
      <c r="F51" s="73" t="s">
        <v>20</v>
      </c>
      <c r="G51" s="225">
        <v>1</v>
      </c>
      <c r="H51" s="226">
        <v>40945</v>
      </c>
      <c r="I51" s="226">
        <v>41274</v>
      </c>
      <c r="J51" s="74" t="s">
        <v>21</v>
      </c>
      <c r="K51" s="75">
        <v>10.78</v>
      </c>
      <c r="L51" s="75">
        <v>0</v>
      </c>
      <c r="M51" s="76">
        <v>70</v>
      </c>
      <c r="N51" s="76">
        <f>+M51*G51</f>
        <v>70</v>
      </c>
      <c r="O51" s="77">
        <v>58229470</v>
      </c>
      <c r="P51" s="77" t="s">
        <v>5379</v>
      </c>
      <c r="Q51" s="65"/>
      <c r="R51" s="61"/>
      <c r="S51" s="61"/>
      <c r="T51" s="61"/>
      <c r="U51" s="61"/>
      <c r="V51" s="61"/>
      <c r="W51" s="61"/>
      <c r="X51" s="61"/>
      <c r="Y51" s="61"/>
      <c r="Z51" s="61"/>
    </row>
    <row r="52" spans="1:26" s="62" customFormat="1" x14ac:dyDescent="0.25">
      <c r="A52" s="50">
        <f t="shared" si="0"/>
        <v>4</v>
      </c>
      <c r="B52" s="71"/>
      <c r="C52" s="72"/>
      <c r="D52" s="71"/>
      <c r="E52" s="228"/>
      <c r="F52" s="73"/>
      <c r="G52" s="225"/>
      <c r="H52" s="73"/>
      <c r="I52" s="226"/>
      <c r="J52" s="74"/>
      <c r="K52" s="75"/>
      <c r="L52" s="75"/>
      <c r="M52" s="76"/>
      <c r="N52" s="76"/>
      <c r="O52" s="77"/>
      <c r="P52" s="77"/>
      <c r="Q52" s="65"/>
      <c r="R52" s="61"/>
      <c r="S52" s="61"/>
      <c r="T52" s="61"/>
      <c r="U52" s="61"/>
      <c r="V52" s="61"/>
      <c r="W52" s="61"/>
      <c r="X52" s="61"/>
      <c r="Y52" s="61"/>
      <c r="Z52" s="61"/>
    </row>
    <row r="53" spans="1:26" s="62" customFormat="1" x14ac:dyDescent="0.25">
      <c r="A53" s="50">
        <f t="shared" si="0"/>
        <v>5</v>
      </c>
      <c r="B53" s="71"/>
      <c r="C53" s="72"/>
      <c r="D53" s="71"/>
      <c r="E53" s="228"/>
      <c r="F53" s="73"/>
      <c r="G53" s="225"/>
      <c r="H53" s="73"/>
      <c r="I53" s="226"/>
      <c r="J53" s="74"/>
      <c r="K53" s="75"/>
      <c r="L53" s="75"/>
      <c r="M53" s="76"/>
      <c r="N53" s="76"/>
      <c r="O53" s="77"/>
      <c r="P53" s="77"/>
      <c r="Q53" s="65"/>
      <c r="R53" s="61"/>
      <c r="S53" s="61"/>
      <c r="T53" s="61"/>
      <c r="U53" s="61"/>
      <c r="V53" s="61"/>
      <c r="W53" s="61"/>
      <c r="X53" s="61"/>
      <c r="Y53" s="61"/>
      <c r="Z53" s="61"/>
    </row>
    <row r="54" spans="1:26" s="62" customFormat="1" x14ac:dyDescent="0.25">
      <c r="A54" s="50">
        <f t="shared" si="0"/>
        <v>6</v>
      </c>
      <c r="B54" s="71"/>
      <c r="C54" s="72"/>
      <c r="D54" s="71"/>
      <c r="E54" s="228"/>
      <c r="F54" s="73"/>
      <c r="G54" s="73"/>
      <c r="H54" s="73"/>
      <c r="I54" s="226"/>
      <c r="J54" s="74"/>
      <c r="K54" s="74"/>
      <c r="L54" s="74"/>
      <c r="M54" s="76"/>
      <c r="N54" s="76"/>
      <c r="O54" s="77"/>
      <c r="P54" s="77"/>
      <c r="Q54" s="65"/>
      <c r="R54" s="61"/>
      <c r="S54" s="61"/>
      <c r="T54" s="61"/>
      <c r="U54" s="61"/>
      <c r="V54" s="61"/>
      <c r="W54" s="61"/>
      <c r="X54" s="61"/>
      <c r="Y54" s="61"/>
      <c r="Z54" s="61"/>
    </row>
    <row r="55" spans="1:26" s="62" customFormat="1" x14ac:dyDescent="0.25">
      <c r="A55" s="50">
        <f t="shared" si="0"/>
        <v>7</v>
      </c>
      <c r="B55" s="71"/>
      <c r="C55" s="72"/>
      <c r="D55" s="71"/>
      <c r="E55" s="228"/>
      <c r="F55" s="73"/>
      <c r="G55" s="73"/>
      <c r="H55" s="73"/>
      <c r="I55" s="226"/>
      <c r="J55" s="74"/>
      <c r="K55" s="74"/>
      <c r="L55" s="74"/>
      <c r="M55" s="75"/>
      <c r="N55" s="75"/>
      <c r="O55" s="77"/>
      <c r="P55" s="77"/>
      <c r="Q55" s="65"/>
      <c r="R55" s="61"/>
      <c r="S55" s="61"/>
      <c r="T55" s="61"/>
      <c r="U55" s="61"/>
      <c r="V55" s="61"/>
      <c r="W55" s="61"/>
      <c r="X55" s="61"/>
      <c r="Y55" s="61"/>
      <c r="Z55" s="61"/>
    </row>
    <row r="56" spans="1:26" s="62" customFormat="1" x14ac:dyDescent="0.25">
      <c r="A56" s="50">
        <f t="shared" si="0"/>
        <v>8</v>
      </c>
      <c r="B56" s="71"/>
      <c r="C56" s="72"/>
      <c r="D56" s="71"/>
      <c r="E56" s="228"/>
      <c r="F56" s="73"/>
      <c r="G56" s="73"/>
      <c r="H56" s="73"/>
      <c r="I56" s="74"/>
      <c r="J56" s="74"/>
      <c r="K56" s="74"/>
      <c r="L56" s="74"/>
      <c r="M56" s="75"/>
      <c r="N56" s="75"/>
      <c r="O56" s="77"/>
      <c r="P56" s="77"/>
      <c r="Q56" s="65"/>
      <c r="R56" s="61"/>
      <c r="S56" s="61"/>
      <c r="T56" s="61"/>
      <c r="U56" s="61"/>
      <c r="V56" s="61"/>
      <c r="W56" s="61"/>
      <c r="X56" s="61"/>
      <c r="Y56" s="61"/>
      <c r="Z56" s="61"/>
    </row>
    <row r="57" spans="1:26" s="62" customFormat="1" x14ac:dyDescent="0.25">
      <c r="A57" s="50"/>
      <c r="B57" s="78" t="s">
        <v>30</v>
      </c>
      <c r="C57" s="72"/>
      <c r="D57" s="71"/>
      <c r="E57" s="228"/>
      <c r="F57" s="73"/>
      <c r="G57" s="73"/>
      <c r="H57" s="73"/>
      <c r="I57" s="74"/>
      <c r="J57" s="74"/>
      <c r="K57" s="79">
        <f>SUM(K49:K56)</f>
        <v>30.08</v>
      </c>
      <c r="L57" s="79">
        <f>SUM(L49:L56)</f>
        <v>0</v>
      </c>
      <c r="M57" s="251">
        <v>392</v>
      </c>
      <c r="N57" s="79"/>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f>+K57</f>
        <v>30.08</v>
      </c>
      <c r="D61" s="88" t="s">
        <v>23</v>
      </c>
      <c r="E61" s="88"/>
      <c r="F61" s="89"/>
      <c r="G61" s="89"/>
      <c r="H61" s="89"/>
      <c r="I61" s="89"/>
      <c r="J61" s="89"/>
      <c r="K61" s="89"/>
      <c r="L61" s="89"/>
      <c r="M61" s="89"/>
    </row>
    <row r="62" spans="1:26" s="82" customFormat="1" x14ac:dyDescent="0.25">
      <c r="B62" s="86" t="s">
        <v>62</v>
      </c>
      <c r="C62" s="87">
        <f>+M57</f>
        <v>392</v>
      </c>
      <c r="D62" s="88"/>
      <c r="E62" s="88" t="s">
        <v>23</v>
      </c>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105"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x14ac:dyDescent="0.25">
      <c r="B69" s="97" t="s">
        <v>3476</v>
      </c>
      <c r="C69" s="94" t="s">
        <v>3476</v>
      </c>
      <c r="D69" s="95" t="s">
        <v>5378</v>
      </c>
      <c r="E69" s="95">
        <v>190</v>
      </c>
      <c r="F69" s="96" t="s">
        <v>368</v>
      </c>
      <c r="G69" s="96" t="s">
        <v>368</v>
      </c>
      <c r="H69" s="96" t="s">
        <v>5377</v>
      </c>
      <c r="I69" s="97" t="s">
        <v>368</v>
      </c>
      <c r="J69" s="97" t="s">
        <v>20</v>
      </c>
      <c r="K69" s="41" t="s">
        <v>20</v>
      </c>
      <c r="L69" s="41" t="s">
        <v>20</v>
      </c>
      <c r="M69" s="41" t="s">
        <v>20</v>
      </c>
      <c r="N69" s="41" t="s">
        <v>20</v>
      </c>
      <c r="O69" s="1390" t="s">
        <v>5376</v>
      </c>
      <c r="P69" s="1391"/>
      <c r="Q69" s="41" t="s">
        <v>21</v>
      </c>
    </row>
    <row r="70" spans="2:17" x14ac:dyDescent="0.25">
      <c r="B70" s="97" t="s">
        <v>3476</v>
      </c>
      <c r="C70" s="94" t="s">
        <v>3476</v>
      </c>
      <c r="D70" s="95" t="s">
        <v>5375</v>
      </c>
      <c r="E70" s="95">
        <v>67</v>
      </c>
      <c r="F70" s="96" t="s">
        <v>368</v>
      </c>
      <c r="G70" s="96" t="s">
        <v>5374</v>
      </c>
      <c r="H70" s="96" t="s">
        <v>368</v>
      </c>
      <c r="I70" s="97" t="s">
        <v>368</v>
      </c>
      <c r="J70" s="97" t="s">
        <v>20</v>
      </c>
      <c r="K70" s="41" t="s">
        <v>20</v>
      </c>
      <c r="L70" s="41" t="s">
        <v>20</v>
      </c>
      <c r="M70" s="41" t="s">
        <v>20</v>
      </c>
      <c r="N70" s="41" t="s">
        <v>20</v>
      </c>
      <c r="O70" s="1390" t="s">
        <v>5373</v>
      </c>
      <c r="P70" s="1391"/>
      <c r="Q70" s="41" t="s">
        <v>21</v>
      </c>
    </row>
    <row r="71" spans="2:17" x14ac:dyDescent="0.25">
      <c r="B71" s="97" t="s">
        <v>2053</v>
      </c>
      <c r="C71" s="94" t="s">
        <v>2053</v>
      </c>
      <c r="D71" s="95" t="s">
        <v>5372</v>
      </c>
      <c r="E71" s="95">
        <v>300</v>
      </c>
      <c r="F71" s="96" t="s">
        <v>368</v>
      </c>
      <c r="G71" s="96" t="s">
        <v>368</v>
      </c>
      <c r="H71" s="96" t="s">
        <v>368</v>
      </c>
      <c r="I71" s="97" t="s">
        <v>20</v>
      </c>
      <c r="J71" s="97" t="s">
        <v>21</v>
      </c>
      <c r="K71" s="41" t="s">
        <v>20</v>
      </c>
      <c r="L71" s="41" t="s">
        <v>20</v>
      </c>
      <c r="M71" s="41" t="s">
        <v>20</v>
      </c>
      <c r="N71" s="41" t="s">
        <v>20</v>
      </c>
      <c r="O71" s="1410" t="s">
        <v>5370</v>
      </c>
      <c r="P71" s="1411"/>
      <c r="Q71" s="41" t="s">
        <v>20</v>
      </c>
    </row>
    <row r="72" spans="2:17" ht="45" x14ac:dyDescent="0.25">
      <c r="B72" s="97" t="s">
        <v>2053</v>
      </c>
      <c r="C72" s="94" t="s">
        <v>2053</v>
      </c>
      <c r="D72" s="107" t="s">
        <v>5371</v>
      </c>
      <c r="E72" s="95">
        <v>150</v>
      </c>
      <c r="F72" s="96" t="s">
        <v>368</v>
      </c>
      <c r="G72" s="96" t="s">
        <v>368</v>
      </c>
      <c r="H72" s="96" t="s">
        <v>368</v>
      </c>
      <c r="I72" s="97" t="s">
        <v>20</v>
      </c>
      <c r="J72" s="97" t="s">
        <v>21</v>
      </c>
      <c r="K72" s="41" t="s">
        <v>20</v>
      </c>
      <c r="L72" s="41" t="s">
        <v>20</v>
      </c>
      <c r="M72" s="41" t="s">
        <v>20</v>
      </c>
      <c r="N72" s="41" t="s">
        <v>20</v>
      </c>
      <c r="O72" s="1410" t="s">
        <v>5370</v>
      </c>
      <c r="P72" s="1411"/>
      <c r="Q72" s="41" t="s">
        <v>20</v>
      </c>
    </row>
    <row r="73" spans="2:17" x14ac:dyDescent="0.25">
      <c r="B73" s="97"/>
      <c r="C73" s="94"/>
      <c r="D73" s="95"/>
      <c r="E73" s="95"/>
      <c r="F73" s="96"/>
      <c r="G73" s="96"/>
      <c r="H73" s="96"/>
      <c r="I73" s="97"/>
      <c r="J73" s="97"/>
      <c r="K73" s="41"/>
      <c r="L73" s="41"/>
      <c r="M73" s="41"/>
      <c r="N73" s="41"/>
      <c r="O73" s="1410"/>
      <c r="P73" s="1411"/>
      <c r="Q73" s="41"/>
    </row>
    <row r="74" spans="2:17" x14ac:dyDescent="0.25">
      <c r="B74" s="97"/>
      <c r="C74" s="94"/>
      <c r="D74" s="95"/>
      <c r="E74" s="95"/>
      <c r="F74" s="96"/>
      <c r="G74" s="96"/>
      <c r="H74" s="96"/>
      <c r="I74" s="97"/>
      <c r="J74" s="97"/>
      <c r="K74" s="41"/>
      <c r="L74" s="41"/>
      <c r="M74" s="41"/>
      <c r="N74" s="41"/>
      <c r="O74" s="1410"/>
      <c r="P74" s="1411"/>
      <c r="Q74" s="41"/>
    </row>
    <row r="75" spans="2:17" x14ac:dyDescent="0.25">
      <c r="B75" s="88"/>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20" ht="27" thickBot="1" x14ac:dyDescent="0.3">
      <c r="B81" s="1393" t="s">
        <v>86</v>
      </c>
      <c r="C81" s="1394"/>
      <c r="D81" s="1394"/>
      <c r="E81" s="1394"/>
      <c r="F81" s="1394"/>
      <c r="G81" s="1394"/>
      <c r="H81" s="1394"/>
      <c r="I81" s="1394"/>
      <c r="J81" s="1394"/>
      <c r="K81" s="1394"/>
      <c r="L81" s="1394"/>
      <c r="M81" s="1394"/>
      <c r="N81" s="1395"/>
    </row>
    <row r="86" spans="2:20"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20" ht="45" x14ac:dyDescent="0.25">
      <c r="C87" s="104"/>
      <c r="D87" s="94"/>
      <c r="E87" s="94"/>
      <c r="F87" s="94"/>
      <c r="G87" s="94"/>
      <c r="H87" s="94"/>
      <c r="I87" s="95"/>
      <c r="J87" s="106" t="s">
        <v>99</v>
      </c>
      <c r="K87" s="107" t="s">
        <v>2107</v>
      </c>
      <c r="L87" s="97" t="s">
        <v>2106</v>
      </c>
      <c r="M87" s="41"/>
      <c r="N87" s="41"/>
      <c r="O87" s="41"/>
      <c r="P87" s="1389"/>
      <c r="Q87" s="1389"/>
    </row>
    <row r="88" spans="2:20" ht="304.5" customHeight="1" x14ac:dyDescent="0.25">
      <c r="B88" s="104" t="s">
        <v>5365</v>
      </c>
      <c r="C88" s="1355" t="s">
        <v>3239</v>
      </c>
      <c r="D88" s="104" t="s">
        <v>336</v>
      </c>
      <c r="E88" s="104">
        <v>23180515</v>
      </c>
      <c r="F88" s="104" t="s">
        <v>337</v>
      </c>
      <c r="G88" s="104" t="s">
        <v>5369</v>
      </c>
      <c r="H88" s="105">
        <v>39717</v>
      </c>
      <c r="I88" s="107" t="s">
        <v>368</v>
      </c>
      <c r="J88" s="104" t="s">
        <v>5368</v>
      </c>
      <c r="K88" s="107" t="s">
        <v>5367</v>
      </c>
      <c r="L88" s="107" t="s">
        <v>394</v>
      </c>
      <c r="M88" s="120" t="s">
        <v>20</v>
      </c>
      <c r="N88" s="120" t="s">
        <v>20</v>
      </c>
      <c r="O88" s="120" t="s">
        <v>20</v>
      </c>
      <c r="P88" s="1412" t="s">
        <v>5366</v>
      </c>
      <c r="Q88" s="1412"/>
      <c r="R88" s="1421"/>
      <c r="S88" s="1421"/>
      <c r="T88" s="1044"/>
    </row>
    <row r="89" spans="2:20" ht="30" x14ac:dyDescent="0.25">
      <c r="B89" s="1" t="s">
        <v>5365</v>
      </c>
      <c r="C89" s="104" t="s">
        <v>3206</v>
      </c>
      <c r="D89" s="104" t="s">
        <v>5364</v>
      </c>
      <c r="E89" s="104">
        <v>64869790</v>
      </c>
      <c r="F89" s="104" t="s">
        <v>5363</v>
      </c>
      <c r="G89" s="104" t="s">
        <v>5362</v>
      </c>
      <c r="H89" s="105">
        <v>37442</v>
      </c>
      <c r="I89" s="107" t="s">
        <v>368</v>
      </c>
      <c r="J89" s="104" t="s">
        <v>769</v>
      </c>
      <c r="K89" s="107" t="s">
        <v>5361</v>
      </c>
      <c r="L89" s="107" t="s">
        <v>394</v>
      </c>
      <c r="M89" s="120" t="s">
        <v>20</v>
      </c>
      <c r="N89" s="120" t="s">
        <v>20</v>
      </c>
      <c r="O89" s="120" t="s">
        <v>21</v>
      </c>
      <c r="P89" s="1390" t="s">
        <v>5360</v>
      </c>
      <c r="Q89" s="1391"/>
    </row>
    <row r="90" spans="2:20" ht="60" x14ac:dyDescent="0.25">
      <c r="B90" s="104" t="s">
        <v>5355</v>
      </c>
      <c r="C90" s="104" t="s">
        <v>215</v>
      </c>
      <c r="D90" s="104" t="s">
        <v>3772</v>
      </c>
      <c r="E90" s="104">
        <v>64576000</v>
      </c>
      <c r="F90" s="104" t="s">
        <v>113</v>
      </c>
      <c r="G90" s="104" t="s">
        <v>5359</v>
      </c>
      <c r="H90" s="105">
        <v>36364</v>
      </c>
      <c r="I90" s="107" t="s">
        <v>368</v>
      </c>
      <c r="J90" s="104" t="s">
        <v>5358</v>
      </c>
      <c r="K90" s="107" t="s">
        <v>5357</v>
      </c>
      <c r="L90" s="107" t="s">
        <v>394</v>
      </c>
      <c r="M90" s="120" t="s">
        <v>20</v>
      </c>
      <c r="N90" s="120" t="s">
        <v>20</v>
      </c>
      <c r="O90" s="120" t="s">
        <v>20</v>
      </c>
      <c r="P90" s="1390" t="s">
        <v>5356</v>
      </c>
      <c r="Q90" s="1391"/>
    </row>
    <row r="91" spans="2:20" ht="45" x14ac:dyDescent="0.25">
      <c r="B91" s="1" t="s">
        <v>5355</v>
      </c>
      <c r="C91" s="104" t="s">
        <v>111</v>
      </c>
      <c r="D91" s="104" t="s">
        <v>5354</v>
      </c>
      <c r="E91" s="104">
        <v>64695990</v>
      </c>
      <c r="F91" s="104" t="s">
        <v>5353</v>
      </c>
      <c r="G91" s="104" t="s">
        <v>161</v>
      </c>
      <c r="H91" s="105">
        <v>40004</v>
      </c>
      <c r="I91" s="107" t="s">
        <v>368</v>
      </c>
      <c r="J91" s="104" t="s">
        <v>769</v>
      </c>
      <c r="K91" s="107" t="s">
        <v>5352</v>
      </c>
      <c r="L91" s="107" t="s">
        <v>394</v>
      </c>
      <c r="M91" s="120" t="s">
        <v>20</v>
      </c>
      <c r="N91" s="120" t="s">
        <v>376</v>
      </c>
      <c r="O91" s="120" t="s">
        <v>20</v>
      </c>
      <c r="P91" s="1390" t="s">
        <v>5351</v>
      </c>
      <c r="Q91" s="1391"/>
    </row>
    <row r="92" spans="2:20" ht="165" x14ac:dyDescent="0.25">
      <c r="B92" s="104" t="s">
        <v>5344</v>
      </c>
      <c r="C92" s="104" t="s">
        <v>3239</v>
      </c>
      <c r="D92" s="104" t="s">
        <v>5350</v>
      </c>
      <c r="E92" s="104">
        <v>52693745</v>
      </c>
      <c r="F92" s="104" t="s">
        <v>274</v>
      </c>
      <c r="G92" s="104" t="s">
        <v>5349</v>
      </c>
      <c r="H92" s="104" t="s">
        <v>5348</v>
      </c>
      <c r="I92" s="107" t="s">
        <v>368</v>
      </c>
      <c r="J92" s="104" t="s">
        <v>5347</v>
      </c>
      <c r="K92" s="107" t="s">
        <v>5346</v>
      </c>
      <c r="L92" s="107" t="s">
        <v>394</v>
      </c>
      <c r="M92" s="120" t="s">
        <v>20</v>
      </c>
      <c r="N92" s="120" t="s">
        <v>376</v>
      </c>
      <c r="O92" s="120" t="s">
        <v>20</v>
      </c>
      <c r="P92" s="1390" t="s">
        <v>5345</v>
      </c>
      <c r="Q92" s="1391"/>
    </row>
    <row r="93" spans="2:20" ht="225.75" customHeight="1" x14ac:dyDescent="0.25">
      <c r="B93" s="104" t="s">
        <v>5344</v>
      </c>
      <c r="C93" s="104" t="s">
        <v>3524</v>
      </c>
      <c r="D93" s="94" t="s">
        <v>5343</v>
      </c>
      <c r="E93" s="94">
        <v>1102825362</v>
      </c>
      <c r="F93" s="94" t="s">
        <v>113</v>
      </c>
      <c r="G93" s="104" t="s">
        <v>161</v>
      </c>
      <c r="H93" s="111">
        <v>41620</v>
      </c>
      <c r="I93" s="95" t="s">
        <v>368</v>
      </c>
      <c r="J93" s="106" t="s">
        <v>1847</v>
      </c>
      <c r="K93" s="107" t="s">
        <v>5342</v>
      </c>
      <c r="L93" s="97" t="s">
        <v>394</v>
      </c>
      <c r="M93" s="41" t="s">
        <v>20</v>
      </c>
      <c r="N93" s="41" t="s">
        <v>20</v>
      </c>
      <c r="O93" s="41" t="s">
        <v>20</v>
      </c>
      <c r="P93" s="1406" t="s">
        <v>5341</v>
      </c>
      <c r="Q93" s="1407"/>
    </row>
    <row r="94" spans="2:20" ht="30" x14ac:dyDescent="0.25">
      <c r="B94" s="104" t="s">
        <v>5329</v>
      </c>
      <c r="C94" s="104" t="s">
        <v>111</v>
      </c>
      <c r="D94" s="94" t="s">
        <v>5340</v>
      </c>
      <c r="E94" s="94">
        <v>22885421</v>
      </c>
      <c r="F94" s="104" t="s">
        <v>274</v>
      </c>
      <c r="G94" s="104" t="s">
        <v>161</v>
      </c>
      <c r="H94" s="105">
        <v>40165</v>
      </c>
      <c r="I94" s="107">
        <v>121946</v>
      </c>
      <c r="J94" s="104" t="s">
        <v>5339</v>
      </c>
      <c r="K94" s="107" t="s">
        <v>5338</v>
      </c>
      <c r="L94" s="107" t="s">
        <v>394</v>
      </c>
      <c r="M94" s="120" t="s">
        <v>20</v>
      </c>
      <c r="N94" s="120" t="s">
        <v>376</v>
      </c>
      <c r="O94" s="120" t="s">
        <v>20</v>
      </c>
      <c r="P94" s="1390" t="s">
        <v>5337</v>
      </c>
      <c r="Q94" s="1391"/>
    </row>
    <row r="95" spans="2:20" ht="30" x14ac:dyDescent="0.25">
      <c r="B95" s="104" t="s">
        <v>5329</v>
      </c>
      <c r="C95" s="104" t="s">
        <v>111</v>
      </c>
      <c r="D95" s="94" t="s">
        <v>5336</v>
      </c>
      <c r="E95" s="94">
        <v>1102826771</v>
      </c>
      <c r="F95" s="104" t="s">
        <v>113</v>
      </c>
      <c r="G95" s="104" t="s">
        <v>161</v>
      </c>
      <c r="H95" s="105">
        <v>41452</v>
      </c>
      <c r="I95" s="107" t="s">
        <v>368</v>
      </c>
      <c r="J95" s="104" t="s">
        <v>453</v>
      </c>
      <c r="K95" s="107" t="s">
        <v>5335</v>
      </c>
      <c r="L95" s="107" t="s">
        <v>394</v>
      </c>
      <c r="M95" s="120" t="s">
        <v>20</v>
      </c>
      <c r="N95" s="120" t="s">
        <v>376</v>
      </c>
      <c r="O95" s="120" t="s">
        <v>20</v>
      </c>
      <c r="P95" s="1390" t="s">
        <v>5334</v>
      </c>
      <c r="Q95" s="1391"/>
      <c r="R95" s="248"/>
    </row>
    <row r="96" spans="2:20" ht="30" x14ac:dyDescent="0.25">
      <c r="B96" s="104" t="s">
        <v>5329</v>
      </c>
      <c r="C96" s="104" t="s">
        <v>111</v>
      </c>
      <c r="D96" s="94" t="s">
        <v>5333</v>
      </c>
      <c r="E96" s="94">
        <v>64871969</v>
      </c>
      <c r="F96" s="104" t="s">
        <v>274</v>
      </c>
      <c r="G96" s="104" t="s">
        <v>5332</v>
      </c>
      <c r="H96" s="105">
        <v>40530</v>
      </c>
      <c r="I96" s="107">
        <v>119457</v>
      </c>
      <c r="J96" s="104" t="s">
        <v>2148</v>
      </c>
      <c r="K96" s="107" t="s">
        <v>5331</v>
      </c>
      <c r="L96" s="107" t="s">
        <v>394</v>
      </c>
      <c r="M96" s="120" t="s">
        <v>20</v>
      </c>
      <c r="N96" s="120" t="s">
        <v>20</v>
      </c>
      <c r="O96" s="120" t="s">
        <v>20</v>
      </c>
      <c r="P96" s="1390" t="s">
        <v>5330</v>
      </c>
      <c r="Q96" s="1391"/>
      <c r="R96" s="248"/>
    </row>
    <row r="97" spans="2:18" ht="75" x14ac:dyDescent="0.25">
      <c r="B97" s="104" t="s">
        <v>5329</v>
      </c>
      <c r="C97" s="104" t="s">
        <v>3524</v>
      </c>
      <c r="D97" s="94" t="s">
        <v>5328</v>
      </c>
      <c r="E97" s="94">
        <v>1102804301</v>
      </c>
      <c r="F97" s="104" t="s">
        <v>113</v>
      </c>
      <c r="G97" s="104" t="s">
        <v>161</v>
      </c>
      <c r="H97" s="105">
        <v>41117</v>
      </c>
      <c r="I97" s="107" t="s">
        <v>368</v>
      </c>
      <c r="J97" s="104" t="s">
        <v>308</v>
      </c>
      <c r="K97" s="107" t="s">
        <v>5327</v>
      </c>
      <c r="L97" s="107" t="s">
        <v>394</v>
      </c>
      <c r="M97" s="120" t="s">
        <v>20</v>
      </c>
      <c r="N97" s="120" t="s">
        <v>20</v>
      </c>
      <c r="O97" s="120" t="s">
        <v>20</v>
      </c>
      <c r="P97" s="1390" t="s">
        <v>5326</v>
      </c>
      <c r="Q97" s="1391"/>
      <c r="R97" s="248"/>
    </row>
    <row r="98" spans="2:18" x14ac:dyDescent="0.25">
      <c r="B98" s="113"/>
      <c r="C98" s="113"/>
      <c r="D98" s="114"/>
      <c r="E98" s="114"/>
      <c r="F98" s="114"/>
      <c r="G98" s="114"/>
      <c r="H98" s="114"/>
      <c r="I98" s="116"/>
      <c r="J98" s="1354"/>
      <c r="K98" s="118"/>
      <c r="L98" s="118"/>
      <c r="M98" s="29"/>
      <c r="N98" s="29"/>
      <c r="O98" s="29"/>
      <c r="P98" s="119"/>
      <c r="Q98" s="119"/>
    </row>
    <row r="100" spans="2:18" ht="15.75" thickBot="1" x14ac:dyDescent="0.3"/>
    <row r="101" spans="2:18" ht="27" thickBot="1" x14ac:dyDescent="0.3">
      <c r="B101" s="1393" t="s">
        <v>143</v>
      </c>
      <c r="C101" s="1394"/>
      <c r="D101" s="1394"/>
      <c r="E101" s="1394"/>
      <c r="F101" s="1394"/>
      <c r="G101" s="1394"/>
      <c r="H101" s="1394"/>
      <c r="I101" s="1394"/>
      <c r="J101" s="1394"/>
      <c r="K101" s="1394"/>
      <c r="L101" s="1394"/>
      <c r="M101" s="1394"/>
      <c r="N101" s="1395"/>
    </row>
    <row r="104" spans="2:18" ht="30" x14ac:dyDescent="0.25">
      <c r="B104" s="92" t="s">
        <v>19</v>
      </c>
      <c r="C104" s="92" t="s">
        <v>144</v>
      </c>
      <c r="D104" s="1387" t="s">
        <v>77</v>
      </c>
      <c r="E104" s="1388"/>
    </row>
    <row r="105" spans="2:18" ht="30" x14ac:dyDescent="0.25">
      <c r="B105" s="120" t="s">
        <v>145</v>
      </c>
      <c r="C105" s="41" t="s">
        <v>20</v>
      </c>
      <c r="D105" s="1389"/>
      <c r="E105" s="1389"/>
    </row>
    <row r="108" spans="2:18" ht="26.25" x14ac:dyDescent="0.25">
      <c r="B108" s="1408" t="s">
        <v>146</v>
      </c>
      <c r="C108" s="1409"/>
      <c r="D108" s="1409"/>
      <c r="E108" s="1409"/>
      <c r="F108" s="1409"/>
      <c r="G108" s="1409"/>
      <c r="H108" s="1409"/>
      <c r="I108" s="1409"/>
      <c r="J108" s="1409"/>
      <c r="K108" s="1409"/>
      <c r="L108" s="1409"/>
      <c r="M108" s="1409"/>
      <c r="N108" s="1409"/>
      <c r="O108" s="1409"/>
      <c r="P108" s="1409"/>
    </row>
    <row r="110" spans="2:18" ht="15.75" thickBot="1" x14ac:dyDescent="0.3"/>
    <row r="111" spans="2:18" ht="27" thickBot="1" x14ac:dyDescent="0.3">
      <c r="B111" s="1393" t="s">
        <v>147</v>
      </c>
      <c r="C111" s="1394"/>
      <c r="D111" s="1394"/>
      <c r="E111" s="1394"/>
      <c r="F111" s="1394"/>
      <c r="G111" s="1394"/>
      <c r="H111" s="1394"/>
      <c r="I111" s="1394"/>
      <c r="J111" s="1394"/>
      <c r="K111" s="1394"/>
      <c r="L111" s="1394"/>
      <c r="M111" s="1394"/>
      <c r="N111" s="1395"/>
    </row>
    <row r="113" spans="1:26" ht="15.75" thickBot="1" x14ac:dyDescent="0.3">
      <c r="M113" s="46"/>
      <c r="N113" s="46"/>
    </row>
    <row r="114" spans="1:26" s="13" customFormat="1" ht="60" x14ac:dyDescent="0.25">
      <c r="B114" s="47" t="s">
        <v>35</v>
      </c>
      <c r="C114" s="47" t="s">
        <v>36</v>
      </c>
      <c r="D114" s="47" t="s">
        <v>37</v>
      </c>
      <c r="E114" s="47" t="s">
        <v>38</v>
      </c>
      <c r="F114" s="47" t="s">
        <v>39</v>
      </c>
      <c r="G114" s="47" t="s">
        <v>40</v>
      </c>
      <c r="H114" s="47" t="s">
        <v>41</v>
      </c>
      <c r="I114" s="47" t="s">
        <v>42</v>
      </c>
      <c r="J114" s="47" t="s">
        <v>43</v>
      </c>
      <c r="K114" s="47" t="s">
        <v>44</v>
      </c>
      <c r="L114" s="47" t="s">
        <v>45</v>
      </c>
      <c r="M114" s="48" t="s">
        <v>46</v>
      </c>
      <c r="N114" s="47" t="s">
        <v>47</v>
      </c>
      <c r="O114" s="47" t="s">
        <v>48</v>
      </c>
      <c r="P114" s="49" t="s">
        <v>49</v>
      </c>
      <c r="Q114" s="49" t="s">
        <v>50</v>
      </c>
    </row>
    <row r="115" spans="1:26" s="62" customFormat="1" x14ac:dyDescent="0.25">
      <c r="A115" s="50">
        <v>1</v>
      </c>
      <c r="B115" s="71" t="s">
        <v>2146</v>
      </c>
      <c r="C115" s="72" t="s">
        <v>2146</v>
      </c>
      <c r="D115" s="71" t="s">
        <v>318</v>
      </c>
      <c r="E115" s="76">
        <v>701820110210</v>
      </c>
      <c r="F115" s="73" t="s">
        <v>20</v>
      </c>
      <c r="G115" s="225">
        <v>1</v>
      </c>
      <c r="H115" s="226">
        <v>40575</v>
      </c>
      <c r="I115" s="226">
        <v>40908</v>
      </c>
      <c r="J115" s="74" t="s">
        <v>21</v>
      </c>
      <c r="K115" s="75">
        <v>11</v>
      </c>
      <c r="L115" s="75">
        <v>0</v>
      </c>
      <c r="M115" s="75">
        <v>94</v>
      </c>
      <c r="N115" s="75">
        <f>+M115*G115</f>
        <v>94</v>
      </c>
      <c r="O115" s="77">
        <v>54058403</v>
      </c>
      <c r="P115" s="77">
        <v>249</v>
      </c>
      <c r="Q115" s="65"/>
      <c r="R115" s="61"/>
      <c r="S115" s="61"/>
      <c r="T115" s="61"/>
      <c r="U115" s="61"/>
      <c r="V115" s="61"/>
      <c r="W115" s="61"/>
      <c r="X115" s="61"/>
      <c r="Y115" s="61"/>
      <c r="Z115" s="61"/>
    </row>
    <row r="116" spans="1:26" s="62" customFormat="1" x14ac:dyDescent="0.25">
      <c r="A116" s="50">
        <f t="shared" ref="A116:A122" si="1">+A115+1</f>
        <v>2</v>
      </c>
      <c r="B116" s="71" t="s">
        <v>2146</v>
      </c>
      <c r="C116" s="72" t="s">
        <v>2146</v>
      </c>
      <c r="D116" s="71" t="s">
        <v>318</v>
      </c>
      <c r="E116" s="76">
        <v>701820100133</v>
      </c>
      <c r="F116" s="73" t="s">
        <v>20</v>
      </c>
      <c r="G116" s="225">
        <v>1</v>
      </c>
      <c r="H116" s="226">
        <v>40211</v>
      </c>
      <c r="I116" s="226">
        <v>40543</v>
      </c>
      <c r="J116" s="74" t="s">
        <v>21</v>
      </c>
      <c r="K116" s="75">
        <v>11</v>
      </c>
      <c r="L116" s="75">
        <v>0</v>
      </c>
      <c r="M116" s="75">
        <v>94</v>
      </c>
      <c r="N116" s="75">
        <f>+M116*G116</f>
        <v>94</v>
      </c>
      <c r="O116" s="77">
        <v>48409654</v>
      </c>
      <c r="P116" s="77">
        <v>250</v>
      </c>
      <c r="Q116" s="65"/>
      <c r="R116" s="61"/>
      <c r="S116" s="61"/>
      <c r="T116" s="61"/>
      <c r="U116" s="61"/>
      <c r="V116" s="61"/>
      <c r="W116" s="61"/>
      <c r="X116" s="61"/>
      <c r="Y116" s="61"/>
      <c r="Z116" s="61"/>
    </row>
    <row r="117" spans="1:26" s="62" customFormat="1" x14ac:dyDescent="0.25">
      <c r="A117" s="50">
        <f t="shared" si="1"/>
        <v>3</v>
      </c>
      <c r="B117" s="71"/>
      <c r="C117" s="72"/>
      <c r="D117" s="71"/>
      <c r="E117" s="76"/>
      <c r="F117" s="73"/>
      <c r="G117" s="225"/>
      <c r="H117" s="73"/>
      <c r="I117" s="74"/>
      <c r="J117" s="74"/>
      <c r="K117" s="74"/>
      <c r="L117" s="74"/>
      <c r="M117" s="75"/>
      <c r="N117" s="75"/>
      <c r="O117" s="77"/>
      <c r="P117" s="77"/>
      <c r="Q117" s="65"/>
      <c r="R117" s="61"/>
      <c r="S117" s="61"/>
      <c r="T117" s="61"/>
      <c r="U117" s="61"/>
      <c r="V117" s="61"/>
      <c r="W117" s="61"/>
      <c r="X117" s="61"/>
      <c r="Y117" s="61"/>
      <c r="Z117" s="61"/>
    </row>
    <row r="118" spans="1:26" s="62" customFormat="1" x14ac:dyDescent="0.25">
      <c r="A118" s="50">
        <f t="shared" si="1"/>
        <v>4</v>
      </c>
      <c r="B118" s="71"/>
      <c r="C118" s="72"/>
      <c r="D118" s="71"/>
      <c r="E118" s="76"/>
      <c r="F118" s="73"/>
      <c r="G118" s="225"/>
      <c r="H118" s="73"/>
      <c r="I118" s="74"/>
      <c r="J118" s="74"/>
      <c r="K118" s="74"/>
      <c r="L118" s="74"/>
      <c r="M118" s="75"/>
      <c r="N118" s="75"/>
      <c r="O118" s="77"/>
      <c r="P118" s="77"/>
      <c r="Q118" s="65"/>
      <c r="R118" s="61"/>
      <c r="S118" s="61"/>
      <c r="T118" s="61"/>
      <c r="U118" s="61"/>
      <c r="V118" s="61"/>
      <c r="W118" s="61"/>
      <c r="X118" s="61"/>
      <c r="Y118" s="61"/>
      <c r="Z118" s="61"/>
    </row>
    <row r="119" spans="1:26" s="62" customFormat="1" x14ac:dyDescent="0.25">
      <c r="A119" s="50">
        <f t="shared" si="1"/>
        <v>5</v>
      </c>
      <c r="B119" s="71"/>
      <c r="C119" s="72"/>
      <c r="D119" s="71"/>
      <c r="E119" s="76"/>
      <c r="F119" s="73"/>
      <c r="G119" s="73"/>
      <c r="H119" s="73"/>
      <c r="I119" s="74"/>
      <c r="J119" s="74"/>
      <c r="K119" s="74"/>
      <c r="L119" s="74"/>
      <c r="M119" s="75"/>
      <c r="N119" s="75"/>
      <c r="O119" s="77"/>
      <c r="P119" s="77"/>
      <c r="Q119" s="65"/>
      <c r="R119" s="61"/>
      <c r="S119" s="61"/>
      <c r="T119" s="61"/>
      <c r="U119" s="61"/>
      <c r="V119" s="61"/>
      <c r="W119" s="61"/>
      <c r="X119" s="61"/>
      <c r="Y119" s="61"/>
      <c r="Z119" s="61"/>
    </row>
    <row r="120" spans="1:26" s="62" customFormat="1" x14ac:dyDescent="0.25">
      <c r="A120" s="50">
        <f t="shared" si="1"/>
        <v>6</v>
      </c>
      <c r="B120" s="71"/>
      <c r="C120" s="72"/>
      <c r="D120" s="71"/>
      <c r="E120" s="228"/>
      <c r="F120" s="73"/>
      <c r="G120" s="73"/>
      <c r="H120" s="73"/>
      <c r="I120" s="74"/>
      <c r="J120" s="74"/>
      <c r="K120" s="74"/>
      <c r="L120" s="74"/>
      <c r="M120" s="75"/>
      <c r="N120" s="75"/>
      <c r="O120" s="77"/>
      <c r="P120" s="77"/>
      <c r="Q120" s="65"/>
      <c r="R120" s="61"/>
      <c r="S120" s="61"/>
      <c r="T120" s="61"/>
      <c r="U120" s="61"/>
      <c r="V120" s="61"/>
      <c r="W120" s="61"/>
      <c r="X120" s="61"/>
      <c r="Y120" s="61"/>
      <c r="Z120" s="61"/>
    </row>
    <row r="121" spans="1:26" s="62" customFormat="1" x14ac:dyDescent="0.25">
      <c r="A121" s="50">
        <f t="shared" si="1"/>
        <v>7</v>
      </c>
      <c r="B121" s="71"/>
      <c r="C121" s="72"/>
      <c r="D121" s="71"/>
      <c r="E121" s="228"/>
      <c r="F121" s="73"/>
      <c r="G121" s="73"/>
      <c r="H121" s="73"/>
      <c r="I121" s="74"/>
      <c r="J121" s="74"/>
      <c r="K121" s="74"/>
      <c r="L121" s="74"/>
      <c r="M121" s="75"/>
      <c r="N121" s="75"/>
      <c r="O121" s="77"/>
      <c r="P121" s="77"/>
      <c r="Q121" s="65"/>
      <c r="R121" s="61"/>
      <c r="S121" s="61"/>
      <c r="T121" s="61"/>
      <c r="U121" s="61"/>
      <c r="V121" s="61"/>
      <c r="W121" s="61"/>
      <c r="X121" s="61"/>
      <c r="Y121" s="61"/>
      <c r="Z121" s="61"/>
    </row>
    <row r="122" spans="1:26" s="62" customFormat="1" x14ac:dyDescent="0.25">
      <c r="A122" s="50">
        <f t="shared" si="1"/>
        <v>8</v>
      </c>
      <c r="B122" s="71"/>
      <c r="C122" s="72"/>
      <c r="D122" s="71"/>
      <c r="E122" s="228"/>
      <c r="F122" s="73"/>
      <c r="G122" s="73"/>
      <c r="H122" s="73"/>
      <c r="I122" s="74"/>
      <c r="J122" s="74"/>
      <c r="K122" s="74"/>
      <c r="L122" s="74"/>
      <c r="M122" s="75"/>
      <c r="N122" s="75"/>
      <c r="O122" s="77"/>
      <c r="P122" s="77"/>
      <c r="Q122" s="65"/>
      <c r="R122" s="61"/>
      <c r="S122" s="61"/>
      <c r="T122" s="61"/>
      <c r="U122" s="61"/>
      <c r="V122" s="61"/>
      <c r="W122" s="61"/>
      <c r="X122" s="61"/>
      <c r="Y122" s="61"/>
      <c r="Z122" s="61"/>
    </row>
    <row r="123" spans="1:26" s="62" customFormat="1" x14ac:dyDescent="0.25">
      <c r="A123" s="50"/>
      <c r="B123" s="78" t="s">
        <v>30</v>
      </c>
      <c r="C123" s="72"/>
      <c r="D123" s="71"/>
      <c r="E123" s="228"/>
      <c r="F123" s="73"/>
      <c r="G123" s="73"/>
      <c r="H123" s="73"/>
      <c r="I123" s="74"/>
      <c r="J123" s="74"/>
      <c r="K123" s="79">
        <f>SUM(K115:K122)</f>
        <v>22</v>
      </c>
      <c r="L123" s="79">
        <f>SUM(L115:L122)</f>
        <v>0</v>
      </c>
      <c r="M123" s="251">
        <f>SUM(M115:M122)</f>
        <v>188</v>
      </c>
      <c r="N123" s="79">
        <f>SUM(N115:N122)</f>
        <v>188</v>
      </c>
      <c r="O123" s="77"/>
      <c r="P123" s="77"/>
      <c r="Q123" s="81"/>
    </row>
    <row r="124" spans="1:26" x14ac:dyDescent="0.25">
      <c r="B124" s="82"/>
      <c r="C124" s="82"/>
      <c r="D124" s="82"/>
      <c r="E124" s="83"/>
      <c r="F124" s="82"/>
      <c r="G124" s="82"/>
      <c r="H124" s="82"/>
      <c r="I124" s="82"/>
      <c r="J124" s="82"/>
      <c r="K124" s="82"/>
      <c r="L124" s="82"/>
      <c r="M124" s="82"/>
      <c r="N124" s="82"/>
      <c r="O124" s="82"/>
      <c r="P124" s="82"/>
    </row>
    <row r="125" spans="1:26" ht="18.75" x14ac:dyDescent="0.25">
      <c r="B125" s="86" t="s">
        <v>151</v>
      </c>
      <c r="C125" s="133">
        <f>+K123</f>
        <v>22</v>
      </c>
      <c r="H125" s="89"/>
      <c r="I125" s="89"/>
      <c r="J125" s="89"/>
      <c r="K125" s="89"/>
      <c r="L125" s="89"/>
      <c r="M125" s="89"/>
      <c r="N125" s="82"/>
      <c r="O125" s="82"/>
      <c r="P125" s="82"/>
    </row>
    <row r="127" spans="1:26" ht="15.75" thickBot="1" x14ac:dyDescent="0.3"/>
    <row r="128" spans="1:26" ht="30.75" thickBot="1" x14ac:dyDescent="0.3">
      <c r="B128" s="134" t="s">
        <v>152</v>
      </c>
      <c r="C128" s="135" t="s">
        <v>153</v>
      </c>
      <c r="D128" s="134" t="s">
        <v>29</v>
      </c>
      <c r="E128" s="135" t="s">
        <v>154</v>
      </c>
    </row>
    <row r="129" spans="2:17" x14ac:dyDescent="0.25">
      <c r="B129" s="136" t="s">
        <v>155</v>
      </c>
      <c r="C129" s="137">
        <v>20</v>
      </c>
      <c r="D129" s="137"/>
      <c r="E129" s="1396">
        <f>+D129+D130+D131</f>
        <v>40</v>
      </c>
    </row>
    <row r="130" spans="2:17" x14ac:dyDescent="0.25">
      <c r="B130" s="136" t="s">
        <v>156</v>
      </c>
      <c r="C130" s="740">
        <v>30</v>
      </c>
      <c r="D130" s="746">
        <v>0</v>
      </c>
      <c r="E130" s="1397"/>
    </row>
    <row r="131" spans="2:17" ht="15.75" thickBot="1" x14ac:dyDescent="0.3">
      <c r="B131" s="136" t="s">
        <v>157</v>
      </c>
      <c r="C131" s="139">
        <v>40</v>
      </c>
      <c r="D131" s="139">
        <v>40</v>
      </c>
      <c r="E131" s="1398"/>
    </row>
    <row r="133" spans="2:17" ht="15.75" thickBot="1" x14ac:dyDescent="0.3"/>
    <row r="134" spans="2:17" ht="27" thickBot="1" x14ac:dyDescent="0.3">
      <c r="B134" s="1393" t="s">
        <v>158</v>
      </c>
      <c r="C134" s="1394"/>
      <c r="D134" s="1394"/>
      <c r="E134" s="1394"/>
      <c r="F134" s="1394"/>
      <c r="G134" s="1394"/>
      <c r="H134" s="1394"/>
      <c r="I134" s="1394"/>
      <c r="J134" s="1394"/>
      <c r="K134" s="1394"/>
      <c r="L134" s="1394"/>
      <c r="M134" s="1394"/>
      <c r="N134" s="1395"/>
    </row>
    <row r="136" spans="2:17" ht="75" x14ac:dyDescent="0.25">
      <c r="B136" s="91" t="s">
        <v>87</v>
      </c>
      <c r="C136" s="91" t="s">
        <v>88</v>
      </c>
      <c r="D136" s="91" t="s">
        <v>89</v>
      </c>
      <c r="E136" s="91" t="s">
        <v>90</v>
      </c>
      <c r="F136" s="91" t="s">
        <v>91</v>
      </c>
      <c r="G136" s="91" t="s">
        <v>92</v>
      </c>
      <c r="H136" s="91" t="s">
        <v>93</v>
      </c>
      <c r="I136" s="91" t="s">
        <v>94</v>
      </c>
      <c r="J136" s="1387" t="s">
        <v>95</v>
      </c>
      <c r="K136" s="1405"/>
      <c r="L136" s="1388"/>
      <c r="M136" s="91" t="s">
        <v>96</v>
      </c>
      <c r="N136" s="91" t="s">
        <v>97</v>
      </c>
      <c r="O136" s="91" t="s">
        <v>98</v>
      </c>
      <c r="P136" s="1387" t="s">
        <v>77</v>
      </c>
      <c r="Q136" s="1388"/>
    </row>
    <row r="137" spans="2:17" ht="45" x14ac:dyDescent="0.25">
      <c r="C137" s="104"/>
      <c r="D137" s="94"/>
      <c r="E137" s="94"/>
      <c r="F137" s="94"/>
      <c r="G137" s="94"/>
      <c r="H137" s="94"/>
      <c r="I137" s="95"/>
      <c r="J137" s="106" t="s">
        <v>99</v>
      </c>
      <c r="K137" s="107" t="s">
        <v>2107</v>
      </c>
      <c r="L137" s="97" t="s">
        <v>2106</v>
      </c>
      <c r="M137" s="41"/>
      <c r="N137" s="41"/>
      <c r="O137" s="41"/>
      <c r="P137" s="1389"/>
      <c r="Q137" s="1389"/>
    </row>
    <row r="138" spans="2:17" ht="150" x14ac:dyDescent="0.25">
      <c r="B138" s="104" t="s">
        <v>1018</v>
      </c>
      <c r="C138" s="104" t="s">
        <v>3190</v>
      </c>
      <c r="D138" s="104" t="s">
        <v>5325</v>
      </c>
      <c r="E138" s="104">
        <v>64698226</v>
      </c>
      <c r="F138" s="104" t="s">
        <v>113</v>
      </c>
      <c r="G138" s="104" t="s">
        <v>5324</v>
      </c>
      <c r="H138" s="105">
        <v>41205</v>
      </c>
      <c r="I138" s="107" t="s">
        <v>368</v>
      </c>
      <c r="J138" s="104" t="s">
        <v>5323</v>
      </c>
      <c r="K138" s="107" t="s">
        <v>5322</v>
      </c>
      <c r="L138" s="107" t="s">
        <v>394</v>
      </c>
      <c r="M138" s="120" t="s">
        <v>20</v>
      </c>
      <c r="N138" s="120" t="s">
        <v>20</v>
      </c>
      <c r="O138" s="120" t="s">
        <v>20</v>
      </c>
      <c r="P138" s="1390" t="s">
        <v>5321</v>
      </c>
      <c r="Q138" s="1391"/>
    </row>
    <row r="139" spans="2:17" ht="180" x14ac:dyDescent="0.25">
      <c r="B139" s="104" t="s">
        <v>758</v>
      </c>
      <c r="C139" s="104" t="s">
        <v>3190</v>
      </c>
      <c r="D139" s="104" t="s">
        <v>5320</v>
      </c>
      <c r="E139" s="104">
        <v>64869344</v>
      </c>
      <c r="F139" s="104" t="s">
        <v>332</v>
      </c>
      <c r="G139" s="104" t="s">
        <v>161</v>
      </c>
      <c r="H139" s="105">
        <v>36504</v>
      </c>
      <c r="I139" s="107" t="s">
        <v>368</v>
      </c>
      <c r="J139" s="104" t="s">
        <v>5319</v>
      </c>
      <c r="K139" s="107" t="s">
        <v>5318</v>
      </c>
      <c r="L139" s="107" t="s">
        <v>394</v>
      </c>
      <c r="M139" s="120" t="s">
        <v>20</v>
      </c>
      <c r="N139" s="120" t="s">
        <v>20</v>
      </c>
      <c r="O139" s="120" t="s">
        <v>20</v>
      </c>
      <c r="P139" s="1392" t="s">
        <v>5317</v>
      </c>
      <c r="Q139" s="1392"/>
    </row>
    <row r="140" spans="2:17" ht="30" x14ac:dyDescent="0.25">
      <c r="B140" s="104" t="s">
        <v>175</v>
      </c>
      <c r="C140" s="104" t="s">
        <v>3190</v>
      </c>
      <c r="D140" s="104" t="s">
        <v>5316</v>
      </c>
      <c r="E140" s="104">
        <v>22864769</v>
      </c>
      <c r="F140" s="104" t="s">
        <v>350</v>
      </c>
      <c r="G140" s="104" t="s">
        <v>161</v>
      </c>
      <c r="H140" s="105">
        <v>36423</v>
      </c>
      <c r="I140" s="107" t="s">
        <v>368</v>
      </c>
      <c r="J140" s="104" t="s">
        <v>368</v>
      </c>
      <c r="K140" s="107" t="s">
        <v>368</v>
      </c>
      <c r="L140" s="107" t="s">
        <v>368</v>
      </c>
      <c r="M140" s="120" t="s">
        <v>20</v>
      </c>
      <c r="N140" s="120" t="s">
        <v>20</v>
      </c>
      <c r="O140" s="120" t="s">
        <v>20</v>
      </c>
      <c r="P140" s="1390" t="s">
        <v>5315</v>
      </c>
      <c r="Q140" s="1391"/>
    </row>
    <row r="141" spans="2:17" x14ac:dyDescent="0.25">
      <c r="B141" s="113"/>
      <c r="C141" s="113"/>
      <c r="D141" s="114"/>
      <c r="E141" s="114"/>
      <c r="F141" s="114"/>
      <c r="G141" s="114"/>
      <c r="H141" s="114"/>
      <c r="I141" s="116"/>
      <c r="J141" s="1354"/>
      <c r="K141" s="118"/>
      <c r="L141" s="118"/>
      <c r="M141" s="29"/>
      <c r="N141" s="29"/>
      <c r="O141" s="29"/>
      <c r="P141" s="119"/>
      <c r="Q141" s="119"/>
    </row>
    <row r="142" spans="2:17" x14ac:dyDescent="0.25">
      <c r="B142" s="113"/>
      <c r="C142" s="113"/>
      <c r="D142" s="114"/>
      <c r="E142" s="114"/>
      <c r="F142" s="114"/>
      <c r="G142" s="114"/>
      <c r="H142" s="114"/>
      <c r="I142" s="116"/>
      <c r="J142" s="1354"/>
      <c r="K142" s="118"/>
      <c r="L142" s="118"/>
      <c r="M142" s="29"/>
      <c r="N142" s="29"/>
      <c r="O142" s="29"/>
      <c r="P142" s="119"/>
      <c r="Q142" s="119"/>
    </row>
    <row r="143" spans="2:17" x14ac:dyDescent="0.25">
      <c r="B143" s="113"/>
      <c r="C143" s="113"/>
      <c r="D143" s="114"/>
      <c r="E143" s="114"/>
      <c r="F143" s="114"/>
      <c r="G143" s="114"/>
      <c r="H143" s="114"/>
      <c r="I143" s="116"/>
      <c r="J143" s="1354"/>
      <c r="K143" s="118"/>
      <c r="L143" s="118"/>
      <c r="M143" s="29"/>
      <c r="N143" s="29"/>
      <c r="O143" s="29"/>
      <c r="P143" s="119"/>
      <c r="Q143" s="119"/>
    </row>
    <row r="144" spans="2:17" x14ac:dyDescent="0.25">
      <c r="B144" s="113"/>
      <c r="C144" s="113"/>
      <c r="D144" s="114"/>
      <c r="E144" s="114"/>
      <c r="F144" s="114"/>
      <c r="G144" s="114"/>
      <c r="H144" s="114"/>
      <c r="I144" s="116"/>
      <c r="J144" s="1354"/>
      <c r="K144" s="118"/>
      <c r="L144" s="118"/>
      <c r="M144" s="29"/>
      <c r="N144" s="29"/>
      <c r="O144" s="29"/>
      <c r="P144" s="119"/>
      <c r="Q144" s="119"/>
    </row>
    <row r="145" spans="2:17" x14ac:dyDescent="0.25">
      <c r="B145" s="113"/>
      <c r="C145" s="113"/>
      <c r="D145" s="114"/>
      <c r="E145" s="114"/>
      <c r="F145" s="114"/>
      <c r="G145" s="114"/>
      <c r="H145" s="114"/>
      <c r="I145" s="116"/>
      <c r="J145" s="1354"/>
      <c r="K145" s="118"/>
      <c r="L145" s="118"/>
      <c r="M145" s="29"/>
      <c r="N145" s="29"/>
      <c r="O145" s="29"/>
      <c r="P145" s="119"/>
      <c r="Q145" s="119"/>
    </row>
    <row r="148" spans="2:17" ht="15.75" thickBot="1" x14ac:dyDescent="0.3"/>
    <row r="149" spans="2:17" ht="30" x14ac:dyDescent="0.25">
      <c r="B149" s="42" t="s">
        <v>19</v>
      </c>
      <c r="C149" s="42" t="s">
        <v>152</v>
      </c>
      <c r="D149" s="91" t="s">
        <v>153</v>
      </c>
      <c r="E149" s="42" t="s">
        <v>29</v>
      </c>
      <c r="F149" s="135" t="s">
        <v>182</v>
      </c>
      <c r="G149" s="147"/>
    </row>
    <row r="150" spans="2:17" ht="108" x14ac:dyDescent="0.2">
      <c r="B150" s="1399" t="s">
        <v>183</v>
      </c>
      <c r="C150" s="148" t="s">
        <v>184</v>
      </c>
      <c r="D150" s="746">
        <v>25</v>
      </c>
      <c r="E150" s="746">
        <v>25</v>
      </c>
      <c r="F150" s="1400">
        <f>+E150+E151+E152</f>
        <v>60</v>
      </c>
      <c r="G150" s="149"/>
    </row>
    <row r="151" spans="2:17" ht="96" x14ac:dyDescent="0.2">
      <c r="B151" s="1399"/>
      <c r="C151" s="148" t="s">
        <v>185</v>
      </c>
      <c r="D151" s="739">
        <v>25</v>
      </c>
      <c r="E151" s="746">
        <v>25</v>
      </c>
      <c r="F151" s="1401"/>
      <c r="G151" s="149"/>
    </row>
    <row r="152" spans="2:17" ht="60" x14ac:dyDescent="0.2">
      <c r="B152" s="1399"/>
      <c r="C152" s="148" t="s">
        <v>186</v>
      </c>
      <c r="D152" s="746">
        <v>10</v>
      </c>
      <c r="E152" s="746">
        <v>10</v>
      </c>
      <c r="F152" s="1402"/>
      <c r="G152" s="149"/>
    </row>
    <row r="153" spans="2:17" x14ac:dyDescent="0.25">
      <c r="C153"/>
    </row>
    <row r="156" spans="2:17" x14ac:dyDescent="0.25">
      <c r="B156" s="39" t="s">
        <v>187</v>
      </c>
    </row>
    <row r="159" spans="2:17" x14ac:dyDescent="0.25">
      <c r="B159" s="40" t="s">
        <v>19</v>
      </c>
      <c r="C159" s="40" t="s">
        <v>28</v>
      </c>
      <c r="D159" s="42" t="s">
        <v>29</v>
      </c>
      <c r="E159" s="42" t="s">
        <v>30</v>
      </c>
    </row>
    <row r="160" spans="2:17" ht="28.5" x14ac:dyDescent="0.25">
      <c r="B160" s="43" t="s">
        <v>188</v>
      </c>
      <c r="C160" s="813">
        <v>40</v>
      </c>
      <c r="D160" s="746">
        <f>+E129</f>
        <v>40</v>
      </c>
      <c r="E160" s="1403">
        <f>+D160+D161</f>
        <v>100</v>
      </c>
    </row>
    <row r="161" spans="2:5" ht="57" x14ac:dyDescent="0.25">
      <c r="B161" s="43" t="s">
        <v>189</v>
      </c>
      <c r="C161" s="813">
        <v>60</v>
      </c>
      <c r="D161" s="746">
        <f>+F150</f>
        <v>60</v>
      </c>
      <c r="E161" s="1404"/>
    </row>
  </sheetData>
  <mergeCells count="55">
    <mergeCell ref="C9:N9"/>
    <mergeCell ref="B2:P2"/>
    <mergeCell ref="B4:P4"/>
    <mergeCell ref="C6:N6"/>
    <mergeCell ref="C7:N7"/>
    <mergeCell ref="C8:N8"/>
    <mergeCell ref="B81:N81"/>
    <mergeCell ref="R88:S88"/>
    <mergeCell ref="B59:B60"/>
    <mergeCell ref="C59:C60"/>
    <mergeCell ref="D59:E59"/>
    <mergeCell ref="O71:P71"/>
    <mergeCell ref="C10:E10"/>
    <mergeCell ref="B14:C21"/>
    <mergeCell ref="B22:C22"/>
    <mergeCell ref="E40:E41"/>
    <mergeCell ref="M45:N45"/>
    <mergeCell ref="C63:N63"/>
    <mergeCell ref="B65:N65"/>
    <mergeCell ref="O68:P68"/>
    <mergeCell ref="O69:P69"/>
    <mergeCell ref="O70:P70"/>
    <mergeCell ref="P88:Q88"/>
    <mergeCell ref="P89:Q89"/>
    <mergeCell ref="P90:Q90"/>
    <mergeCell ref="P91:Q91"/>
    <mergeCell ref="J86:L86"/>
    <mergeCell ref="P86:Q86"/>
    <mergeCell ref="O72:P72"/>
    <mergeCell ref="O73:P73"/>
    <mergeCell ref="O74:P74"/>
    <mergeCell ref="O75:P75"/>
    <mergeCell ref="P87:Q87"/>
    <mergeCell ref="B101:N101"/>
    <mergeCell ref="D104:E104"/>
    <mergeCell ref="D105:E105"/>
    <mergeCell ref="B108:P108"/>
    <mergeCell ref="P92:Q92"/>
    <mergeCell ref="P93:Q93"/>
    <mergeCell ref="P94:Q94"/>
    <mergeCell ref="P95:Q95"/>
    <mergeCell ref="P96:Q96"/>
    <mergeCell ref="P97:Q97"/>
    <mergeCell ref="B111:N111"/>
    <mergeCell ref="E129:E131"/>
    <mergeCell ref="B150:B152"/>
    <mergeCell ref="F150:F152"/>
    <mergeCell ref="E160:E161"/>
    <mergeCell ref="J136:L136"/>
    <mergeCell ref="B134:N134"/>
    <mergeCell ref="P136:Q136"/>
    <mergeCell ref="P137:Q137"/>
    <mergeCell ref="P138:Q138"/>
    <mergeCell ref="P139:Q139"/>
    <mergeCell ref="P140:Q140"/>
  </mergeCells>
  <dataValidations count="2">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84"/>
  <sheetViews>
    <sheetView topLeftCell="B1" workbookViewId="0">
      <selection activeCell="E32" sqref="E32"/>
    </sheetView>
  </sheetViews>
  <sheetFormatPr baseColWidth="10" defaultRowHeight="15" x14ac:dyDescent="0.25"/>
  <cols>
    <col min="1" max="1" width="3.140625" style="1" bestFit="1" customWidth="1"/>
    <col min="2" max="2" width="102.7109375" style="1" bestFit="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3" width="18.7109375" style="1" customWidth="1"/>
    <col min="14" max="14" width="22.140625" style="1" customWidth="1"/>
    <col min="15" max="15" width="26.140625" style="1" customWidth="1"/>
    <col min="16" max="16" width="19.5703125" style="1" bestFit="1" customWidth="1"/>
    <col min="17" max="17" width="21.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6206</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4603</v>
      </c>
      <c r="D6" s="1425"/>
      <c r="E6" s="1425"/>
      <c r="F6" s="1425"/>
      <c r="G6" s="1425"/>
      <c r="H6" s="1425"/>
      <c r="I6" s="1425"/>
      <c r="J6" s="1425"/>
      <c r="K6" s="1425"/>
      <c r="L6" s="1425"/>
      <c r="M6" s="1425"/>
      <c r="N6" s="1426"/>
    </row>
    <row r="7" spans="2:16" ht="16.5" thickBot="1" x14ac:dyDescent="0.3">
      <c r="B7" s="3" t="s">
        <v>4</v>
      </c>
      <c r="C7" s="1425"/>
      <c r="D7" s="1425"/>
      <c r="E7" s="1425"/>
      <c r="F7" s="1425"/>
      <c r="G7" s="1425"/>
      <c r="H7" s="1425"/>
      <c r="I7" s="1425"/>
      <c r="J7" s="1425"/>
      <c r="K7" s="1425"/>
      <c r="L7" s="1425"/>
      <c r="M7" s="1425"/>
      <c r="N7" s="1426"/>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19</v>
      </c>
      <c r="D10" s="1415"/>
      <c r="E10" s="1416"/>
      <c r="F10" s="4"/>
      <c r="G10" s="4"/>
      <c r="H10" s="4"/>
      <c r="I10" s="4"/>
      <c r="J10" s="4"/>
      <c r="K10" s="4"/>
      <c r="L10" s="4"/>
      <c r="M10" s="4"/>
      <c r="N10" s="5"/>
    </row>
    <row r="11" spans="2:16" ht="16.5" thickBot="1" x14ac:dyDescent="0.3">
      <c r="B11" s="6" t="s">
        <v>10</v>
      </c>
      <c r="C11" s="223">
        <v>41978</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19</v>
      </c>
      <c r="E15" s="18">
        <v>2408770515</v>
      </c>
      <c r="F15" s="19">
        <v>915</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v>19</v>
      </c>
      <c r="E22" s="18">
        <v>2408770515</v>
      </c>
      <c r="F22" s="19">
        <v>915</v>
      </c>
      <c r="G22" s="20"/>
      <c r="H22" s="23"/>
      <c r="I22" s="13"/>
      <c r="J22" s="13"/>
      <c r="K22" s="13"/>
      <c r="L22" s="13"/>
      <c r="M22" s="13"/>
      <c r="N22" s="24"/>
    </row>
    <row r="23" spans="1:14" ht="30.75" thickBot="1" x14ac:dyDescent="0.3">
      <c r="A23" s="27"/>
      <c r="B23" s="28" t="s">
        <v>16</v>
      </c>
      <c r="C23" s="28" t="s">
        <v>17</v>
      </c>
      <c r="E23" s="17"/>
      <c r="F23" s="17"/>
      <c r="G23" s="17"/>
      <c r="H23" s="17"/>
      <c r="I23" s="29"/>
      <c r="J23" s="29"/>
      <c r="K23" s="29"/>
      <c r="L23" s="29"/>
      <c r="M23" s="29"/>
    </row>
    <row r="24" spans="1:14" ht="15.75" thickBot="1" x14ac:dyDescent="0.3">
      <c r="A24" s="30">
        <v>1</v>
      </c>
      <c r="C24" s="31">
        <f>+F22*0.8</f>
        <v>732</v>
      </c>
      <c r="D24" s="32"/>
      <c r="E24" s="33">
        <f>E22</f>
        <v>2408770515</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746" t="s">
        <v>23</v>
      </c>
      <c r="D31" s="41"/>
      <c r="E31"/>
      <c r="F31"/>
      <c r="G31"/>
      <c r="H31"/>
      <c r="I31" s="13"/>
      <c r="J31" s="13"/>
      <c r="K31" s="13"/>
      <c r="L31" s="13"/>
      <c r="M31" s="13"/>
      <c r="N31" s="14"/>
    </row>
    <row r="32" spans="1:14" x14ac:dyDescent="0.25">
      <c r="A32" s="36"/>
      <c r="B32" s="41" t="s">
        <v>25</v>
      </c>
      <c r="C32" s="746" t="s">
        <v>23</v>
      </c>
      <c r="D32" s="41"/>
      <c r="E32"/>
      <c r="F32"/>
      <c r="G32"/>
      <c r="H32"/>
      <c r="I32" s="13"/>
      <c r="J32" s="13"/>
      <c r="K32" s="13"/>
      <c r="L32" s="13"/>
      <c r="M32" s="13"/>
      <c r="N32" s="14"/>
    </row>
    <row r="33" spans="1:17" x14ac:dyDescent="0.25">
      <c r="A33" s="36"/>
      <c r="B33" s="41" t="s">
        <v>26</v>
      </c>
      <c r="C33" s="746" t="s">
        <v>23</v>
      </c>
      <c r="D33" s="41"/>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100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1" t="s">
        <v>6201</v>
      </c>
      <c r="C49" s="72" t="s">
        <v>6201</v>
      </c>
      <c r="D49" s="71" t="s">
        <v>442</v>
      </c>
      <c r="E49" s="76">
        <v>701820140114</v>
      </c>
      <c r="F49" s="73" t="s">
        <v>20</v>
      </c>
      <c r="G49" s="225">
        <v>1</v>
      </c>
      <c r="H49" s="226" t="s">
        <v>6205</v>
      </c>
      <c r="I49" s="74" t="s">
        <v>6204</v>
      </c>
      <c r="J49" s="74" t="s">
        <v>21</v>
      </c>
      <c r="K49" s="227">
        <v>9</v>
      </c>
      <c r="L49" s="227">
        <v>0</v>
      </c>
      <c r="M49" s="227">
        <v>809</v>
      </c>
      <c r="N49" s="227">
        <v>647.20000000000005</v>
      </c>
      <c r="O49" s="77">
        <v>1350559162</v>
      </c>
      <c r="P49" s="77">
        <v>59</v>
      </c>
      <c r="Q49" s="65" t="s">
        <v>416</v>
      </c>
      <c r="R49" s="61"/>
      <c r="S49" s="61"/>
      <c r="T49" s="61"/>
      <c r="U49" s="61"/>
      <c r="V49" s="61"/>
      <c r="W49" s="61"/>
      <c r="X49" s="61"/>
      <c r="Y49" s="61"/>
      <c r="Z49" s="61"/>
    </row>
    <row r="50" spans="1:26" s="62" customFormat="1" ht="30" x14ac:dyDescent="0.25">
      <c r="A50" s="50">
        <f t="shared" ref="A50:A56" si="0">+A49+1</f>
        <v>2</v>
      </c>
      <c r="B50" s="71" t="s">
        <v>6201</v>
      </c>
      <c r="C50" s="72" t="s">
        <v>6201</v>
      </c>
      <c r="D50" s="71" t="s">
        <v>442</v>
      </c>
      <c r="E50" s="76">
        <v>701820130252</v>
      </c>
      <c r="F50" s="73" t="s">
        <v>20</v>
      </c>
      <c r="G50" s="225">
        <v>1</v>
      </c>
      <c r="H50" s="73" t="s">
        <v>6203</v>
      </c>
      <c r="I50" s="74" t="s">
        <v>6202</v>
      </c>
      <c r="J50" s="74" t="s">
        <v>21</v>
      </c>
      <c r="K50" s="227">
        <v>10</v>
      </c>
      <c r="L50" s="227">
        <v>0</v>
      </c>
      <c r="M50" s="227">
        <v>435</v>
      </c>
      <c r="N50" s="75">
        <v>348</v>
      </c>
      <c r="O50" s="77">
        <v>797766075</v>
      </c>
      <c r="P50" s="77">
        <v>60</v>
      </c>
      <c r="Q50" s="65" t="s">
        <v>416</v>
      </c>
      <c r="R50" s="61"/>
      <c r="S50" s="61"/>
      <c r="T50" s="61"/>
      <c r="U50" s="61"/>
      <c r="V50" s="61"/>
      <c r="W50" s="61"/>
      <c r="X50" s="61"/>
      <c r="Y50" s="61"/>
      <c r="Z50" s="61"/>
    </row>
    <row r="51" spans="1:26" s="62" customFormat="1" ht="30" x14ac:dyDescent="0.25">
      <c r="A51" s="50">
        <f t="shared" si="0"/>
        <v>3</v>
      </c>
      <c r="B51" s="71" t="s">
        <v>6201</v>
      </c>
      <c r="C51" s="72" t="s">
        <v>6201</v>
      </c>
      <c r="D51" s="71" t="s">
        <v>6200</v>
      </c>
      <c r="E51" s="76">
        <v>40634</v>
      </c>
      <c r="F51" s="73" t="s">
        <v>20</v>
      </c>
      <c r="G51" s="228">
        <v>1</v>
      </c>
      <c r="H51" s="73" t="s">
        <v>6199</v>
      </c>
      <c r="I51" s="74" t="s">
        <v>6198</v>
      </c>
      <c r="J51" s="74" t="s">
        <v>21</v>
      </c>
      <c r="K51" s="227">
        <v>7</v>
      </c>
      <c r="L51" s="227">
        <v>0</v>
      </c>
      <c r="M51" s="227">
        <v>60</v>
      </c>
      <c r="N51" s="227">
        <v>48</v>
      </c>
      <c r="O51" s="77">
        <v>3500000</v>
      </c>
      <c r="P51" s="77">
        <v>61</v>
      </c>
      <c r="Q51" s="65" t="s">
        <v>416</v>
      </c>
      <c r="R51" s="61"/>
      <c r="S51" s="61"/>
      <c r="T51" s="61"/>
      <c r="U51" s="61"/>
      <c r="V51" s="61"/>
      <c r="W51" s="61"/>
      <c r="X51" s="61"/>
      <c r="Y51" s="61"/>
      <c r="Z51" s="61"/>
    </row>
    <row r="52" spans="1:26" s="62" customFormat="1" x14ac:dyDescent="0.25">
      <c r="A52" s="50">
        <f t="shared" si="0"/>
        <v>4</v>
      </c>
      <c r="B52" s="71"/>
      <c r="C52" s="72"/>
      <c r="D52" s="71"/>
      <c r="E52" s="76"/>
      <c r="F52" s="73"/>
      <c r="G52" s="73"/>
      <c r="H52" s="73"/>
      <c r="I52" s="74"/>
      <c r="J52" s="74"/>
      <c r="K52" s="74"/>
      <c r="L52" s="74"/>
      <c r="M52" s="75"/>
      <c r="N52" s="75"/>
      <c r="O52" s="77"/>
      <c r="P52" s="77"/>
      <c r="Q52" s="65"/>
      <c r="R52" s="61"/>
      <c r="S52" s="61"/>
      <c r="T52" s="61"/>
      <c r="U52" s="61"/>
      <c r="V52" s="61"/>
      <c r="W52" s="61"/>
      <c r="X52" s="61"/>
      <c r="Y52" s="61"/>
      <c r="Z52" s="61"/>
    </row>
    <row r="53" spans="1:26" s="62" customFormat="1" x14ac:dyDescent="0.25">
      <c r="A53" s="50">
        <f t="shared" si="0"/>
        <v>5</v>
      </c>
      <c r="B53" s="71"/>
      <c r="C53" s="72"/>
      <c r="D53" s="71"/>
      <c r="E53" s="76"/>
      <c r="F53" s="73"/>
      <c r="G53" s="73"/>
      <c r="H53" s="73"/>
      <c r="I53" s="74"/>
      <c r="J53" s="74"/>
      <c r="K53" s="74"/>
      <c r="L53" s="74"/>
      <c r="M53" s="75"/>
      <c r="N53" s="75"/>
      <c r="O53" s="77"/>
      <c r="P53" s="77"/>
      <c r="Q53" s="65"/>
      <c r="R53" s="61"/>
      <c r="S53" s="61"/>
      <c r="T53" s="61"/>
      <c r="U53" s="61"/>
      <c r="V53" s="61"/>
      <c r="W53" s="61"/>
      <c r="X53" s="61"/>
      <c r="Y53" s="61"/>
      <c r="Z53" s="61"/>
    </row>
    <row r="54" spans="1:26" s="62" customFormat="1" x14ac:dyDescent="0.25">
      <c r="A54" s="50">
        <f t="shared" si="0"/>
        <v>6</v>
      </c>
      <c r="B54" s="71"/>
      <c r="C54" s="72"/>
      <c r="D54" s="71"/>
      <c r="E54" s="76"/>
      <c r="F54" s="73"/>
      <c r="G54" s="73"/>
      <c r="H54" s="73"/>
      <c r="I54" s="74"/>
      <c r="J54" s="74"/>
      <c r="K54" s="74"/>
      <c r="L54" s="74"/>
      <c r="M54" s="75"/>
      <c r="N54" s="75"/>
      <c r="O54" s="77"/>
      <c r="P54" s="77"/>
      <c r="Q54" s="65"/>
      <c r="R54" s="61"/>
      <c r="S54" s="61"/>
      <c r="T54" s="61"/>
      <c r="U54" s="61"/>
      <c r="V54" s="61"/>
      <c r="W54" s="61"/>
      <c r="X54" s="61"/>
      <c r="Y54" s="61"/>
      <c r="Z54" s="61"/>
    </row>
    <row r="55" spans="1:26" s="62" customFormat="1" x14ac:dyDescent="0.25">
      <c r="A55" s="50">
        <f t="shared" si="0"/>
        <v>7</v>
      </c>
      <c r="B55" s="71"/>
      <c r="C55" s="72"/>
      <c r="D55" s="71"/>
      <c r="E55" s="76"/>
      <c r="F55" s="73"/>
      <c r="G55" s="73"/>
      <c r="H55" s="73"/>
      <c r="I55" s="74"/>
      <c r="J55" s="74"/>
      <c r="K55" s="74"/>
      <c r="L55" s="74"/>
      <c r="M55" s="75"/>
      <c r="N55" s="75"/>
      <c r="O55" s="77"/>
      <c r="P55" s="77"/>
      <c r="Q55" s="65"/>
      <c r="R55" s="61"/>
      <c r="S55" s="61"/>
      <c r="T55" s="61"/>
      <c r="U55" s="61"/>
      <c r="V55" s="61"/>
      <c r="W55" s="61"/>
      <c r="X55" s="61"/>
      <c r="Y55" s="61"/>
      <c r="Z55" s="61"/>
    </row>
    <row r="56" spans="1:26" s="62" customFormat="1" x14ac:dyDescent="0.25">
      <c r="A56" s="50">
        <f t="shared" si="0"/>
        <v>8</v>
      </c>
      <c r="B56" s="71"/>
      <c r="C56" s="72"/>
      <c r="D56" s="71"/>
      <c r="E56" s="76"/>
      <c r="F56" s="73"/>
      <c r="G56" s="73"/>
      <c r="H56" s="73"/>
      <c r="I56" s="74"/>
      <c r="J56" s="74"/>
      <c r="K56" s="74"/>
      <c r="L56" s="74"/>
      <c r="M56" s="75"/>
      <c r="N56" s="75"/>
      <c r="O56" s="77"/>
      <c r="P56" s="77"/>
      <c r="Q56" s="65"/>
      <c r="R56" s="61"/>
      <c r="S56" s="61"/>
      <c r="T56" s="61"/>
      <c r="U56" s="61"/>
      <c r="V56" s="61"/>
      <c r="W56" s="61"/>
      <c r="X56" s="61"/>
      <c r="Y56" s="61"/>
      <c r="Z56" s="61"/>
    </row>
    <row r="57" spans="1:26" s="62" customFormat="1" x14ac:dyDescent="0.25">
      <c r="A57" s="50"/>
      <c r="B57" s="78" t="s">
        <v>30</v>
      </c>
      <c r="C57" s="72"/>
      <c r="D57" s="71"/>
      <c r="E57" s="76"/>
      <c r="F57" s="73"/>
      <c r="G57" s="73"/>
      <c r="H57" s="73"/>
      <c r="I57" s="74"/>
      <c r="J57" s="74"/>
      <c r="K57" s="79">
        <f>SUM(K49:K56)</f>
        <v>26</v>
      </c>
      <c r="L57" s="79">
        <f>SUM(L49:L56)</f>
        <v>0</v>
      </c>
      <c r="M57" s="1013">
        <f>SUM(M49:M56)</f>
        <v>1304</v>
      </c>
      <c r="N57" s="1013">
        <f>SUM(N49:N56)</f>
        <v>1043.2</v>
      </c>
      <c r="O57" s="77">
        <f>SUM(O49:O56)</f>
        <v>2151825237</v>
      </c>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f>+K57</f>
        <v>26</v>
      </c>
      <c r="D61" s="740" t="s">
        <v>23</v>
      </c>
      <c r="E61" s="88"/>
      <c r="F61" s="89"/>
      <c r="G61" s="89"/>
      <c r="H61" s="89"/>
      <c r="I61" s="89"/>
      <c r="J61" s="89"/>
      <c r="K61" s="89"/>
      <c r="L61" s="89"/>
      <c r="M61" s="89"/>
    </row>
    <row r="62" spans="1:26" s="82" customFormat="1" x14ac:dyDescent="0.25">
      <c r="B62" s="86" t="s">
        <v>62</v>
      </c>
      <c r="C62" s="87">
        <f>+M57</f>
        <v>1304</v>
      </c>
      <c r="D62" s="740" t="s">
        <v>23</v>
      </c>
      <c r="E62" s="88"/>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90"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ht="75" x14ac:dyDescent="0.25">
      <c r="B69" s="94" t="s">
        <v>6197</v>
      </c>
      <c r="C69" s="94" t="s">
        <v>3083</v>
      </c>
      <c r="D69" s="107" t="s">
        <v>6196</v>
      </c>
      <c r="E69" s="95">
        <v>600</v>
      </c>
      <c r="F69" s="96" t="s">
        <v>368</v>
      </c>
      <c r="G69" s="96" t="s">
        <v>20</v>
      </c>
      <c r="H69" s="96" t="s">
        <v>368</v>
      </c>
      <c r="I69" s="97" t="s">
        <v>368</v>
      </c>
      <c r="J69" s="97" t="s">
        <v>20</v>
      </c>
      <c r="K69" s="97" t="s">
        <v>20</v>
      </c>
      <c r="L69" s="97" t="s">
        <v>20</v>
      </c>
      <c r="M69" s="97" t="s">
        <v>20</v>
      </c>
      <c r="N69" s="97" t="s">
        <v>20</v>
      </c>
      <c r="O69" s="1410" t="s">
        <v>6195</v>
      </c>
      <c r="P69" s="1411"/>
      <c r="Q69" s="41" t="s">
        <v>20</v>
      </c>
    </row>
    <row r="70" spans="2:17" ht="60" x14ac:dyDescent="0.25">
      <c r="B70" s="94" t="s">
        <v>1270</v>
      </c>
      <c r="C70" s="104" t="s">
        <v>5028</v>
      </c>
      <c r="D70" s="107" t="s">
        <v>6194</v>
      </c>
      <c r="E70" s="95">
        <v>315</v>
      </c>
      <c r="F70" s="96" t="s">
        <v>368</v>
      </c>
      <c r="G70" s="96" t="s">
        <v>368</v>
      </c>
      <c r="H70" s="96" t="s">
        <v>368</v>
      </c>
      <c r="I70" s="97" t="s">
        <v>20</v>
      </c>
      <c r="J70" s="97" t="s">
        <v>20</v>
      </c>
      <c r="K70" s="97" t="s">
        <v>20</v>
      </c>
      <c r="L70" s="97" t="s">
        <v>20</v>
      </c>
      <c r="M70" s="97" t="s">
        <v>20</v>
      </c>
      <c r="N70" s="97" t="s">
        <v>20</v>
      </c>
      <c r="O70" s="1410" t="s">
        <v>6193</v>
      </c>
      <c r="P70" s="1411"/>
      <c r="Q70" s="41" t="s">
        <v>20</v>
      </c>
    </row>
    <row r="71" spans="2:17" x14ac:dyDescent="0.25">
      <c r="B71" s="94"/>
      <c r="C71" s="94"/>
      <c r="D71" s="95"/>
      <c r="E71" s="95"/>
      <c r="F71" s="96"/>
      <c r="G71" s="96"/>
      <c r="H71" s="96"/>
      <c r="I71" s="97"/>
      <c r="J71" s="97"/>
      <c r="K71" s="41"/>
      <c r="L71" s="41"/>
      <c r="M71" s="41"/>
      <c r="N71" s="41"/>
      <c r="O71" s="1410"/>
      <c r="P71" s="1411"/>
      <c r="Q71" s="41"/>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41"/>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17" ht="27" thickBot="1" x14ac:dyDescent="0.3">
      <c r="B81" s="1393" t="s">
        <v>86</v>
      </c>
      <c r="C81" s="1394"/>
      <c r="D81" s="1394"/>
      <c r="E81" s="1394"/>
      <c r="F81" s="1394"/>
      <c r="G81" s="1394"/>
      <c r="H81" s="1394"/>
      <c r="I81" s="1394"/>
      <c r="J81" s="1394"/>
      <c r="K81" s="1394"/>
      <c r="L81" s="1394"/>
      <c r="M81" s="1394"/>
      <c r="N81" s="1395"/>
    </row>
    <row r="86" spans="2:17"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17" ht="90" x14ac:dyDescent="0.25">
      <c r="B87" s="1577" t="s">
        <v>507</v>
      </c>
      <c r="C87" s="1577" t="s">
        <v>464</v>
      </c>
      <c r="D87" s="1577" t="s">
        <v>6192</v>
      </c>
      <c r="E87" s="1577">
        <v>1073816458</v>
      </c>
      <c r="F87" s="1577" t="s">
        <v>6191</v>
      </c>
      <c r="G87" s="1577" t="s">
        <v>373</v>
      </c>
      <c r="H87" s="1639">
        <v>40534</v>
      </c>
      <c r="I87" s="1642" t="s">
        <v>368</v>
      </c>
      <c r="J87" s="104" t="s">
        <v>6124</v>
      </c>
      <c r="K87" s="107" t="s">
        <v>6190</v>
      </c>
      <c r="L87" s="107" t="s">
        <v>4283</v>
      </c>
      <c r="M87" s="41" t="s">
        <v>2152</v>
      </c>
      <c r="N87" s="41" t="s">
        <v>20</v>
      </c>
      <c r="O87" s="41" t="s">
        <v>235</v>
      </c>
      <c r="P87" s="1389" t="s">
        <v>6189</v>
      </c>
      <c r="Q87" s="1389"/>
    </row>
    <row r="88" spans="2:17" ht="90" x14ac:dyDescent="0.25">
      <c r="B88" s="1578"/>
      <c r="C88" s="1578"/>
      <c r="D88" s="1578"/>
      <c r="E88" s="1578"/>
      <c r="F88" s="1578"/>
      <c r="G88" s="1578"/>
      <c r="H88" s="1640"/>
      <c r="I88" s="1643"/>
      <c r="J88" s="104" t="s">
        <v>6124</v>
      </c>
      <c r="K88" s="107" t="s">
        <v>6188</v>
      </c>
      <c r="L88" s="107" t="s">
        <v>4283</v>
      </c>
      <c r="M88" s="41" t="s">
        <v>2152</v>
      </c>
      <c r="N88" s="41" t="s">
        <v>20</v>
      </c>
      <c r="O88" s="41" t="s">
        <v>235</v>
      </c>
      <c r="P88" s="746" t="s">
        <v>6187</v>
      </c>
      <c r="Q88" s="746"/>
    </row>
    <row r="89" spans="2:17" ht="90" x14ac:dyDescent="0.25">
      <c r="B89" s="1578"/>
      <c r="C89" s="1578"/>
      <c r="D89" s="1578"/>
      <c r="E89" s="1578"/>
      <c r="F89" s="1578"/>
      <c r="G89" s="1578"/>
      <c r="H89" s="1640"/>
      <c r="I89" s="1643"/>
      <c r="J89" s="104" t="s">
        <v>6124</v>
      </c>
      <c r="K89" s="107" t="s">
        <v>6123</v>
      </c>
      <c r="L89" s="107" t="s">
        <v>4283</v>
      </c>
      <c r="M89" s="41" t="s">
        <v>2152</v>
      </c>
      <c r="N89" s="41" t="s">
        <v>20</v>
      </c>
      <c r="O89" s="41" t="s">
        <v>235</v>
      </c>
      <c r="P89" s="746" t="s">
        <v>6186</v>
      </c>
      <c r="Q89" s="746"/>
    </row>
    <row r="90" spans="2:17" ht="75" x14ac:dyDescent="0.25">
      <c r="B90" s="1578"/>
      <c r="C90" s="1578"/>
      <c r="D90" s="1578"/>
      <c r="E90" s="1578"/>
      <c r="F90" s="1578"/>
      <c r="G90" s="1578"/>
      <c r="H90" s="1640"/>
      <c r="I90" s="1643"/>
      <c r="J90" s="104" t="s">
        <v>6129</v>
      </c>
      <c r="K90" s="107" t="s">
        <v>6106</v>
      </c>
      <c r="L90" s="107" t="s">
        <v>4283</v>
      </c>
      <c r="M90" s="41" t="s">
        <v>2152</v>
      </c>
      <c r="N90" s="41" t="s">
        <v>20</v>
      </c>
      <c r="O90" s="41" t="s">
        <v>235</v>
      </c>
      <c r="P90" s="746" t="s">
        <v>6185</v>
      </c>
      <c r="Q90" s="746"/>
    </row>
    <row r="91" spans="2:17" ht="75" x14ac:dyDescent="0.25">
      <c r="B91" s="1579"/>
      <c r="C91" s="1579"/>
      <c r="D91" s="1579"/>
      <c r="E91" s="1579"/>
      <c r="F91" s="1579"/>
      <c r="G91" s="1579"/>
      <c r="H91" s="1641"/>
      <c r="I91" s="1644"/>
      <c r="J91" s="104" t="s">
        <v>6129</v>
      </c>
      <c r="K91" s="107" t="s">
        <v>6184</v>
      </c>
      <c r="L91" s="107" t="s">
        <v>4283</v>
      </c>
      <c r="M91" s="41" t="s">
        <v>2152</v>
      </c>
      <c r="N91" s="41" t="s">
        <v>20</v>
      </c>
      <c r="O91" s="41" t="s">
        <v>235</v>
      </c>
      <c r="P91" s="746" t="s">
        <v>6183</v>
      </c>
      <c r="Q91" s="746"/>
    </row>
    <row r="92" spans="2:17" ht="75" x14ac:dyDescent="0.25">
      <c r="B92" s="1577" t="s">
        <v>507</v>
      </c>
      <c r="C92" s="1577" t="s">
        <v>464</v>
      </c>
      <c r="D92" s="1577" t="s">
        <v>6182</v>
      </c>
      <c r="E92" s="1577">
        <v>78761751</v>
      </c>
      <c r="F92" s="1577" t="s">
        <v>6181</v>
      </c>
      <c r="G92" s="1577" t="s">
        <v>373</v>
      </c>
      <c r="H92" s="1639">
        <v>40009</v>
      </c>
      <c r="I92" s="1642" t="s">
        <v>368</v>
      </c>
      <c r="J92" s="104" t="s">
        <v>6129</v>
      </c>
      <c r="K92" s="107" t="s">
        <v>6180</v>
      </c>
      <c r="L92" s="107" t="s">
        <v>4283</v>
      </c>
      <c r="M92" s="41" t="s">
        <v>2152</v>
      </c>
      <c r="N92" s="41" t="s">
        <v>235</v>
      </c>
      <c r="O92" s="41" t="s">
        <v>235</v>
      </c>
      <c r="P92" s="746" t="s">
        <v>6179</v>
      </c>
      <c r="Q92" s="746"/>
    </row>
    <row r="93" spans="2:17" ht="75" x14ac:dyDescent="0.25">
      <c r="B93" s="1578"/>
      <c r="C93" s="1578"/>
      <c r="D93" s="1578"/>
      <c r="E93" s="1578"/>
      <c r="F93" s="1578"/>
      <c r="G93" s="1578"/>
      <c r="H93" s="1640"/>
      <c r="I93" s="1643"/>
      <c r="J93" s="104" t="s">
        <v>6178</v>
      </c>
      <c r="K93" s="107" t="s">
        <v>6177</v>
      </c>
      <c r="L93" s="107" t="s">
        <v>4283</v>
      </c>
      <c r="M93" s="41" t="s">
        <v>2152</v>
      </c>
      <c r="N93" s="41" t="s">
        <v>235</v>
      </c>
      <c r="O93" s="41" t="s">
        <v>235</v>
      </c>
      <c r="P93" s="746" t="s">
        <v>6176</v>
      </c>
      <c r="Q93" s="746"/>
    </row>
    <row r="94" spans="2:17" ht="75" x14ac:dyDescent="0.25">
      <c r="B94" s="1577" t="s">
        <v>507</v>
      </c>
      <c r="C94" s="1577" t="s">
        <v>464</v>
      </c>
      <c r="D94" s="1577" t="s">
        <v>6175</v>
      </c>
      <c r="E94" s="1577">
        <v>1104412578</v>
      </c>
      <c r="F94" s="1577" t="s">
        <v>4626</v>
      </c>
      <c r="G94" s="1577" t="s">
        <v>6174</v>
      </c>
      <c r="H94" s="1639">
        <v>41258</v>
      </c>
      <c r="I94" s="1642" t="s">
        <v>368</v>
      </c>
      <c r="J94" s="104" t="s">
        <v>6129</v>
      </c>
      <c r="K94" s="107" t="s">
        <v>6173</v>
      </c>
      <c r="L94" s="107" t="s">
        <v>4283</v>
      </c>
      <c r="M94" s="41" t="s">
        <v>2152</v>
      </c>
      <c r="N94" s="41" t="s">
        <v>235</v>
      </c>
      <c r="O94" s="41" t="s">
        <v>235</v>
      </c>
      <c r="P94" s="746" t="s">
        <v>6172</v>
      </c>
      <c r="Q94" s="746"/>
    </row>
    <row r="95" spans="2:17" ht="60" x14ac:dyDescent="0.25">
      <c r="B95" s="1578"/>
      <c r="C95" s="1578"/>
      <c r="D95" s="1578"/>
      <c r="E95" s="1578"/>
      <c r="F95" s="1578"/>
      <c r="G95" s="1578"/>
      <c r="H95" s="1640"/>
      <c r="I95" s="1643"/>
      <c r="J95" s="1004" t="s">
        <v>6171</v>
      </c>
      <c r="K95" s="107" t="s">
        <v>6170</v>
      </c>
      <c r="L95" s="107" t="s">
        <v>4283</v>
      </c>
      <c r="M95" s="41" t="s">
        <v>2152</v>
      </c>
      <c r="N95" s="41" t="s">
        <v>235</v>
      </c>
      <c r="O95" s="1" t="s">
        <v>235</v>
      </c>
      <c r="P95" s="746" t="s">
        <v>6169</v>
      </c>
      <c r="Q95" s="746"/>
    </row>
    <row r="96" spans="2:17" ht="90" x14ac:dyDescent="0.25">
      <c r="B96" s="1577" t="s">
        <v>903</v>
      </c>
      <c r="C96" s="1577" t="s">
        <v>464</v>
      </c>
      <c r="D96" s="1577" t="s">
        <v>6168</v>
      </c>
      <c r="E96" s="1577">
        <v>103099249</v>
      </c>
      <c r="F96" s="1577" t="s">
        <v>274</v>
      </c>
      <c r="G96" s="1577" t="s">
        <v>6149</v>
      </c>
      <c r="H96" s="1639">
        <v>41259</v>
      </c>
      <c r="I96" s="1642" t="s">
        <v>20</v>
      </c>
      <c r="J96" s="104" t="s">
        <v>6124</v>
      </c>
      <c r="K96" s="107" t="s">
        <v>6167</v>
      </c>
      <c r="L96" s="107" t="s">
        <v>4283</v>
      </c>
      <c r="M96" s="41" t="s">
        <v>2152</v>
      </c>
      <c r="N96" s="41" t="s">
        <v>235</v>
      </c>
      <c r="O96" s="41" t="s">
        <v>235</v>
      </c>
      <c r="P96" s="746" t="s">
        <v>6166</v>
      </c>
      <c r="Q96" s="746"/>
    </row>
    <row r="97" spans="2:17" ht="75" x14ac:dyDescent="0.25">
      <c r="B97" s="1578"/>
      <c r="C97" s="1578"/>
      <c r="D97" s="1578"/>
      <c r="E97" s="1578"/>
      <c r="F97" s="1578"/>
      <c r="G97" s="1578"/>
      <c r="H97" s="1640"/>
      <c r="I97" s="1643"/>
      <c r="J97" s="104" t="s">
        <v>6129</v>
      </c>
      <c r="K97" s="107" t="s">
        <v>6165</v>
      </c>
      <c r="L97" s="107" t="s">
        <v>4283</v>
      </c>
      <c r="M97" s="41" t="s">
        <v>2152</v>
      </c>
      <c r="N97" s="41" t="s">
        <v>235</v>
      </c>
      <c r="O97" s="41" t="s">
        <v>235</v>
      </c>
      <c r="P97" s="746" t="s">
        <v>6164</v>
      </c>
      <c r="Q97" s="746"/>
    </row>
    <row r="98" spans="2:17" ht="165" x14ac:dyDescent="0.25">
      <c r="B98" s="1577" t="s">
        <v>903</v>
      </c>
      <c r="C98" s="1577" t="s">
        <v>6163</v>
      </c>
      <c r="D98" s="1577" t="s">
        <v>6162</v>
      </c>
      <c r="E98" s="1577">
        <v>103101884</v>
      </c>
      <c r="F98" s="1577" t="s">
        <v>274</v>
      </c>
      <c r="G98" s="1577" t="s">
        <v>6149</v>
      </c>
      <c r="H98" s="1639">
        <v>41087</v>
      </c>
      <c r="I98" s="1642" t="s">
        <v>235</v>
      </c>
      <c r="J98" s="104" t="s">
        <v>6161</v>
      </c>
      <c r="K98" s="107" t="s">
        <v>6160</v>
      </c>
      <c r="L98" s="107" t="s">
        <v>4283</v>
      </c>
      <c r="M98" s="41" t="s">
        <v>2152</v>
      </c>
      <c r="N98" s="41" t="s">
        <v>235</v>
      </c>
      <c r="O98" s="41" t="s">
        <v>235</v>
      </c>
      <c r="P98" s="746" t="s">
        <v>6159</v>
      </c>
      <c r="Q98" s="746"/>
    </row>
    <row r="99" spans="2:17" ht="117" customHeight="1" x14ac:dyDescent="0.25">
      <c r="B99" s="1578"/>
      <c r="C99" s="1578"/>
      <c r="D99" s="1578"/>
      <c r="E99" s="1578"/>
      <c r="F99" s="1578"/>
      <c r="G99" s="1578"/>
      <c r="H99" s="1640"/>
      <c r="I99" s="1643"/>
      <c r="J99" s="104" t="s">
        <v>6158</v>
      </c>
      <c r="K99" s="107" t="s">
        <v>6157</v>
      </c>
      <c r="L99" s="107" t="s">
        <v>4283</v>
      </c>
      <c r="M99" s="41" t="s">
        <v>2152</v>
      </c>
      <c r="N99" s="41" t="s">
        <v>235</v>
      </c>
      <c r="O99" s="41" t="s">
        <v>235</v>
      </c>
      <c r="P99" s="746" t="s">
        <v>6156</v>
      </c>
      <c r="Q99" s="739" t="s">
        <v>6155</v>
      </c>
    </row>
    <row r="100" spans="2:17" ht="90" x14ac:dyDescent="0.25">
      <c r="B100" s="1579"/>
      <c r="C100" s="1579"/>
      <c r="D100" s="1579"/>
      <c r="E100" s="1579"/>
      <c r="F100" s="1579"/>
      <c r="G100" s="1579"/>
      <c r="H100" s="1641"/>
      <c r="I100" s="1644"/>
      <c r="J100" s="104" t="s">
        <v>6154</v>
      </c>
      <c r="K100" s="107" t="s">
        <v>6153</v>
      </c>
      <c r="L100" s="107" t="s">
        <v>4283</v>
      </c>
      <c r="M100" s="41" t="s">
        <v>2152</v>
      </c>
      <c r="N100" s="41" t="s">
        <v>235</v>
      </c>
      <c r="O100" s="41" t="s">
        <v>235</v>
      </c>
      <c r="P100" s="746" t="s">
        <v>6152</v>
      </c>
      <c r="Q100" s="739" t="s">
        <v>6151</v>
      </c>
    </row>
    <row r="101" spans="2:17" ht="90" x14ac:dyDescent="0.25">
      <c r="B101" s="1577" t="s">
        <v>903</v>
      </c>
      <c r="C101" s="1577" t="s">
        <v>464</v>
      </c>
      <c r="D101" s="1577" t="s">
        <v>6150</v>
      </c>
      <c r="E101" s="1577">
        <v>34949453</v>
      </c>
      <c r="F101" s="1577" t="s">
        <v>136</v>
      </c>
      <c r="G101" s="1577" t="s">
        <v>6149</v>
      </c>
      <c r="H101" s="1639">
        <v>39436</v>
      </c>
      <c r="I101" s="1642" t="s">
        <v>235</v>
      </c>
      <c r="J101" s="104" t="s">
        <v>6124</v>
      </c>
      <c r="K101" s="107" t="s">
        <v>6148</v>
      </c>
      <c r="L101" s="107" t="s">
        <v>4283</v>
      </c>
      <c r="M101" s="41" t="s">
        <v>2152</v>
      </c>
      <c r="N101" s="41" t="s">
        <v>235</v>
      </c>
      <c r="O101" s="41" t="s">
        <v>235</v>
      </c>
      <c r="P101" s="746" t="s">
        <v>6147</v>
      </c>
      <c r="Q101" s="739"/>
    </row>
    <row r="102" spans="2:17" ht="45" x14ac:dyDescent="0.25">
      <c r="B102" s="1578"/>
      <c r="C102" s="1578"/>
      <c r="D102" s="1578"/>
      <c r="E102" s="1578"/>
      <c r="F102" s="1578"/>
      <c r="G102" s="1578"/>
      <c r="H102" s="1640"/>
      <c r="I102" s="1643"/>
      <c r="J102" s="104" t="s">
        <v>6146</v>
      </c>
      <c r="K102" s="107" t="s">
        <v>6145</v>
      </c>
      <c r="L102" s="107" t="s">
        <v>4283</v>
      </c>
      <c r="M102" s="41" t="s">
        <v>2152</v>
      </c>
      <c r="N102" s="41" t="s">
        <v>235</v>
      </c>
      <c r="O102" s="41" t="s">
        <v>235</v>
      </c>
      <c r="P102" s="746" t="s">
        <v>6144</v>
      </c>
      <c r="Q102" s="739"/>
    </row>
    <row r="103" spans="2:17" ht="45" x14ac:dyDescent="0.25">
      <c r="B103" s="1578"/>
      <c r="C103" s="1578"/>
      <c r="D103" s="1578"/>
      <c r="E103" s="1578"/>
      <c r="F103" s="1578"/>
      <c r="G103" s="1578"/>
      <c r="H103" s="1640"/>
      <c r="I103" s="1643"/>
      <c r="J103" s="104" t="s">
        <v>6143</v>
      </c>
      <c r="K103" s="107" t="s">
        <v>6142</v>
      </c>
      <c r="L103" s="107" t="s">
        <v>4283</v>
      </c>
      <c r="M103" s="41" t="s">
        <v>2152</v>
      </c>
      <c r="N103" s="41" t="s">
        <v>235</v>
      </c>
      <c r="O103" s="41" t="s">
        <v>235</v>
      </c>
      <c r="P103" s="746" t="s">
        <v>6141</v>
      </c>
      <c r="Q103" s="739"/>
    </row>
    <row r="104" spans="2:17" ht="75" x14ac:dyDescent="0.25">
      <c r="B104" s="1578"/>
      <c r="C104" s="1578"/>
      <c r="D104" s="1578"/>
      <c r="E104" s="1578"/>
      <c r="F104" s="1578"/>
      <c r="G104" s="1578"/>
      <c r="H104" s="1640"/>
      <c r="I104" s="1643"/>
      <c r="J104" s="104" t="s">
        <v>6129</v>
      </c>
      <c r="K104" s="107" t="s">
        <v>6140</v>
      </c>
      <c r="L104" s="107" t="s">
        <v>4283</v>
      </c>
      <c r="M104" s="41" t="s">
        <v>2152</v>
      </c>
      <c r="N104" s="41" t="s">
        <v>235</v>
      </c>
      <c r="O104" s="41" t="s">
        <v>235</v>
      </c>
      <c r="P104" s="746" t="s">
        <v>6139</v>
      </c>
      <c r="Q104" s="739"/>
    </row>
    <row r="105" spans="2:17" ht="75" x14ac:dyDescent="0.25">
      <c r="B105" s="1578"/>
      <c r="C105" s="1578"/>
      <c r="D105" s="1578"/>
      <c r="E105" s="1578"/>
      <c r="F105" s="1578"/>
      <c r="G105" s="1578"/>
      <c r="H105" s="1640"/>
      <c r="I105" s="1643"/>
      <c r="J105" s="104" t="s">
        <v>6129</v>
      </c>
      <c r="K105" s="107" t="s">
        <v>6138</v>
      </c>
      <c r="L105" s="107" t="s">
        <v>4283</v>
      </c>
      <c r="M105" s="41" t="s">
        <v>2152</v>
      </c>
      <c r="N105" s="41" t="s">
        <v>235</v>
      </c>
      <c r="O105" s="41" t="s">
        <v>235</v>
      </c>
      <c r="P105" s="746" t="s">
        <v>6137</v>
      </c>
      <c r="Q105" s="739"/>
    </row>
    <row r="106" spans="2:17" ht="60" x14ac:dyDescent="0.25">
      <c r="B106" s="1579"/>
      <c r="C106" s="1579"/>
      <c r="D106" s="1579"/>
      <c r="E106" s="1579"/>
      <c r="F106" s="1579"/>
      <c r="G106" s="1579"/>
      <c r="H106" s="1641"/>
      <c r="I106" s="1644"/>
      <c r="J106" s="104" t="s">
        <v>6136</v>
      </c>
      <c r="K106" s="107" t="s">
        <v>6135</v>
      </c>
      <c r="L106" s="107" t="s">
        <v>4283</v>
      </c>
      <c r="M106" s="41" t="s">
        <v>2152</v>
      </c>
      <c r="N106" s="41" t="s">
        <v>235</v>
      </c>
      <c r="O106" s="41" t="s">
        <v>235</v>
      </c>
      <c r="P106" s="746" t="s">
        <v>6134</v>
      </c>
      <c r="Q106" s="739" t="s">
        <v>6133</v>
      </c>
    </row>
    <row r="107" spans="2:17" ht="75" x14ac:dyDescent="0.25">
      <c r="B107" s="1577" t="s">
        <v>6132</v>
      </c>
      <c r="C107" s="1577" t="s">
        <v>215</v>
      </c>
      <c r="D107" s="1577" t="s">
        <v>6131</v>
      </c>
      <c r="E107" s="1577">
        <v>1066513115</v>
      </c>
      <c r="F107" s="1577" t="s">
        <v>6130</v>
      </c>
      <c r="G107" s="1577" t="s">
        <v>373</v>
      </c>
      <c r="H107" s="1639">
        <v>40534</v>
      </c>
      <c r="I107" s="1642" t="s">
        <v>20</v>
      </c>
      <c r="J107" s="104" t="s">
        <v>6129</v>
      </c>
      <c r="K107" s="107" t="s">
        <v>6128</v>
      </c>
      <c r="L107" s="107" t="s">
        <v>4283</v>
      </c>
      <c r="M107" s="41" t="s">
        <v>2152</v>
      </c>
      <c r="N107" s="41" t="s">
        <v>235</v>
      </c>
      <c r="O107" s="41" t="s">
        <v>235</v>
      </c>
      <c r="P107" s="746" t="s">
        <v>6125</v>
      </c>
      <c r="Q107" s="739"/>
    </row>
    <row r="108" spans="2:17" ht="75" x14ac:dyDescent="0.25">
      <c r="B108" s="1578"/>
      <c r="C108" s="1578"/>
      <c r="D108" s="1578"/>
      <c r="E108" s="1578"/>
      <c r="F108" s="1578"/>
      <c r="G108" s="1578"/>
      <c r="H108" s="1640"/>
      <c r="I108" s="1643"/>
      <c r="J108" s="104" t="s">
        <v>6127</v>
      </c>
      <c r="K108" s="107" t="s">
        <v>6126</v>
      </c>
      <c r="L108" s="107" t="s">
        <v>4283</v>
      </c>
      <c r="M108" s="41" t="s">
        <v>2152</v>
      </c>
      <c r="N108" s="41" t="s">
        <v>235</v>
      </c>
      <c r="O108" s="41" t="s">
        <v>235</v>
      </c>
      <c r="P108" s="746" t="s">
        <v>6125</v>
      </c>
      <c r="Q108" s="739"/>
    </row>
    <row r="109" spans="2:17" ht="90" x14ac:dyDescent="0.25">
      <c r="B109" s="1579"/>
      <c r="C109" s="1579"/>
      <c r="D109" s="1579"/>
      <c r="E109" s="1579"/>
      <c r="F109" s="1579"/>
      <c r="G109" s="1579"/>
      <c r="H109" s="1641"/>
      <c r="I109" s="1644"/>
      <c r="J109" s="104" t="s">
        <v>6124</v>
      </c>
      <c r="K109" s="107" t="s">
        <v>6123</v>
      </c>
      <c r="L109" s="107" t="s">
        <v>4283</v>
      </c>
      <c r="M109" s="41" t="s">
        <v>2152</v>
      </c>
      <c r="N109" s="41" t="s">
        <v>235</v>
      </c>
      <c r="O109" s="41" t="s">
        <v>235</v>
      </c>
      <c r="P109" s="746" t="s">
        <v>6122</v>
      </c>
      <c r="Q109" s="739"/>
    </row>
    <row r="110" spans="2:17" ht="75" x14ac:dyDescent="0.25">
      <c r="B110" s="1577" t="s">
        <v>903</v>
      </c>
      <c r="C110" s="1577" t="s">
        <v>111</v>
      </c>
      <c r="D110" s="1577" t="s">
        <v>6121</v>
      </c>
      <c r="E110" s="1577">
        <v>33229743</v>
      </c>
      <c r="F110" s="1577" t="s">
        <v>274</v>
      </c>
      <c r="G110" s="1577" t="s">
        <v>338</v>
      </c>
      <c r="H110" s="1639">
        <v>41054</v>
      </c>
      <c r="I110" s="1642" t="s">
        <v>20</v>
      </c>
      <c r="J110" s="104" t="s">
        <v>6098</v>
      </c>
      <c r="K110" s="107" t="s">
        <v>6106</v>
      </c>
      <c r="L110" s="107" t="s">
        <v>4283</v>
      </c>
      <c r="M110" s="41" t="s">
        <v>2152</v>
      </c>
      <c r="N110" s="41" t="s">
        <v>235</v>
      </c>
      <c r="O110" s="41" t="s">
        <v>235</v>
      </c>
      <c r="P110" s="746" t="s">
        <v>6120</v>
      </c>
      <c r="Q110" s="739"/>
    </row>
    <row r="111" spans="2:17" ht="75" x14ac:dyDescent="0.25">
      <c r="B111" s="1578"/>
      <c r="C111" s="1578"/>
      <c r="D111" s="1578"/>
      <c r="E111" s="1578"/>
      <c r="F111" s="1578"/>
      <c r="G111" s="1578"/>
      <c r="H111" s="1640"/>
      <c r="I111" s="1643"/>
      <c r="J111" s="104" t="s">
        <v>6119</v>
      </c>
      <c r="K111" s="107" t="s">
        <v>6118</v>
      </c>
      <c r="L111" s="107" t="s">
        <v>4283</v>
      </c>
      <c r="M111" s="41" t="s">
        <v>2152</v>
      </c>
      <c r="N111" s="41" t="s">
        <v>235</v>
      </c>
      <c r="O111" s="41" t="s">
        <v>235</v>
      </c>
      <c r="P111" s="746" t="s">
        <v>6117</v>
      </c>
      <c r="Q111" s="739"/>
    </row>
    <row r="112" spans="2:17" ht="90" x14ac:dyDescent="0.25">
      <c r="B112" s="1578"/>
      <c r="C112" s="1578"/>
      <c r="D112" s="1578"/>
      <c r="E112" s="1578"/>
      <c r="F112" s="1578"/>
      <c r="G112" s="1578"/>
      <c r="H112" s="1640"/>
      <c r="I112" s="1643"/>
      <c r="J112" s="104" t="s">
        <v>6116</v>
      </c>
      <c r="K112" s="107" t="s">
        <v>6115</v>
      </c>
      <c r="L112" s="107" t="s">
        <v>4283</v>
      </c>
      <c r="M112" s="41" t="s">
        <v>2152</v>
      </c>
      <c r="N112" s="41" t="s">
        <v>235</v>
      </c>
      <c r="O112" s="41" t="s">
        <v>235</v>
      </c>
      <c r="P112" s="746" t="s">
        <v>6114</v>
      </c>
      <c r="Q112" s="739"/>
    </row>
    <row r="113" spans="2:17" ht="150" x14ac:dyDescent="0.25">
      <c r="B113" s="1579"/>
      <c r="C113" s="1579"/>
      <c r="D113" s="1579"/>
      <c r="E113" s="1579"/>
      <c r="F113" s="1579"/>
      <c r="G113" s="1579"/>
      <c r="H113" s="1641"/>
      <c r="I113" s="1644"/>
      <c r="J113" s="104" t="s">
        <v>6113</v>
      </c>
      <c r="K113" s="107" t="s">
        <v>6112</v>
      </c>
      <c r="L113" s="107" t="s">
        <v>2393</v>
      </c>
      <c r="M113" s="41"/>
      <c r="N113" s="41"/>
      <c r="O113" s="41"/>
      <c r="P113" s="746" t="s">
        <v>6111</v>
      </c>
      <c r="Q113" s="739" t="s">
        <v>6110</v>
      </c>
    </row>
    <row r="114" spans="2:17" ht="75" x14ac:dyDescent="0.25">
      <c r="B114" s="1577" t="s">
        <v>903</v>
      </c>
      <c r="C114" s="1651" t="s">
        <v>6109</v>
      </c>
      <c r="D114" s="1577" t="s">
        <v>6108</v>
      </c>
      <c r="E114" s="1577">
        <v>1102808852</v>
      </c>
      <c r="F114" s="1577" t="s">
        <v>520</v>
      </c>
      <c r="G114" s="1577" t="s">
        <v>6107</v>
      </c>
      <c r="H114" s="1639">
        <v>40445</v>
      </c>
      <c r="I114" s="1642" t="s">
        <v>235</v>
      </c>
      <c r="J114" s="104" t="s">
        <v>6098</v>
      </c>
      <c r="K114" s="107" t="s">
        <v>6106</v>
      </c>
      <c r="L114" s="107" t="s">
        <v>4283</v>
      </c>
      <c r="M114" s="41" t="s">
        <v>2152</v>
      </c>
      <c r="N114" s="41" t="s">
        <v>20</v>
      </c>
      <c r="O114" s="41" t="s">
        <v>235</v>
      </c>
      <c r="P114" s="746" t="s">
        <v>6105</v>
      </c>
      <c r="Q114" s="739"/>
    </row>
    <row r="115" spans="2:17" ht="60" x14ac:dyDescent="0.25">
      <c r="B115" s="1578"/>
      <c r="C115" s="1652"/>
      <c r="D115" s="1578"/>
      <c r="E115" s="1578"/>
      <c r="F115" s="1578"/>
      <c r="G115" s="1578"/>
      <c r="H115" s="1640"/>
      <c r="I115" s="1643"/>
      <c r="J115" s="104" t="s">
        <v>6104</v>
      </c>
      <c r="K115" s="107" t="s">
        <v>6103</v>
      </c>
      <c r="L115" s="107" t="s">
        <v>4283</v>
      </c>
      <c r="M115" s="41" t="s">
        <v>2152</v>
      </c>
      <c r="N115" s="41" t="s">
        <v>20</v>
      </c>
      <c r="O115" s="41" t="s">
        <v>235</v>
      </c>
      <c r="P115" s="746" t="s">
        <v>6102</v>
      </c>
      <c r="Q115" s="739"/>
    </row>
    <row r="116" spans="2:17" ht="105" x14ac:dyDescent="0.25">
      <c r="B116" s="1578"/>
      <c r="C116" s="1652"/>
      <c r="D116" s="1578"/>
      <c r="E116" s="1578"/>
      <c r="F116" s="1578"/>
      <c r="G116" s="1578"/>
      <c r="H116" s="1640"/>
      <c r="I116" s="1643"/>
      <c r="J116" s="104" t="s">
        <v>6101</v>
      </c>
      <c r="K116" s="107" t="s">
        <v>6100</v>
      </c>
      <c r="L116" s="107" t="s">
        <v>4283</v>
      </c>
      <c r="M116" s="41" t="s">
        <v>2152</v>
      </c>
      <c r="N116" s="41" t="s">
        <v>20</v>
      </c>
      <c r="O116" s="41" t="s">
        <v>235</v>
      </c>
      <c r="P116" s="746" t="s">
        <v>6099</v>
      </c>
      <c r="Q116" s="739"/>
    </row>
    <row r="117" spans="2:17" ht="75" x14ac:dyDescent="0.25">
      <c r="B117" s="1578"/>
      <c r="C117" s="1652"/>
      <c r="D117" s="1578"/>
      <c r="E117" s="1578"/>
      <c r="F117" s="1578"/>
      <c r="G117" s="1578"/>
      <c r="H117" s="1640"/>
      <c r="I117" s="1643"/>
      <c r="J117" s="104" t="s">
        <v>6098</v>
      </c>
      <c r="K117" s="486" t="s">
        <v>6097</v>
      </c>
      <c r="L117" s="107" t="s">
        <v>4283</v>
      </c>
      <c r="M117" s="41" t="s">
        <v>2152</v>
      </c>
      <c r="N117" s="41" t="s">
        <v>20</v>
      </c>
      <c r="O117" s="41" t="s">
        <v>235</v>
      </c>
      <c r="P117" s="746" t="s">
        <v>6096</v>
      </c>
      <c r="Q117" s="739"/>
    </row>
    <row r="118" spans="2:17" ht="105" x14ac:dyDescent="0.25">
      <c r="B118" s="1579"/>
      <c r="C118" s="1653"/>
      <c r="D118" s="1579"/>
      <c r="E118" s="1579"/>
      <c r="F118" s="1579"/>
      <c r="G118" s="1579"/>
      <c r="H118" s="1641"/>
      <c r="I118" s="1644"/>
      <c r="J118" s="104" t="s">
        <v>6095</v>
      </c>
      <c r="K118" s="486" t="s">
        <v>6094</v>
      </c>
      <c r="L118" s="107" t="s">
        <v>2393</v>
      </c>
      <c r="M118" s="41"/>
      <c r="N118" s="41"/>
      <c r="O118" s="41"/>
      <c r="P118" s="746" t="s">
        <v>6093</v>
      </c>
      <c r="Q118" s="739" t="s">
        <v>6092</v>
      </c>
    </row>
    <row r="119" spans="2:17" x14ac:dyDescent="0.25">
      <c r="B119" s="104" t="s">
        <v>560</v>
      </c>
      <c r="C119" s="104"/>
      <c r="D119" s="104"/>
      <c r="E119" s="104"/>
      <c r="F119" s="104"/>
      <c r="G119" s="104"/>
      <c r="H119" s="104"/>
      <c r="I119" s="107"/>
      <c r="J119" s="106"/>
      <c r="K119" s="97"/>
      <c r="L119" s="97"/>
      <c r="M119" s="41"/>
      <c r="N119" s="41"/>
      <c r="O119" s="41"/>
      <c r="P119" s="1389"/>
      <c r="Q119" s="1389"/>
    </row>
    <row r="121" spans="2:17" ht="15.75" thickBot="1" x14ac:dyDescent="0.3"/>
    <row r="122" spans="2:17" ht="27" thickBot="1" x14ac:dyDescent="0.3">
      <c r="B122" s="1393" t="s">
        <v>143</v>
      </c>
      <c r="C122" s="1394"/>
      <c r="D122" s="1394"/>
      <c r="E122" s="1394"/>
      <c r="F122" s="1394"/>
      <c r="G122" s="1394"/>
      <c r="H122" s="1394"/>
      <c r="I122" s="1394"/>
      <c r="J122" s="1394"/>
      <c r="K122" s="1394"/>
      <c r="L122" s="1394"/>
      <c r="M122" s="1394"/>
      <c r="N122" s="1395"/>
    </row>
    <row r="125" spans="2:17" ht="30" x14ac:dyDescent="0.25">
      <c r="B125" s="92" t="s">
        <v>19</v>
      </c>
      <c r="C125" s="92" t="s">
        <v>144</v>
      </c>
      <c r="D125" s="1387" t="s">
        <v>77</v>
      </c>
      <c r="E125" s="1388"/>
    </row>
    <row r="126" spans="2:17" x14ac:dyDescent="0.25">
      <c r="B126" s="120" t="s">
        <v>145</v>
      </c>
      <c r="C126" s="746" t="s">
        <v>235</v>
      </c>
      <c r="D126" s="1389"/>
      <c r="E126" s="1389"/>
    </row>
    <row r="129" spans="1:26" ht="26.25" x14ac:dyDescent="0.25">
      <c r="B129" s="1408" t="s">
        <v>146</v>
      </c>
      <c r="C129" s="1409"/>
      <c r="D129" s="1409"/>
      <c r="E129" s="1409"/>
      <c r="F129" s="1409"/>
      <c r="G129" s="1409"/>
      <c r="H129" s="1409"/>
      <c r="I129" s="1409"/>
      <c r="J129" s="1409"/>
      <c r="K129" s="1409"/>
      <c r="L129" s="1409"/>
      <c r="M129" s="1409"/>
      <c r="N129" s="1409"/>
      <c r="O129" s="1409"/>
      <c r="P129" s="1409"/>
    </row>
    <row r="131" spans="1:26" ht="15.75" thickBot="1" x14ac:dyDescent="0.3"/>
    <row r="132" spans="1:26" ht="27" thickBot="1" x14ac:dyDescent="0.3">
      <c r="B132" s="1393" t="s">
        <v>147</v>
      </c>
      <c r="C132" s="1394"/>
      <c r="D132" s="1394"/>
      <c r="E132" s="1394"/>
      <c r="F132" s="1394"/>
      <c r="G132" s="1394"/>
      <c r="H132" s="1394"/>
      <c r="I132" s="1394"/>
      <c r="J132" s="1394"/>
      <c r="K132" s="1394"/>
      <c r="L132" s="1394"/>
      <c r="M132" s="1394"/>
      <c r="N132" s="1395"/>
    </row>
    <row r="134" spans="1:26" ht="15.75" thickBot="1" x14ac:dyDescent="0.3">
      <c r="M134" s="46"/>
      <c r="N134" s="46"/>
    </row>
    <row r="135" spans="1:26" s="13" customFormat="1" ht="60" x14ac:dyDescent="0.25">
      <c r="B135" s="47" t="s">
        <v>35</v>
      </c>
      <c r="C135" s="47" t="s">
        <v>36</v>
      </c>
      <c r="D135" s="47" t="s">
        <v>37</v>
      </c>
      <c r="E135" s="47" t="s">
        <v>38</v>
      </c>
      <c r="F135" s="47" t="s">
        <v>39</v>
      </c>
      <c r="G135" s="47" t="s">
        <v>40</v>
      </c>
      <c r="H135" s="47" t="s">
        <v>41</v>
      </c>
      <c r="I135" s="47" t="s">
        <v>42</v>
      </c>
      <c r="J135" s="47" t="s">
        <v>43</v>
      </c>
      <c r="K135" s="47" t="s">
        <v>44</v>
      </c>
      <c r="L135" s="47" t="s">
        <v>45</v>
      </c>
      <c r="M135" s="48" t="s">
        <v>46</v>
      </c>
      <c r="N135" s="47" t="s">
        <v>47</v>
      </c>
      <c r="O135" s="47" t="s">
        <v>48</v>
      </c>
      <c r="P135" s="49" t="s">
        <v>49</v>
      </c>
      <c r="Q135" s="49" t="s">
        <v>50</v>
      </c>
    </row>
    <row r="136" spans="1:26" s="62" customFormat="1" ht="45" x14ac:dyDescent="0.25">
      <c r="A136" s="50">
        <v>1</v>
      </c>
      <c r="B136" s="71" t="s">
        <v>6091</v>
      </c>
      <c r="C136" s="72" t="s">
        <v>6090</v>
      </c>
      <c r="D136" s="72" t="s">
        <v>6090</v>
      </c>
      <c r="E136" s="227">
        <v>105012010</v>
      </c>
      <c r="F136" s="73" t="s">
        <v>235</v>
      </c>
      <c r="G136" s="225">
        <v>1</v>
      </c>
      <c r="H136" s="226">
        <v>40183</v>
      </c>
      <c r="I136" s="74">
        <v>40791</v>
      </c>
      <c r="J136" s="74" t="s">
        <v>21</v>
      </c>
      <c r="K136" s="227">
        <v>20</v>
      </c>
      <c r="L136" s="74" t="s">
        <v>368</v>
      </c>
      <c r="M136" s="1008">
        <v>2475</v>
      </c>
      <c r="N136" s="1008">
        <v>1980</v>
      </c>
      <c r="O136" s="77">
        <v>90000000</v>
      </c>
      <c r="P136" s="77" t="s">
        <v>6089</v>
      </c>
      <c r="Q136" s="65" t="s">
        <v>416</v>
      </c>
      <c r="R136" s="61"/>
      <c r="S136" s="61"/>
      <c r="T136" s="61"/>
      <c r="U136" s="61"/>
      <c r="V136" s="61"/>
      <c r="W136" s="61"/>
      <c r="X136" s="61"/>
      <c r="Y136" s="61"/>
      <c r="Z136" s="61"/>
    </row>
    <row r="137" spans="1:26" s="62" customFormat="1" x14ac:dyDescent="0.25">
      <c r="A137" s="50">
        <f t="shared" ref="A137:A143" si="1">+A136+1</f>
        <v>2</v>
      </c>
      <c r="B137" s="71"/>
      <c r="C137" s="72"/>
      <c r="D137" s="71"/>
      <c r="E137" s="228"/>
      <c r="F137" s="73"/>
      <c r="G137" s="73"/>
      <c r="H137" s="73"/>
      <c r="I137" s="74"/>
      <c r="J137" s="74"/>
      <c r="K137" s="74"/>
      <c r="L137" s="74"/>
      <c r="M137" s="75"/>
      <c r="N137" s="75"/>
      <c r="O137" s="77"/>
      <c r="P137" s="77"/>
      <c r="Q137" s="65"/>
      <c r="R137" s="61"/>
      <c r="S137" s="61"/>
      <c r="T137" s="61"/>
      <c r="U137" s="61"/>
      <c r="V137" s="61"/>
      <c r="W137" s="61"/>
      <c r="X137" s="61"/>
      <c r="Y137" s="61"/>
      <c r="Z137" s="61"/>
    </row>
    <row r="138" spans="1:26" s="62" customFormat="1" x14ac:dyDescent="0.25">
      <c r="A138" s="50">
        <f t="shared" si="1"/>
        <v>3</v>
      </c>
      <c r="B138" s="71"/>
      <c r="C138" s="72"/>
      <c r="D138" s="71"/>
      <c r="E138" s="228"/>
      <c r="F138" s="73"/>
      <c r="G138" s="73"/>
      <c r="H138" s="73"/>
      <c r="I138" s="74"/>
      <c r="J138" s="74"/>
      <c r="K138" s="74"/>
      <c r="L138" s="74"/>
      <c r="M138" s="75"/>
      <c r="N138" s="75"/>
      <c r="O138" s="77"/>
      <c r="P138" s="77"/>
      <c r="Q138" s="65"/>
      <c r="R138" s="61"/>
      <c r="S138" s="61"/>
      <c r="T138" s="61"/>
      <c r="U138" s="61"/>
      <c r="V138" s="61"/>
      <c r="W138" s="61"/>
      <c r="X138" s="61"/>
      <c r="Y138" s="61"/>
      <c r="Z138" s="61"/>
    </row>
    <row r="139" spans="1:26" s="62" customFormat="1" x14ac:dyDescent="0.25">
      <c r="A139" s="50">
        <f t="shared" si="1"/>
        <v>4</v>
      </c>
      <c r="B139" s="71"/>
      <c r="C139" s="72"/>
      <c r="D139" s="71"/>
      <c r="E139" s="228"/>
      <c r="F139" s="73"/>
      <c r="G139" s="73"/>
      <c r="H139" s="73"/>
      <c r="I139" s="74"/>
      <c r="J139" s="74"/>
      <c r="K139" s="74"/>
      <c r="L139" s="74"/>
      <c r="M139" s="75"/>
      <c r="N139" s="75"/>
      <c r="O139" s="77"/>
      <c r="P139" s="77"/>
      <c r="Q139" s="65"/>
      <c r="R139" s="61"/>
      <c r="S139" s="61"/>
      <c r="T139" s="61"/>
      <c r="U139" s="61"/>
      <c r="V139" s="61"/>
      <c r="W139" s="61"/>
      <c r="X139" s="61"/>
      <c r="Y139" s="61"/>
      <c r="Z139" s="61"/>
    </row>
    <row r="140" spans="1:26" s="62" customFormat="1" x14ac:dyDescent="0.25">
      <c r="A140" s="50">
        <f t="shared" si="1"/>
        <v>5</v>
      </c>
      <c r="B140" s="71"/>
      <c r="C140" s="72"/>
      <c r="D140" s="71"/>
      <c r="E140" s="228"/>
      <c r="F140" s="73"/>
      <c r="G140" s="73"/>
      <c r="H140" s="73"/>
      <c r="I140" s="74"/>
      <c r="J140" s="74"/>
      <c r="K140" s="74"/>
      <c r="L140" s="74"/>
      <c r="M140" s="75"/>
      <c r="N140" s="75"/>
      <c r="O140" s="77"/>
      <c r="P140" s="77"/>
      <c r="Q140" s="65"/>
      <c r="R140" s="61"/>
      <c r="S140" s="61"/>
      <c r="T140" s="61"/>
      <c r="U140" s="61"/>
      <c r="V140" s="61"/>
      <c r="W140" s="61"/>
      <c r="X140" s="61"/>
      <c r="Y140" s="61"/>
      <c r="Z140" s="61"/>
    </row>
    <row r="141" spans="1:26" s="62" customFormat="1" x14ac:dyDescent="0.25">
      <c r="A141" s="50">
        <f t="shared" si="1"/>
        <v>6</v>
      </c>
      <c r="B141" s="71"/>
      <c r="C141" s="72"/>
      <c r="D141" s="71"/>
      <c r="E141" s="228"/>
      <c r="F141" s="73"/>
      <c r="G141" s="73"/>
      <c r="H141" s="73"/>
      <c r="I141" s="74"/>
      <c r="J141" s="74"/>
      <c r="K141" s="74"/>
      <c r="L141" s="74"/>
      <c r="M141" s="75"/>
      <c r="N141" s="75"/>
      <c r="O141" s="77"/>
      <c r="P141" s="77"/>
      <c r="Q141" s="65"/>
      <c r="R141" s="61"/>
      <c r="S141" s="61"/>
      <c r="T141" s="61"/>
      <c r="U141" s="61"/>
      <c r="V141" s="61"/>
      <c r="W141" s="61"/>
      <c r="X141" s="61"/>
      <c r="Y141" s="61"/>
      <c r="Z141" s="61"/>
    </row>
    <row r="142" spans="1:26" s="62" customFormat="1" x14ac:dyDescent="0.25">
      <c r="A142" s="50">
        <f t="shared" si="1"/>
        <v>7</v>
      </c>
      <c r="B142" s="71"/>
      <c r="C142" s="72"/>
      <c r="D142" s="71"/>
      <c r="E142" s="228"/>
      <c r="F142" s="73"/>
      <c r="G142" s="73"/>
      <c r="H142" s="73"/>
      <c r="I142" s="74"/>
      <c r="J142" s="74"/>
      <c r="K142" s="74"/>
      <c r="L142" s="74"/>
      <c r="M142" s="75"/>
      <c r="N142" s="75"/>
      <c r="O142" s="77"/>
      <c r="P142" s="77"/>
      <c r="Q142" s="65"/>
      <c r="R142" s="61"/>
      <c r="S142" s="61"/>
      <c r="T142" s="61"/>
      <c r="U142" s="61"/>
      <c r="V142" s="61"/>
      <c r="W142" s="61"/>
      <c r="X142" s="61"/>
      <c r="Y142" s="61"/>
      <c r="Z142" s="61"/>
    </row>
    <row r="143" spans="1:26" s="62" customFormat="1" x14ac:dyDescent="0.25">
      <c r="A143" s="50">
        <f t="shared" si="1"/>
        <v>8</v>
      </c>
      <c r="B143" s="71"/>
      <c r="C143" s="72"/>
      <c r="D143" s="71"/>
      <c r="E143" s="228"/>
      <c r="F143" s="73"/>
      <c r="G143" s="73"/>
      <c r="H143" s="73"/>
      <c r="I143" s="74"/>
      <c r="J143" s="74"/>
      <c r="K143" s="74"/>
      <c r="L143" s="74"/>
      <c r="M143" s="75"/>
      <c r="N143" s="75"/>
      <c r="O143" s="77"/>
      <c r="P143" s="77"/>
      <c r="Q143" s="65"/>
      <c r="R143" s="61"/>
      <c r="S143" s="61"/>
      <c r="T143" s="61"/>
      <c r="U143" s="61"/>
      <c r="V143" s="61"/>
      <c r="W143" s="61"/>
      <c r="X143" s="61"/>
      <c r="Y143" s="61"/>
      <c r="Z143" s="61"/>
    </row>
    <row r="144" spans="1:26" s="62" customFormat="1" x14ac:dyDescent="0.25">
      <c r="A144" s="50"/>
      <c r="B144" s="78" t="s">
        <v>30</v>
      </c>
      <c r="C144" s="72"/>
      <c r="D144" s="71"/>
      <c r="E144" s="228"/>
      <c r="F144" s="73"/>
      <c r="G144" s="73"/>
      <c r="H144" s="73"/>
      <c r="I144" s="74"/>
      <c r="J144" s="74"/>
      <c r="K144" s="79">
        <f>SUM(K136:K143)</f>
        <v>20</v>
      </c>
      <c r="L144" s="79">
        <f>SUM(L136:L143)</f>
        <v>0</v>
      </c>
      <c r="M144" s="251">
        <f>SUM(M136:M143)</f>
        <v>2475</v>
      </c>
      <c r="N144" s="79">
        <f>SUM(N136:N143)</f>
        <v>1980</v>
      </c>
      <c r="O144" s="77"/>
      <c r="P144" s="77"/>
      <c r="Q144" s="81"/>
    </row>
    <row r="145" spans="2:17" x14ac:dyDescent="0.25">
      <c r="B145" s="82"/>
      <c r="C145" s="82"/>
      <c r="D145" s="82"/>
      <c r="E145" s="83"/>
      <c r="F145" s="82"/>
      <c r="G145" s="82"/>
      <c r="H145" s="82"/>
      <c r="I145" s="82"/>
      <c r="J145" s="82"/>
      <c r="K145" s="82"/>
      <c r="L145" s="82"/>
      <c r="M145" s="82"/>
      <c r="N145" s="82"/>
      <c r="O145" s="82"/>
      <c r="P145" s="82"/>
    </row>
    <row r="146" spans="2:17" ht="18.75" x14ac:dyDescent="0.25">
      <c r="B146" s="86" t="s">
        <v>151</v>
      </c>
      <c r="C146" s="133">
        <f>+K144</f>
        <v>20</v>
      </c>
      <c r="H146" s="89"/>
      <c r="I146" s="89"/>
      <c r="J146" s="89"/>
      <c r="K146" s="89"/>
      <c r="L146" s="89"/>
      <c r="M146" s="89"/>
      <c r="N146" s="82"/>
      <c r="O146" s="82"/>
      <c r="P146" s="82"/>
    </row>
    <row r="148" spans="2:17" ht="15.75" thickBot="1" x14ac:dyDescent="0.3"/>
    <row r="149" spans="2:17" ht="30.75" thickBot="1" x14ac:dyDescent="0.3">
      <c r="B149" s="134" t="s">
        <v>152</v>
      </c>
      <c r="C149" s="135" t="s">
        <v>153</v>
      </c>
      <c r="D149" s="134" t="s">
        <v>29</v>
      </c>
      <c r="E149" s="135" t="s">
        <v>154</v>
      </c>
    </row>
    <row r="150" spans="2:17" x14ac:dyDescent="0.25">
      <c r="B150" s="136" t="s">
        <v>155</v>
      </c>
      <c r="C150" s="137">
        <v>20</v>
      </c>
      <c r="D150" s="624">
        <v>0</v>
      </c>
      <c r="E150" s="1648">
        <f>D150+D151+D152</f>
        <v>40</v>
      </c>
    </row>
    <row r="151" spans="2:17" x14ac:dyDescent="0.25">
      <c r="B151" s="136" t="s">
        <v>156</v>
      </c>
      <c r="C151" s="740">
        <v>30</v>
      </c>
      <c r="D151" s="779">
        <v>0</v>
      </c>
      <c r="E151" s="1649"/>
    </row>
    <row r="152" spans="2:17" ht="15.75" thickBot="1" x14ac:dyDescent="0.3">
      <c r="B152" s="136" t="s">
        <v>157</v>
      </c>
      <c r="C152" s="139">
        <v>40</v>
      </c>
      <c r="D152" s="625">
        <v>40</v>
      </c>
      <c r="E152" s="1650"/>
    </row>
    <row r="154" spans="2:17" ht="15.75" thickBot="1" x14ac:dyDescent="0.3"/>
    <row r="155" spans="2:17" ht="27" thickBot="1" x14ac:dyDescent="0.3">
      <c r="B155" s="1393" t="s">
        <v>158</v>
      </c>
      <c r="C155" s="1394"/>
      <c r="D155" s="1394"/>
      <c r="E155" s="1394"/>
      <c r="F155" s="1394"/>
      <c r="G155" s="1394"/>
      <c r="H155" s="1394"/>
      <c r="I155" s="1394"/>
      <c r="J155" s="1394"/>
      <c r="K155" s="1394"/>
      <c r="L155" s="1394"/>
      <c r="M155" s="1394"/>
      <c r="N155" s="1395"/>
    </row>
    <row r="157" spans="2:17" ht="75" x14ac:dyDescent="0.25">
      <c r="B157" s="91" t="s">
        <v>87</v>
      </c>
      <c r="C157" s="91" t="s">
        <v>88</v>
      </c>
      <c r="D157" s="91" t="s">
        <v>89</v>
      </c>
      <c r="E157" s="91" t="s">
        <v>90</v>
      </c>
      <c r="F157" s="91" t="s">
        <v>91</v>
      </c>
      <c r="G157" s="91" t="s">
        <v>92</v>
      </c>
      <c r="H157" s="91" t="s">
        <v>93</v>
      </c>
      <c r="I157" s="91" t="s">
        <v>94</v>
      </c>
      <c r="J157" s="1387" t="s">
        <v>95</v>
      </c>
      <c r="K157" s="1405"/>
      <c r="L157" s="1388"/>
      <c r="M157" s="91" t="s">
        <v>96</v>
      </c>
      <c r="N157" s="91" t="s">
        <v>97</v>
      </c>
      <c r="O157" s="91" t="s">
        <v>98</v>
      </c>
      <c r="P157" s="1387" t="s">
        <v>77</v>
      </c>
      <c r="Q157" s="1388"/>
    </row>
    <row r="158" spans="2:17" ht="75" x14ac:dyDescent="0.25">
      <c r="B158" s="1520" t="s">
        <v>1018</v>
      </c>
      <c r="C158" s="104" t="s">
        <v>321</v>
      </c>
      <c r="D158" s="94" t="s">
        <v>6088</v>
      </c>
      <c r="E158" s="94">
        <v>19772110</v>
      </c>
      <c r="F158" s="104" t="s">
        <v>6087</v>
      </c>
      <c r="G158" s="94" t="s">
        <v>645</v>
      </c>
      <c r="H158" s="111">
        <v>38779</v>
      </c>
      <c r="I158" s="95" t="s">
        <v>368</v>
      </c>
      <c r="J158" s="104" t="s">
        <v>6078</v>
      </c>
      <c r="K158" s="107" t="s">
        <v>6086</v>
      </c>
      <c r="L158" s="107" t="s">
        <v>6085</v>
      </c>
      <c r="M158" s="41" t="s">
        <v>394</v>
      </c>
      <c r="N158" s="41" t="s">
        <v>20</v>
      </c>
      <c r="O158" s="41" t="s">
        <v>20</v>
      </c>
      <c r="P158" s="1389" t="s">
        <v>6084</v>
      </c>
      <c r="Q158" s="1389"/>
    </row>
    <row r="159" spans="2:17" ht="90" x14ac:dyDescent="0.25">
      <c r="B159" s="1527"/>
      <c r="C159" s="104"/>
      <c r="D159" s="94"/>
      <c r="E159" s="94"/>
      <c r="F159" s="104"/>
      <c r="G159" s="94"/>
      <c r="H159" s="111"/>
      <c r="I159" s="95"/>
      <c r="J159" s="104" t="s">
        <v>6083</v>
      </c>
      <c r="K159" s="107" t="s">
        <v>6082</v>
      </c>
      <c r="L159" s="107" t="s">
        <v>6081</v>
      </c>
      <c r="M159" s="41" t="s">
        <v>394</v>
      </c>
      <c r="N159" s="41" t="s">
        <v>235</v>
      </c>
      <c r="O159" s="41" t="s">
        <v>235</v>
      </c>
      <c r="P159" s="1" t="s">
        <v>6080</v>
      </c>
      <c r="Q159" s="739" t="s">
        <v>6079</v>
      </c>
    </row>
    <row r="160" spans="2:17" ht="75" x14ac:dyDescent="0.25">
      <c r="B160" s="1527"/>
      <c r="C160" s="104"/>
      <c r="D160" s="94"/>
      <c r="E160" s="94"/>
      <c r="F160" s="104"/>
      <c r="G160" s="94"/>
      <c r="H160" s="111"/>
      <c r="I160" s="95"/>
      <c r="J160" s="104" t="s">
        <v>6078</v>
      </c>
      <c r="K160" s="107" t="s">
        <v>6077</v>
      </c>
      <c r="L160" s="107" t="s">
        <v>6050</v>
      </c>
      <c r="M160" s="41" t="s">
        <v>394</v>
      </c>
      <c r="N160" s="41" t="s">
        <v>20</v>
      </c>
      <c r="O160" s="41" t="s">
        <v>20</v>
      </c>
      <c r="P160" s="41" t="s">
        <v>6076</v>
      </c>
      <c r="Q160" s="746"/>
    </row>
    <row r="161" spans="2:17" ht="60" x14ac:dyDescent="0.25">
      <c r="B161" s="1521"/>
      <c r="C161" s="104"/>
      <c r="D161" s="94"/>
      <c r="E161" s="94"/>
      <c r="F161" s="104"/>
      <c r="G161" s="94"/>
      <c r="H161" s="111"/>
      <c r="I161" s="95"/>
      <c r="J161" s="104" t="s">
        <v>6075</v>
      </c>
      <c r="K161" s="107" t="s">
        <v>6074</v>
      </c>
      <c r="L161" s="107" t="s">
        <v>6050</v>
      </c>
      <c r="M161" s="41" t="s">
        <v>394</v>
      </c>
      <c r="N161" s="41" t="s">
        <v>20</v>
      </c>
      <c r="O161" s="41" t="s">
        <v>20</v>
      </c>
      <c r="P161" s="41" t="s">
        <v>6073</v>
      </c>
      <c r="Q161" s="746"/>
    </row>
    <row r="162" spans="2:17" ht="75" x14ac:dyDescent="0.25">
      <c r="B162" s="1520" t="s">
        <v>758</v>
      </c>
      <c r="C162" s="104" t="s">
        <v>321</v>
      </c>
      <c r="D162" s="94" t="s">
        <v>6072</v>
      </c>
      <c r="E162" s="94">
        <v>64741032</v>
      </c>
      <c r="F162" s="104" t="s">
        <v>6071</v>
      </c>
      <c r="G162" s="104" t="s">
        <v>6070</v>
      </c>
      <c r="H162" s="111">
        <v>37498</v>
      </c>
      <c r="I162" s="95" t="s">
        <v>368</v>
      </c>
      <c r="J162" s="104" t="s">
        <v>6058</v>
      </c>
      <c r="K162" s="107" t="s">
        <v>6069</v>
      </c>
      <c r="L162" s="107" t="s">
        <v>6050</v>
      </c>
      <c r="M162" s="41" t="s">
        <v>394</v>
      </c>
      <c r="N162" s="41" t="s">
        <v>20</v>
      </c>
      <c r="O162" s="41" t="s">
        <v>20</v>
      </c>
      <c r="P162" s="41" t="s">
        <v>6068</v>
      </c>
      <c r="Q162" s="746"/>
    </row>
    <row r="163" spans="2:17" ht="75" x14ac:dyDescent="0.25">
      <c r="B163" s="1527"/>
      <c r="C163" s="104"/>
      <c r="D163" s="94"/>
      <c r="E163" s="94"/>
      <c r="F163" s="104"/>
      <c r="G163" s="104"/>
      <c r="H163" s="111"/>
      <c r="I163" s="95"/>
      <c r="J163" s="104" t="s">
        <v>6058</v>
      </c>
      <c r="K163" s="107" t="s">
        <v>6067</v>
      </c>
      <c r="L163" s="107" t="s">
        <v>6050</v>
      </c>
      <c r="M163" s="41" t="s">
        <v>394</v>
      </c>
      <c r="N163" s="41" t="s">
        <v>20</v>
      </c>
      <c r="O163" s="41" t="s">
        <v>20</v>
      </c>
      <c r="P163" s="120" t="s">
        <v>6066</v>
      </c>
      <c r="Q163" s="746"/>
    </row>
    <row r="164" spans="2:17" ht="90" x14ac:dyDescent="0.25">
      <c r="B164" s="1521"/>
      <c r="C164" s="104"/>
      <c r="D164" s="94"/>
      <c r="E164" s="94"/>
      <c r="F164" s="104"/>
      <c r="G164" s="104"/>
      <c r="H164" s="111"/>
      <c r="I164" s="95"/>
      <c r="J164" s="104" t="s">
        <v>6065</v>
      </c>
      <c r="K164" s="107" t="s">
        <v>6064</v>
      </c>
      <c r="L164" s="107"/>
      <c r="M164" s="41"/>
      <c r="N164" s="41"/>
      <c r="O164" s="41"/>
      <c r="P164" s="746" t="s">
        <v>6063</v>
      </c>
      <c r="Q164" s="746"/>
    </row>
    <row r="165" spans="2:17" ht="75" x14ac:dyDescent="0.25">
      <c r="B165" s="104" t="s">
        <v>175</v>
      </c>
      <c r="C165" s="104" t="s">
        <v>321</v>
      </c>
      <c r="D165" s="104" t="s">
        <v>6062</v>
      </c>
      <c r="E165" s="94">
        <v>1104410039</v>
      </c>
      <c r="F165" s="104" t="s">
        <v>6061</v>
      </c>
      <c r="G165" s="104" t="s">
        <v>6060</v>
      </c>
      <c r="H165" s="94" t="s">
        <v>6059</v>
      </c>
      <c r="I165" s="95" t="s">
        <v>368</v>
      </c>
      <c r="J165" s="104" t="s">
        <v>6058</v>
      </c>
      <c r="K165" s="107" t="s">
        <v>6057</v>
      </c>
      <c r="L165" s="107" t="s">
        <v>6050</v>
      </c>
      <c r="M165" s="41" t="s">
        <v>394</v>
      </c>
      <c r="N165" s="41" t="s">
        <v>20</v>
      </c>
      <c r="O165" s="41" t="s">
        <v>20</v>
      </c>
      <c r="P165" s="746" t="s">
        <v>6056</v>
      </c>
      <c r="Q165" s="41"/>
    </row>
    <row r="166" spans="2:17" ht="75" x14ac:dyDescent="0.25">
      <c r="B166" s="104"/>
      <c r="C166" s="104"/>
      <c r="D166" s="104"/>
      <c r="E166" s="94"/>
      <c r="F166" s="104"/>
      <c r="G166" s="104"/>
      <c r="H166" s="94"/>
      <c r="I166" s="95"/>
      <c r="J166" s="104" t="s">
        <v>6055</v>
      </c>
      <c r="K166" s="107" t="s">
        <v>6054</v>
      </c>
      <c r="L166" s="107" t="s">
        <v>6050</v>
      </c>
      <c r="M166" s="41" t="s">
        <v>394</v>
      </c>
      <c r="N166" s="41" t="s">
        <v>20</v>
      </c>
      <c r="O166" s="41" t="s">
        <v>20</v>
      </c>
      <c r="P166" s="1389" t="s">
        <v>6053</v>
      </c>
      <c r="Q166" s="1389"/>
    </row>
    <row r="167" spans="2:17" ht="45" x14ac:dyDescent="0.25">
      <c r="B167" s="104"/>
      <c r="C167" s="104"/>
      <c r="D167" s="104"/>
      <c r="E167" s="94"/>
      <c r="F167" s="104"/>
      <c r="G167" s="104"/>
      <c r="H167" s="94"/>
      <c r="I167" s="95"/>
      <c r="J167" s="104" t="s">
        <v>6052</v>
      </c>
      <c r="K167" s="107" t="s">
        <v>6051</v>
      </c>
      <c r="L167" s="107" t="s">
        <v>6050</v>
      </c>
      <c r="M167" s="41" t="s">
        <v>394</v>
      </c>
      <c r="N167" s="41" t="s">
        <v>20</v>
      </c>
      <c r="O167" s="41" t="s">
        <v>20</v>
      </c>
      <c r="P167" s="746" t="s">
        <v>6049</v>
      </c>
      <c r="Q167" s="41"/>
    </row>
    <row r="168" spans="2:17" x14ac:dyDescent="0.25">
      <c r="B168" s="104"/>
      <c r="C168" s="104"/>
      <c r="D168" s="94"/>
      <c r="E168" s="94"/>
      <c r="F168" s="94"/>
      <c r="G168" s="94"/>
      <c r="H168" s="94"/>
      <c r="I168" s="95"/>
      <c r="J168" s="104"/>
      <c r="K168" s="107"/>
      <c r="L168" s="107"/>
      <c r="M168" s="41"/>
      <c r="N168" s="41"/>
      <c r="O168" s="41"/>
      <c r="P168" s="1389"/>
      <c r="Q168" s="1389"/>
    </row>
    <row r="171" spans="2:17" ht="15.75" thickBot="1" x14ac:dyDescent="0.3"/>
    <row r="172" spans="2:17" ht="30" x14ac:dyDescent="0.25">
      <c r="B172" s="42" t="s">
        <v>19</v>
      </c>
      <c r="C172" s="42" t="s">
        <v>152</v>
      </c>
      <c r="D172" s="91" t="s">
        <v>153</v>
      </c>
      <c r="E172" s="42" t="s">
        <v>29</v>
      </c>
      <c r="F172" s="135" t="s">
        <v>182</v>
      </c>
      <c r="G172" s="147"/>
    </row>
    <row r="173" spans="2:17" ht="108" x14ac:dyDescent="0.2">
      <c r="B173" s="1399" t="s">
        <v>183</v>
      </c>
      <c r="C173" s="148" t="s">
        <v>184</v>
      </c>
      <c r="D173" s="746">
        <v>25</v>
      </c>
      <c r="E173" s="746">
        <v>25</v>
      </c>
      <c r="F173" s="1400">
        <f>+E173+E174+E175</f>
        <v>60</v>
      </c>
      <c r="G173" s="149"/>
    </row>
    <row r="174" spans="2:17" ht="72" x14ac:dyDescent="0.2">
      <c r="B174" s="1399"/>
      <c r="C174" s="148" t="s">
        <v>185</v>
      </c>
      <c r="D174" s="739">
        <v>25</v>
      </c>
      <c r="E174" s="746">
        <v>25</v>
      </c>
      <c r="F174" s="1401"/>
      <c r="G174" s="149"/>
    </row>
    <row r="175" spans="2:17" ht="60" x14ac:dyDescent="0.2">
      <c r="B175" s="1399"/>
      <c r="C175" s="148" t="s">
        <v>186</v>
      </c>
      <c r="D175" s="746">
        <v>10</v>
      </c>
      <c r="E175" s="746">
        <v>10</v>
      </c>
      <c r="F175" s="1402"/>
      <c r="G175" s="149"/>
    </row>
    <row r="176" spans="2:17" x14ac:dyDescent="0.25">
      <c r="C176"/>
    </row>
    <row r="179" spans="2:5" x14ac:dyDescent="0.25">
      <c r="B179" s="39" t="s">
        <v>187</v>
      </c>
    </row>
    <row r="182" spans="2:5" x14ac:dyDescent="0.25">
      <c r="B182" s="40" t="s">
        <v>19</v>
      </c>
      <c r="C182" s="40" t="s">
        <v>28</v>
      </c>
      <c r="D182" s="42" t="s">
        <v>29</v>
      </c>
      <c r="E182" s="42" t="s">
        <v>30</v>
      </c>
    </row>
    <row r="183" spans="2:5" ht="28.5" x14ac:dyDescent="0.25">
      <c r="B183" s="43" t="s">
        <v>188</v>
      </c>
      <c r="C183" s="813">
        <v>40</v>
      </c>
      <c r="D183" s="746">
        <f>+E150</f>
        <v>40</v>
      </c>
      <c r="E183" s="1403">
        <f>+D183+D184</f>
        <v>100</v>
      </c>
    </row>
    <row r="184" spans="2:5" ht="42.75" x14ac:dyDescent="0.25">
      <c r="B184" s="43" t="s">
        <v>189</v>
      </c>
      <c r="C184" s="813">
        <v>60</v>
      </c>
      <c r="D184" s="746">
        <f>+F173</f>
        <v>60</v>
      </c>
      <c r="E184" s="1404"/>
    </row>
  </sheetData>
  <mergeCells count="118">
    <mergeCell ref="O75:P75"/>
    <mergeCell ref="B81:N81"/>
    <mergeCell ref="J86:L86"/>
    <mergeCell ref="P86:Q86"/>
    <mergeCell ref="B2:P2"/>
    <mergeCell ref="B4:P4"/>
    <mergeCell ref="C6:N6"/>
    <mergeCell ref="C7:N7"/>
    <mergeCell ref="C8:N8"/>
    <mergeCell ref="C9:N9"/>
    <mergeCell ref="C10:E10"/>
    <mergeCell ref="B14:C21"/>
    <mergeCell ref="B22:C22"/>
    <mergeCell ref="E40:E41"/>
    <mergeCell ref="M45:N45"/>
    <mergeCell ref="B59:B60"/>
    <mergeCell ref="C59:C60"/>
    <mergeCell ref="D59:E59"/>
    <mergeCell ref="C63:N63"/>
    <mergeCell ref="B65:N65"/>
    <mergeCell ref="O68:P68"/>
    <mergeCell ref="O69:P69"/>
    <mergeCell ref="O70:P70"/>
    <mergeCell ref="O71:P71"/>
    <mergeCell ref="O72:P72"/>
    <mergeCell ref="O73:P73"/>
    <mergeCell ref="O74:P74"/>
    <mergeCell ref="B87:B91"/>
    <mergeCell ref="C87:C91"/>
    <mergeCell ref="D87:D91"/>
    <mergeCell ref="E87:E91"/>
    <mergeCell ref="F87:F91"/>
    <mergeCell ref="G87:G91"/>
    <mergeCell ref="H87:H91"/>
    <mergeCell ref="I87:I91"/>
    <mergeCell ref="P87:Q87"/>
    <mergeCell ref="I92:I93"/>
    <mergeCell ref="B94:B95"/>
    <mergeCell ref="C94:C95"/>
    <mergeCell ref="D94:D95"/>
    <mergeCell ref="E94:E95"/>
    <mergeCell ref="F94:F95"/>
    <mergeCell ref="G94:G95"/>
    <mergeCell ref="H94:H95"/>
    <mergeCell ref="I94:I95"/>
    <mergeCell ref="B92:B93"/>
    <mergeCell ref="C92:C93"/>
    <mergeCell ref="D92:D93"/>
    <mergeCell ref="E92:E93"/>
    <mergeCell ref="F92:F93"/>
    <mergeCell ref="G92:G93"/>
    <mergeCell ref="H92:H93"/>
    <mergeCell ref="B96:B97"/>
    <mergeCell ref="C96:C97"/>
    <mergeCell ref="D96:D97"/>
    <mergeCell ref="E96:E97"/>
    <mergeCell ref="F96:F97"/>
    <mergeCell ref="G96:G97"/>
    <mergeCell ref="H96:H97"/>
    <mergeCell ref="I96:I97"/>
    <mergeCell ref="B98:B100"/>
    <mergeCell ref="C98:C100"/>
    <mergeCell ref="D98:D100"/>
    <mergeCell ref="E98:E100"/>
    <mergeCell ref="F98:F100"/>
    <mergeCell ref="G98:G100"/>
    <mergeCell ref="H98:H100"/>
    <mergeCell ref="I98:I100"/>
    <mergeCell ref="P119:Q119"/>
    <mergeCell ref="B122:N122"/>
    <mergeCell ref="D125:E125"/>
    <mergeCell ref="D126:E126"/>
    <mergeCell ref="B129:P129"/>
    <mergeCell ref="B132:N132"/>
    <mergeCell ref="B101:B106"/>
    <mergeCell ref="C101:C106"/>
    <mergeCell ref="D101:D106"/>
    <mergeCell ref="E101:E106"/>
    <mergeCell ref="F101:F106"/>
    <mergeCell ref="G101:G106"/>
    <mergeCell ref="H101:H106"/>
    <mergeCell ref="I101:I106"/>
    <mergeCell ref="B107:B109"/>
    <mergeCell ref="C107:C109"/>
    <mergeCell ref="D107:D109"/>
    <mergeCell ref="E107:E109"/>
    <mergeCell ref="F107:F109"/>
    <mergeCell ref="G107:G109"/>
    <mergeCell ref="H107:H109"/>
    <mergeCell ref="I107:I109"/>
    <mergeCell ref="H110:H113"/>
    <mergeCell ref="I110:I113"/>
    <mergeCell ref="B114:B118"/>
    <mergeCell ref="C114:C118"/>
    <mergeCell ref="D114:D118"/>
    <mergeCell ref="E114:E118"/>
    <mergeCell ref="F114:F118"/>
    <mergeCell ref="G114:G118"/>
    <mergeCell ref="H114:H118"/>
    <mergeCell ref="I114:I118"/>
    <mergeCell ref="B173:B175"/>
    <mergeCell ref="F173:F175"/>
    <mergeCell ref="E183:E184"/>
    <mergeCell ref="B110:B113"/>
    <mergeCell ref="C110:C113"/>
    <mergeCell ref="D110:D113"/>
    <mergeCell ref="E110:E113"/>
    <mergeCell ref="F110:F113"/>
    <mergeCell ref="G110:G113"/>
    <mergeCell ref="E150:E152"/>
    <mergeCell ref="B155:N155"/>
    <mergeCell ref="J157:L157"/>
    <mergeCell ref="P157:Q157"/>
    <mergeCell ref="B158:B161"/>
    <mergeCell ref="P158:Q158"/>
    <mergeCell ref="B162:B164"/>
    <mergeCell ref="P166:Q166"/>
    <mergeCell ref="P168:Q168"/>
  </mergeCells>
  <dataValidations count="2">
    <dataValidation type="decimal" allowBlank="1" showInputMessage="1" showErrorMessage="1" sqref="WVH983100 WLL983100 C65596 IV65596 SR65596 ACN65596 AMJ65596 AWF65596 BGB65596 BPX65596 BZT65596 CJP65596 CTL65596 DDH65596 DND65596 DWZ65596 EGV65596 EQR65596 FAN65596 FKJ65596 FUF65596 GEB65596 GNX65596 GXT65596 HHP65596 HRL65596 IBH65596 ILD65596 IUZ65596 JEV65596 JOR65596 JYN65596 KIJ65596 KSF65596 LCB65596 LLX65596 LVT65596 MFP65596 MPL65596 MZH65596 NJD65596 NSZ65596 OCV65596 OMR65596 OWN65596 PGJ65596 PQF65596 QAB65596 QJX65596 QTT65596 RDP65596 RNL65596 RXH65596 SHD65596 SQZ65596 TAV65596 TKR65596 TUN65596 UEJ65596 UOF65596 UYB65596 VHX65596 VRT65596 WBP65596 WLL65596 WVH65596 C131132 IV131132 SR131132 ACN131132 AMJ131132 AWF131132 BGB131132 BPX131132 BZT131132 CJP131132 CTL131132 DDH131132 DND131132 DWZ131132 EGV131132 EQR131132 FAN131132 FKJ131132 FUF131132 GEB131132 GNX131132 GXT131132 HHP131132 HRL131132 IBH131132 ILD131132 IUZ131132 JEV131132 JOR131132 JYN131132 KIJ131132 KSF131132 LCB131132 LLX131132 LVT131132 MFP131132 MPL131132 MZH131132 NJD131132 NSZ131132 OCV131132 OMR131132 OWN131132 PGJ131132 PQF131132 QAB131132 QJX131132 QTT131132 RDP131132 RNL131132 RXH131132 SHD131132 SQZ131132 TAV131132 TKR131132 TUN131132 UEJ131132 UOF131132 UYB131132 VHX131132 VRT131132 WBP131132 WLL131132 WVH131132 C196668 IV196668 SR196668 ACN196668 AMJ196668 AWF196668 BGB196668 BPX196668 BZT196668 CJP196668 CTL196668 DDH196668 DND196668 DWZ196668 EGV196668 EQR196668 FAN196668 FKJ196668 FUF196668 GEB196668 GNX196668 GXT196668 HHP196668 HRL196668 IBH196668 ILD196668 IUZ196668 JEV196668 JOR196668 JYN196668 KIJ196668 KSF196668 LCB196668 LLX196668 LVT196668 MFP196668 MPL196668 MZH196668 NJD196668 NSZ196668 OCV196668 OMR196668 OWN196668 PGJ196668 PQF196668 QAB196668 QJX196668 QTT196668 RDP196668 RNL196668 RXH196668 SHD196668 SQZ196668 TAV196668 TKR196668 TUN196668 UEJ196668 UOF196668 UYB196668 VHX196668 VRT196668 WBP196668 WLL196668 WVH196668 C262204 IV262204 SR262204 ACN262204 AMJ262204 AWF262204 BGB262204 BPX262204 BZT262204 CJP262204 CTL262204 DDH262204 DND262204 DWZ262204 EGV262204 EQR262204 FAN262204 FKJ262204 FUF262204 GEB262204 GNX262204 GXT262204 HHP262204 HRL262204 IBH262204 ILD262204 IUZ262204 JEV262204 JOR262204 JYN262204 KIJ262204 KSF262204 LCB262204 LLX262204 LVT262204 MFP262204 MPL262204 MZH262204 NJD262204 NSZ262204 OCV262204 OMR262204 OWN262204 PGJ262204 PQF262204 QAB262204 QJX262204 QTT262204 RDP262204 RNL262204 RXH262204 SHD262204 SQZ262204 TAV262204 TKR262204 TUN262204 UEJ262204 UOF262204 UYB262204 VHX262204 VRT262204 WBP262204 WLL262204 WVH262204 C327740 IV327740 SR327740 ACN327740 AMJ327740 AWF327740 BGB327740 BPX327740 BZT327740 CJP327740 CTL327740 DDH327740 DND327740 DWZ327740 EGV327740 EQR327740 FAN327740 FKJ327740 FUF327740 GEB327740 GNX327740 GXT327740 HHP327740 HRL327740 IBH327740 ILD327740 IUZ327740 JEV327740 JOR327740 JYN327740 KIJ327740 KSF327740 LCB327740 LLX327740 LVT327740 MFP327740 MPL327740 MZH327740 NJD327740 NSZ327740 OCV327740 OMR327740 OWN327740 PGJ327740 PQF327740 QAB327740 QJX327740 QTT327740 RDP327740 RNL327740 RXH327740 SHD327740 SQZ327740 TAV327740 TKR327740 TUN327740 UEJ327740 UOF327740 UYB327740 VHX327740 VRT327740 WBP327740 WLL327740 WVH327740 C393276 IV393276 SR393276 ACN393276 AMJ393276 AWF393276 BGB393276 BPX393276 BZT393276 CJP393276 CTL393276 DDH393276 DND393276 DWZ393276 EGV393276 EQR393276 FAN393276 FKJ393276 FUF393276 GEB393276 GNX393276 GXT393276 HHP393276 HRL393276 IBH393276 ILD393276 IUZ393276 JEV393276 JOR393276 JYN393276 KIJ393276 KSF393276 LCB393276 LLX393276 LVT393276 MFP393276 MPL393276 MZH393276 NJD393276 NSZ393276 OCV393276 OMR393276 OWN393276 PGJ393276 PQF393276 QAB393276 QJX393276 QTT393276 RDP393276 RNL393276 RXH393276 SHD393276 SQZ393276 TAV393276 TKR393276 TUN393276 UEJ393276 UOF393276 UYB393276 VHX393276 VRT393276 WBP393276 WLL393276 WVH393276 C458812 IV458812 SR458812 ACN458812 AMJ458812 AWF458812 BGB458812 BPX458812 BZT458812 CJP458812 CTL458812 DDH458812 DND458812 DWZ458812 EGV458812 EQR458812 FAN458812 FKJ458812 FUF458812 GEB458812 GNX458812 GXT458812 HHP458812 HRL458812 IBH458812 ILD458812 IUZ458812 JEV458812 JOR458812 JYN458812 KIJ458812 KSF458812 LCB458812 LLX458812 LVT458812 MFP458812 MPL458812 MZH458812 NJD458812 NSZ458812 OCV458812 OMR458812 OWN458812 PGJ458812 PQF458812 QAB458812 QJX458812 QTT458812 RDP458812 RNL458812 RXH458812 SHD458812 SQZ458812 TAV458812 TKR458812 TUN458812 UEJ458812 UOF458812 UYB458812 VHX458812 VRT458812 WBP458812 WLL458812 WVH458812 C524348 IV524348 SR524348 ACN524348 AMJ524348 AWF524348 BGB524348 BPX524348 BZT524348 CJP524348 CTL524348 DDH524348 DND524348 DWZ524348 EGV524348 EQR524348 FAN524348 FKJ524348 FUF524348 GEB524348 GNX524348 GXT524348 HHP524348 HRL524348 IBH524348 ILD524348 IUZ524348 JEV524348 JOR524348 JYN524348 KIJ524348 KSF524348 LCB524348 LLX524348 LVT524348 MFP524348 MPL524348 MZH524348 NJD524348 NSZ524348 OCV524348 OMR524348 OWN524348 PGJ524348 PQF524348 QAB524348 QJX524348 QTT524348 RDP524348 RNL524348 RXH524348 SHD524348 SQZ524348 TAV524348 TKR524348 TUN524348 UEJ524348 UOF524348 UYB524348 VHX524348 VRT524348 WBP524348 WLL524348 WVH524348 C589884 IV589884 SR589884 ACN589884 AMJ589884 AWF589884 BGB589884 BPX589884 BZT589884 CJP589884 CTL589884 DDH589884 DND589884 DWZ589884 EGV589884 EQR589884 FAN589884 FKJ589884 FUF589884 GEB589884 GNX589884 GXT589884 HHP589884 HRL589884 IBH589884 ILD589884 IUZ589884 JEV589884 JOR589884 JYN589884 KIJ589884 KSF589884 LCB589884 LLX589884 LVT589884 MFP589884 MPL589884 MZH589884 NJD589884 NSZ589884 OCV589884 OMR589884 OWN589884 PGJ589884 PQF589884 QAB589884 QJX589884 QTT589884 RDP589884 RNL589884 RXH589884 SHD589884 SQZ589884 TAV589884 TKR589884 TUN589884 UEJ589884 UOF589884 UYB589884 VHX589884 VRT589884 WBP589884 WLL589884 WVH589884 C655420 IV655420 SR655420 ACN655420 AMJ655420 AWF655420 BGB655420 BPX655420 BZT655420 CJP655420 CTL655420 DDH655420 DND655420 DWZ655420 EGV655420 EQR655420 FAN655420 FKJ655420 FUF655420 GEB655420 GNX655420 GXT655420 HHP655420 HRL655420 IBH655420 ILD655420 IUZ655420 JEV655420 JOR655420 JYN655420 KIJ655420 KSF655420 LCB655420 LLX655420 LVT655420 MFP655420 MPL655420 MZH655420 NJD655420 NSZ655420 OCV655420 OMR655420 OWN655420 PGJ655420 PQF655420 QAB655420 QJX655420 QTT655420 RDP655420 RNL655420 RXH655420 SHD655420 SQZ655420 TAV655420 TKR655420 TUN655420 UEJ655420 UOF655420 UYB655420 VHX655420 VRT655420 WBP655420 WLL655420 WVH655420 C720956 IV720956 SR720956 ACN720956 AMJ720956 AWF720956 BGB720956 BPX720956 BZT720956 CJP720956 CTL720956 DDH720956 DND720956 DWZ720956 EGV720956 EQR720956 FAN720956 FKJ720956 FUF720956 GEB720956 GNX720956 GXT720956 HHP720956 HRL720956 IBH720956 ILD720956 IUZ720956 JEV720956 JOR720956 JYN720956 KIJ720956 KSF720956 LCB720956 LLX720956 LVT720956 MFP720956 MPL720956 MZH720956 NJD720956 NSZ720956 OCV720956 OMR720956 OWN720956 PGJ720956 PQF720956 QAB720956 QJX720956 QTT720956 RDP720956 RNL720956 RXH720956 SHD720956 SQZ720956 TAV720956 TKR720956 TUN720956 UEJ720956 UOF720956 UYB720956 VHX720956 VRT720956 WBP720956 WLL720956 WVH720956 C786492 IV786492 SR786492 ACN786492 AMJ786492 AWF786492 BGB786492 BPX786492 BZT786492 CJP786492 CTL786492 DDH786492 DND786492 DWZ786492 EGV786492 EQR786492 FAN786492 FKJ786492 FUF786492 GEB786492 GNX786492 GXT786492 HHP786492 HRL786492 IBH786492 ILD786492 IUZ786492 JEV786492 JOR786492 JYN786492 KIJ786492 KSF786492 LCB786492 LLX786492 LVT786492 MFP786492 MPL786492 MZH786492 NJD786492 NSZ786492 OCV786492 OMR786492 OWN786492 PGJ786492 PQF786492 QAB786492 QJX786492 QTT786492 RDP786492 RNL786492 RXH786492 SHD786492 SQZ786492 TAV786492 TKR786492 TUN786492 UEJ786492 UOF786492 UYB786492 VHX786492 VRT786492 WBP786492 WLL786492 WVH786492 C852028 IV852028 SR852028 ACN852028 AMJ852028 AWF852028 BGB852028 BPX852028 BZT852028 CJP852028 CTL852028 DDH852028 DND852028 DWZ852028 EGV852028 EQR852028 FAN852028 FKJ852028 FUF852028 GEB852028 GNX852028 GXT852028 HHP852028 HRL852028 IBH852028 ILD852028 IUZ852028 JEV852028 JOR852028 JYN852028 KIJ852028 KSF852028 LCB852028 LLX852028 LVT852028 MFP852028 MPL852028 MZH852028 NJD852028 NSZ852028 OCV852028 OMR852028 OWN852028 PGJ852028 PQF852028 QAB852028 QJX852028 QTT852028 RDP852028 RNL852028 RXH852028 SHD852028 SQZ852028 TAV852028 TKR852028 TUN852028 UEJ852028 UOF852028 UYB852028 VHX852028 VRT852028 WBP852028 WLL852028 WVH852028 C917564 IV917564 SR917564 ACN917564 AMJ917564 AWF917564 BGB917564 BPX917564 BZT917564 CJP917564 CTL917564 DDH917564 DND917564 DWZ917564 EGV917564 EQR917564 FAN917564 FKJ917564 FUF917564 GEB917564 GNX917564 GXT917564 HHP917564 HRL917564 IBH917564 ILD917564 IUZ917564 JEV917564 JOR917564 JYN917564 KIJ917564 KSF917564 LCB917564 LLX917564 LVT917564 MFP917564 MPL917564 MZH917564 NJD917564 NSZ917564 OCV917564 OMR917564 OWN917564 PGJ917564 PQF917564 QAB917564 QJX917564 QTT917564 RDP917564 RNL917564 RXH917564 SHD917564 SQZ917564 TAV917564 TKR917564 TUN917564 UEJ917564 UOF917564 UYB917564 VHX917564 VRT917564 WBP917564 WLL917564 WVH917564 C983100 IV983100 SR983100 ACN983100 AMJ983100 AWF983100 BGB983100 BPX983100 BZT983100 CJP983100 CTL983100 DDH983100 DND983100 DWZ983100 EGV983100 EQR983100 FAN983100 FKJ983100 FUF983100 GEB983100 GNX983100 GXT983100 HHP983100 HRL983100 IBH983100 ILD983100 IUZ983100 JEV983100 JOR983100 JYN983100 KIJ983100 KSF983100 LCB983100 LLX983100 LVT983100 MFP983100 MPL983100 MZH983100 NJD983100 NSZ983100 OCV983100 OMR983100 OWN983100 PGJ983100 PQF983100 QAB983100 QJX983100 QTT983100 RDP983100 RNL983100 RXH983100 SHD983100 SQZ983100 TAV983100 TKR983100 TUN983100 UEJ983100 UOF983100 UYB983100 VHX983100 VRT983100 WBP98310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00 A65596 IS65596 SO65596 ACK65596 AMG65596 AWC65596 BFY65596 BPU65596 BZQ65596 CJM65596 CTI65596 DDE65596 DNA65596 DWW65596 EGS65596 EQO65596 FAK65596 FKG65596 FUC65596 GDY65596 GNU65596 GXQ65596 HHM65596 HRI65596 IBE65596 ILA65596 IUW65596 JES65596 JOO65596 JYK65596 KIG65596 KSC65596 LBY65596 LLU65596 LVQ65596 MFM65596 MPI65596 MZE65596 NJA65596 NSW65596 OCS65596 OMO65596 OWK65596 PGG65596 PQC65596 PZY65596 QJU65596 QTQ65596 RDM65596 RNI65596 RXE65596 SHA65596 SQW65596 TAS65596 TKO65596 TUK65596 UEG65596 UOC65596 UXY65596 VHU65596 VRQ65596 WBM65596 WLI65596 WVE65596 A131132 IS131132 SO131132 ACK131132 AMG131132 AWC131132 BFY131132 BPU131132 BZQ131132 CJM131132 CTI131132 DDE131132 DNA131132 DWW131132 EGS131132 EQO131132 FAK131132 FKG131132 FUC131132 GDY131132 GNU131132 GXQ131132 HHM131132 HRI131132 IBE131132 ILA131132 IUW131132 JES131132 JOO131132 JYK131132 KIG131132 KSC131132 LBY131132 LLU131132 LVQ131132 MFM131132 MPI131132 MZE131132 NJA131132 NSW131132 OCS131132 OMO131132 OWK131132 PGG131132 PQC131132 PZY131132 QJU131132 QTQ131132 RDM131132 RNI131132 RXE131132 SHA131132 SQW131132 TAS131132 TKO131132 TUK131132 UEG131132 UOC131132 UXY131132 VHU131132 VRQ131132 WBM131132 WLI131132 WVE131132 A196668 IS196668 SO196668 ACK196668 AMG196668 AWC196668 BFY196668 BPU196668 BZQ196668 CJM196668 CTI196668 DDE196668 DNA196668 DWW196668 EGS196668 EQO196668 FAK196668 FKG196668 FUC196668 GDY196668 GNU196668 GXQ196668 HHM196668 HRI196668 IBE196668 ILA196668 IUW196668 JES196668 JOO196668 JYK196668 KIG196668 KSC196668 LBY196668 LLU196668 LVQ196668 MFM196668 MPI196668 MZE196668 NJA196668 NSW196668 OCS196668 OMO196668 OWK196668 PGG196668 PQC196668 PZY196668 QJU196668 QTQ196668 RDM196668 RNI196668 RXE196668 SHA196668 SQW196668 TAS196668 TKO196668 TUK196668 UEG196668 UOC196668 UXY196668 VHU196668 VRQ196668 WBM196668 WLI196668 WVE196668 A262204 IS262204 SO262204 ACK262204 AMG262204 AWC262204 BFY262204 BPU262204 BZQ262204 CJM262204 CTI262204 DDE262204 DNA262204 DWW262204 EGS262204 EQO262204 FAK262204 FKG262204 FUC262204 GDY262204 GNU262204 GXQ262204 HHM262204 HRI262204 IBE262204 ILA262204 IUW262204 JES262204 JOO262204 JYK262204 KIG262204 KSC262204 LBY262204 LLU262204 LVQ262204 MFM262204 MPI262204 MZE262204 NJA262204 NSW262204 OCS262204 OMO262204 OWK262204 PGG262204 PQC262204 PZY262204 QJU262204 QTQ262204 RDM262204 RNI262204 RXE262204 SHA262204 SQW262204 TAS262204 TKO262204 TUK262204 UEG262204 UOC262204 UXY262204 VHU262204 VRQ262204 WBM262204 WLI262204 WVE262204 A327740 IS327740 SO327740 ACK327740 AMG327740 AWC327740 BFY327740 BPU327740 BZQ327740 CJM327740 CTI327740 DDE327740 DNA327740 DWW327740 EGS327740 EQO327740 FAK327740 FKG327740 FUC327740 GDY327740 GNU327740 GXQ327740 HHM327740 HRI327740 IBE327740 ILA327740 IUW327740 JES327740 JOO327740 JYK327740 KIG327740 KSC327740 LBY327740 LLU327740 LVQ327740 MFM327740 MPI327740 MZE327740 NJA327740 NSW327740 OCS327740 OMO327740 OWK327740 PGG327740 PQC327740 PZY327740 QJU327740 QTQ327740 RDM327740 RNI327740 RXE327740 SHA327740 SQW327740 TAS327740 TKO327740 TUK327740 UEG327740 UOC327740 UXY327740 VHU327740 VRQ327740 WBM327740 WLI327740 WVE327740 A393276 IS393276 SO393276 ACK393276 AMG393276 AWC393276 BFY393276 BPU393276 BZQ393276 CJM393276 CTI393276 DDE393276 DNA393276 DWW393276 EGS393276 EQO393276 FAK393276 FKG393276 FUC393276 GDY393276 GNU393276 GXQ393276 HHM393276 HRI393276 IBE393276 ILA393276 IUW393276 JES393276 JOO393276 JYK393276 KIG393276 KSC393276 LBY393276 LLU393276 LVQ393276 MFM393276 MPI393276 MZE393276 NJA393276 NSW393276 OCS393276 OMO393276 OWK393276 PGG393276 PQC393276 PZY393276 QJU393276 QTQ393276 RDM393276 RNI393276 RXE393276 SHA393276 SQW393276 TAS393276 TKO393276 TUK393276 UEG393276 UOC393276 UXY393276 VHU393276 VRQ393276 WBM393276 WLI393276 WVE393276 A458812 IS458812 SO458812 ACK458812 AMG458812 AWC458812 BFY458812 BPU458812 BZQ458812 CJM458812 CTI458812 DDE458812 DNA458812 DWW458812 EGS458812 EQO458812 FAK458812 FKG458812 FUC458812 GDY458812 GNU458812 GXQ458812 HHM458812 HRI458812 IBE458812 ILA458812 IUW458812 JES458812 JOO458812 JYK458812 KIG458812 KSC458812 LBY458812 LLU458812 LVQ458812 MFM458812 MPI458812 MZE458812 NJA458812 NSW458812 OCS458812 OMO458812 OWK458812 PGG458812 PQC458812 PZY458812 QJU458812 QTQ458812 RDM458812 RNI458812 RXE458812 SHA458812 SQW458812 TAS458812 TKO458812 TUK458812 UEG458812 UOC458812 UXY458812 VHU458812 VRQ458812 WBM458812 WLI458812 WVE458812 A524348 IS524348 SO524348 ACK524348 AMG524348 AWC524348 BFY524348 BPU524348 BZQ524348 CJM524348 CTI524348 DDE524348 DNA524348 DWW524348 EGS524348 EQO524348 FAK524348 FKG524348 FUC524348 GDY524348 GNU524348 GXQ524348 HHM524348 HRI524348 IBE524348 ILA524348 IUW524348 JES524348 JOO524348 JYK524348 KIG524348 KSC524348 LBY524348 LLU524348 LVQ524348 MFM524348 MPI524348 MZE524348 NJA524348 NSW524348 OCS524348 OMO524348 OWK524348 PGG524348 PQC524348 PZY524348 QJU524348 QTQ524348 RDM524348 RNI524348 RXE524348 SHA524348 SQW524348 TAS524348 TKO524348 TUK524348 UEG524348 UOC524348 UXY524348 VHU524348 VRQ524348 WBM524348 WLI524348 WVE524348 A589884 IS589884 SO589884 ACK589884 AMG589884 AWC589884 BFY589884 BPU589884 BZQ589884 CJM589884 CTI589884 DDE589884 DNA589884 DWW589884 EGS589884 EQO589884 FAK589884 FKG589884 FUC589884 GDY589884 GNU589884 GXQ589884 HHM589884 HRI589884 IBE589884 ILA589884 IUW589884 JES589884 JOO589884 JYK589884 KIG589884 KSC589884 LBY589884 LLU589884 LVQ589884 MFM589884 MPI589884 MZE589884 NJA589884 NSW589884 OCS589884 OMO589884 OWK589884 PGG589884 PQC589884 PZY589884 QJU589884 QTQ589884 RDM589884 RNI589884 RXE589884 SHA589884 SQW589884 TAS589884 TKO589884 TUK589884 UEG589884 UOC589884 UXY589884 VHU589884 VRQ589884 WBM589884 WLI589884 WVE589884 A655420 IS655420 SO655420 ACK655420 AMG655420 AWC655420 BFY655420 BPU655420 BZQ655420 CJM655420 CTI655420 DDE655420 DNA655420 DWW655420 EGS655420 EQO655420 FAK655420 FKG655420 FUC655420 GDY655420 GNU655420 GXQ655420 HHM655420 HRI655420 IBE655420 ILA655420 IUW655420 JES655420 JOO655420 JYK655420 KIG655420 KSC655420 LBY655420 LLU655420 LVQ655420 MFM655420 MPI655420 MZE655420 NJA655420 NSW655420 OCS655420 OMO655420 OWK655420 PGG655420 PQC655420 PZY655420 QJU655420 QTQ655420 RDM655420 RNI655420 RXE655420 SHA655420 SQW655420 TAS655420 TKO655420 TUK655420 UEG655420 UOC655420 UXY655420 VHU655420 VRQ655420 WBM655420 WLI655420 WVE655420 A720956 IS720956 SO720956 ACK720956 AMG720956 AWC720956 BFY720956 BPU720956 BZQ720956 CJM720956 CTI720956 DDE720956 DNA720956 DWW720956 EGS720956 EQO720956 FAK720956 FKG720956 FUC720956 GDY720956 GNU720956 GXQ720956 HHM720956 HRI720956 IBE720956 ILA720956 IUW720956 JES720956 JOO720956 JYK720956 KIG720956 KSC720956 LBY720956 LLU720956 LVQ720956 MFM720956 MPI720956 MZE720956 NJA720956 NSW720956 OCS720956 OMO720956 OWK720956 PGG720956 PQC720956 PZY720956 QJU720956 QTQ720956 RDM720956 RNI720956 RXE720956 SHA720956 SQW720956 TAS720956 TKO720956 TUK720956 UEG720956 UOC720956 UXY720956 VHU720956 VRQ720956 WBM720956 WLI720956 WVE720956 A786492 IS786492 SO786492 ACK786492 AMG786492 AWC786492 BFY786492 BPU786492 BZQ786492 CJM786492 CTI786492 DDE786492 DNA786492 DWW786492 EGS786492 EQO786492 FAK786492 FKG786492 FUC786492 GDY786492 GNU786492 GXQ786492 HHM786492 HRI786492 IBE786492 ILA786492 IUW786492 JES786492 JOO786492 JYK786492 KIG786492 KSC786492 LBY786492 LLU786492 LVQ786492 MFM786492 MPI786492 MZE786492 NJA786492 NSW786492 OCS786492 OMO786492 OWK786492 PGG786492 PQC786492 PZY786492 QJU786492 QTQ786492 RDM786492 RNI786492 RXE786492 SHA786492 SQW786492 TAS786492 TKO786492 TUK786492 UEG786492 UOC786492 UXY786492 VHU786492 VRQ786492 WBM786492 WLI786492 WVE786492 A852028 IS852028 SO852028 ACK852028 AMG852028 AWC852028 BFY852028 BPU852028 BZQ852028 CJM852028 CTI852028 DDE852028 DNA852028 DWW852028 EGS852028 EQO852028 FAK852028 FKG852028 FUC852028 GDY852028 GNU852028 GXQ852028 HHM852028 HRI852028 IBE852028 ILA852028 IUW852028 JES852028 JOO852028 JYK852028 KIG852028 KSC852028 LBY852028 LLU852028 LVQ852028 MFM852028 MPI852028 MZE852028 NJA852028 NSW852028 OCS852028 OMO852028 OWK852028 PGG852028 PQC852028 PZY852028 QJU852028 QTQ852028 RDM852028 RNI852028 RXE852028 SHA852028 SQW852028 TAS852028 TKO852028 TUK852028 UEG852028 UOC852028 UXY852028 VHU852028 VRQ852028 WBM852028 WLI852028 WVE852028 A917564 IS917564 SO917564 ACK917564 AMG917564 AWC917564 BFY917564 BPU917564 BZQ917564 CJM917564 CTI917564 DDE917564 DNA917564 DWW917564 EGS917564 EQO917564 FAK917564 FKG917564 FUC917564 GDY917564 GNU917564 GXQ917564 HHM917564 HRI917564 IBE917564 ILA917564 IUW917564 JES917564 JOO917564 JYK917564 KIG917564 KSC917564 LBY917564 LLU917564 LVQ917564 MFM917564 MPI917564 MZE917564 NJA917564 NSW917564 OCS917564 OMO917564 OWK917564 PGG917564 PQC917564 PZY917564 QJU917564 QTQ917564 RDM917564 RNI917564 RXE917564 SHA917564 SQW917564 TAS917564 TKO917564 TUK917564 UEG917564 UOC917564 UXY917564 VHU917564 VRQ917564 WBM917564 WLI917564 WVE917564 A983100 IS983100 SO983100 ACK983100 AMG983100 AWC983100 BFY983100 BPU983100 BZQ983100 CJM983100 CTI983100 DDE983100 DNA983100 DWW983100 EGS983100 EQO983100 FAK983100 FKG983100 FUC983100 GDY983100 GNU983100 GXQ983100 HHM983100 HRI983100 IBE983100 ILA983100 IUW983100 JES983100 JOO983100 JYK983100 KIG983100 KSC983100 LBY983100 LLU983100 LVQ983100 MFM983100 MPI983100 MZE983100 NJA983100 NSW983100 OCS983100 OMO983100 OWK983100 PGG983100 PQC983100 PZY983100 QJU983100 QTQ983100 RDM983100 RNI983100 RXE983100 SHA983100 SQW983100 TAS983100 TKO983100 TUK983100 UEG983100 UOC983100 UXY983100 VHU983100 VRQ983100 WBM983100 WLI98310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3"/>
  <sheetViews>
    <sheetView tabSelected="1" topLeftCell="A106" zoomScale="80" zoomScaleNormal="80" workbookViewId="0">
      <selection activeCell="C118" sqref="C118"/>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18.28515625" style="1" customWidth="1"/>
    <col min="11" max="11" width="20" style="1" customWidth="1"/>
    <col min="12" max="13" width="18.7109375" style="1" customWidth="1"/>
    <col min="14" max="14" width="22.140625" style="1" customWidth="1"/>
    <col min="15" max="15" width="26.140625" style="1" customWidth="1"/>
    <col min="16" max="16" width="19.5703125" style="1" bestFit="1" customWidth="1"/>
    <col min="17" max="17" width="61.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4606</v>
      </c>
      <c r="D6" s="1443"/>
      <c r="E6" s="1443"/>
      <c r="F6" s="1443"/>
      <c r="G6" s="1443"/>
      <c r="H6" s="1443"/>
      <c r="I6" s="1443"/>
      <c r="J6" s="1443"/>
      <c r="K6" s="1443"/>
      <c r="L6" s="1443"/>
      <c r="M6" s="1443"/>
      <c r="N6" s="1444"/>
    </row>
    <row r="7" spans="2:16" ht="16.5" thickBot="1" x14ac:dyDescent="0.3">
      <c r="B7" s="3" t="s">
        <v>4</v>
      </c>
      <c r="C7" s="1443" t="s">
        <v>4545</v>
      </c>
      <c r="D7" s="1443"/>
      <c r="E7" s="1443"/>
      <c r="F7" s="1443"/>
      <c r="G7" s="1443"/>
      <c r="H7" s="1443"/>
      <c r="I7" s="1443"/>
      <c r="J7" s="1443"/>
      <c r="K7" s="1443"/>
      <c r="L7" s="1443"/>
      <c r="M7" s="1443"/>
      <c r="N7" s="1444"/>
    </row>
    <row r="8" spans="2:16" ht="16.5" thickBot="1" x14ac:dyDescent="0.3">
      <c r="B8" s="3" t="s">
        <v>6</v>
      </c>
      <c r="C8" s="1443" t="s">
        <v>4550</v>
      </c>
      <c r="D8" s="1443"/>
      <c r="E8" s="1443"/>
      <c r="F8" s="1443"/>
      <c r="G8" s="1443"/>
      <c r="H8" s="1443"/>
      <c r="I8" s="1443"/>
      <c r="J8" s="1443"/>
      <c r="K8" s="1443"/>
      <c r="L8" s="1443"/>
      <c r="M8" s="1443"/>
      <c r="N8" s="1444"/>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17</v>
      </c>
      <c r="D10" s="1415"/>
      <c r="E10" s="1416"/>
      <c r="F10" s="4"/>
      <c r="G10" s="4"/>
      <c r="H10" s="4"/>
      <c r="I10" s="4"/>
      <c r="J10" s="4"/>
      <c r="K10" s="4"/>
      <c r="L10" s="4"/>
      <c r="M10" s="4"/>
      <c r="N10" s="5"/>
    </row>
    <row r="11" spans="2:16" ht="16.5" thickBot="1" x14ac:dyDescent="0.3">
      <c r="B11" s="6" t="s">
        <v>10</v>
      </c>
      <c r="C11" s="281">
        <v>41979</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17</v>
      </c>
      <c r="E15" s="18">
        <v>1996614434</v>
      </c>
      <c r="F15" s="19">
        <v>910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v>17</v>
      </c>
      <c r="E22" s="26">
        <v>1996614434</v>
      </c>
      <c r="F22" s="19">
        <v>910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728</v>
      </c>
      <c r="D24" s="32"/>
      <c r="E24" s="33">
        <f>E22</f>
        <v>1996614434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t="s">
        <v>23</v>
      </c>
      <c r="D31" s="41"/>
      <c r="E31"/>
      <c r="F31"/>
      <c r="G31"/>
      <c r="H31"/>
      <c r="I31" s="13"/>
      <c r="J31" s="13"/>
      <c r="K31" s="13"/>
      <c r="L31" s="13"/>
      <c r="M31" s="13"/>
      <c r="N31" s="14"/>
    </row>
    <row r="32" spans="1:14" x14ac:dyDescent="0.25">
      <c r="A32" s="36"/>
      <c r="B32" s="41" t="s">
        <v>25</v>
      </c>
      <c r="C32" s="41"/>
      <c r="D32" s="41" t="s">
        <v>23</v>
      </c>
      <c r="E32"/>
      <c r="F32"/>
      <c r="G32"/>
      <c r="H32"/>
      <c r="I32" s="13"/>
      <c r="J32" s="13"/>
      <c r="K32" s="13"/>
      <c r="L32" s="13"/>
      <c r="M32" s="13"/>
      <c r="N32" s="14"/>
    </row>
    <row r="33" spans="1:17" x14ac:dyDescent="0.25">
      <c r="A33" s="36"/>
      <c r="B33" s="41" t="s">
        <v>26</v>
      </c>
      <c r="C33" s="41" t="s">
        <v>23</v>
      </c>
      <c r="D33" s="41"/>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0</v>
      </c>
      <c r="E40" s="1403">
        <f>+D40+D41</f>
        <v>35</v>
      </c>
      <c r="F40"/>
      <c r="G40"/>
      <c r="H40"/>
      <c r="I40" s="13"/>
      <c r="J40" s="13"/>
      <c r="K40" s="13"/>
      <c r="L40" s="13"/>
      <c r="M40" s="13"/>
      <c r="N40" s="14"/>
    </row>
    <row r="41" spans="1:17" ht="42.7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45" x14ac:dyDescent="0.25">
      <c r="A49" s="50">
        <v>1</v>
      </c>
      <c r="B49" s="71" t="s">
        <v>4603</v>
      </c>
      <c r="C49" s="71" t="s">
        <v>4603</v>
      </c>
      <c r="D49" s="72" t="s">
        <v>4605</v>
      </c>
      <c r="E49" s="1319">
        <v>1602022012</v>
      </c>
      <c r="F49" s="73" t="s">
        <v>20</v>
      </c>
      <c r="G49" s="225">
        <v>1</v>
      </c>
      <c r="H49" s="226">
        <v>41061</v>
      </c>
      <c r="I49" s="74">
        <v>41273</v>
      </c>
      <c r="J49" s="74" t="s">
        <v>21</v>
      </c>
      <c r="K49" s="75">
        <v>7</v>
      </c>
      <c r="L49" s="75"/>
      <c r="M49" s="76">
        <v>1300</v>
      </c>
      <c r="N49" s="76">
        <f>+M49*G49</f>
        <v>1300</v>
      </c>
      <c r="O49" s="77">
        <v>57000000</v>
      </c>
      <c r="P49" s="77" t="s">
        <v>4604</v>
      </c>
      <c r="Q49" s="65"/>
      <c r="R49" s="61"/>
      <c r="S49" s="61"/>
      <c r="T49" s="61"/>
      <c r="U49" s="61"/>
      <c r="V49" s="61"/>
      <c r="W49" s="61"/>
      <c r="X49" s="61"/>
      <c r="Y49" s="61"/>
      <c r="Z49" s="61"/>
    </row>
    <row r="50" spans="1:26" s="62" customFormat="1" ht="45" x14ac:dyDescent="0.25">
      <c r="A50" s="50">
        <f>+A49+1</f>
        <v>2</v>
      </c>
      <c r="B50" s="71" t="s">
        <v>4603</v>
      </c>
      <c r="C50" s="71" t="s">
        <v>4603</v>
      </c>
      <c r="D50" s="71" t="s">
        <v>4602</v>
      </c>
      <c r="E50" s="1319">
        <v>701820130260</v>
      </c>
      <c r="F50" s="73" t="s">
        <v>20</v>
      </c>
      <c r="G50" s="228">
        <v>1</v>
      </c>
      <c r="H50" s="226">
        <v>41353</v>
      </c>
      <c r="I50" s="74">
        <v>41639</v>
      </c>
      <c r="J50" s="74" t="s">
        <v>21</v>
      </c>
      <c r="K50" s="75">
        <v>9.33</v>
      </c>
      <c r="L50" s="75"/>
      <c r="M50" s="76">
        <v>1475</v>
      </c>
      <c r="N50" s="76">
        <v>1475</v>
      </c>
      <c r="O50" s="77">
        <v>3014150394</v>
      </c>
      <c r="P50" s="77">
        <v>97</v>
      </c>
      <c r="Q50" s="65"/>
      <c r="R50" s="61"/>
      <c r="S50" s="61"/>
      <c r="T50" s="61"/>
      <c r="U50" s="61"/>
      <c r="V50" s="61"/>
      <c r="W50" s="61"/>
      <c r="X50" s="61"/>
      <c r="Y50" s="61"/>
      <c r="Z50" s="61"/>
    </row>
    <row r="51" spans="1:26" s="62" customFormat="1" ht="45" x14ac:dyDescent="0.25">
      <c r="A51" s="50">
        <f>+A50+1</f>
        <v>3</v>
      </c>
      <c r="B51" s="71" t="s">
        <v>4603</v>
      </c>
      <c r="C51" s="71" t="s">
        <v>4603</v>
      </c>
      <c r="D51" s="71" t="s">
        <v>4602</v>
      </c>
      <c r="E51" s="1319">
        <v>701820140106</v>
      </c>
      <c r="F51" s="73" t="s">
        <v>20</v>
      </c>
      <c r="G51" s="228">
        <v>1</v>
      </c>
      <c r="H51" s="226">
        <v>41673</v>
      </c>
      <c r="I51" s="74">
        <v>41943</v>
      </c>
      <c r="J51" s="74" t="s">
        <v>21</v>
      </c>
      <c r="K51" s="75">
        <v>8.9</v>
      </c>
      <c r="L51" s="75"/>
      <c r="M51" s="76">
        <v>435</v>
      </c>
      <c r="N51" s="76">
        <v>435</v>
      </c>
      <c r="O51" s="77">
        <v>726196830</v>
      </c>
      <c r="P51" s="77">
        <v>98</v>
      </c>
      <c r="Q51" s="65"/>
      <c r="R51" s="61"/>
      <c r="S51" s="61"/>
      <c r="T51" s="61"/>
      <c r="U51" s="61"/>
      <c r="V51" s="61"/>
      <c r="W51" s="61"/>
      <c r="X51" s="61"/>
      <c r="Y51" s="61"/>
      <c r="Z51" s="61"/>
    </row>
    <row r="52" spans="1:26" s="62" customFormat="1" ht="30" x14ac:dyDescent="0.25">
      <c r="A52" s="50" t="e">
        <f>+#REF!+1</f>
        <v>#REF!</v>
      </c>
      <c r="B52" s="71" t="s">
        <v>4550</v>
      </c>
      <c r="C52" s="71" t="s">
        <v>4550</v>
      </c>
      <c r="D52" s="71" t="s">
        <v>4598</v>
      </c>
      <c r="E52" s="76" t="s">
        <v>4601</v>
      </c>
      <c r="F52" s="73" t="s">
        <v>20</v>
      </c>
      <c r="G52" s="228">
        <v>1</v>
      </c>
      <c r="H52" s="226">
        <v>40192</v>
      </c>
      <c r="I52" s="74">
        <v>40512</v>
      </c>
      <c r="J52" s="74" t="s">
        <v>21</v>
      </c>
      <c r="K52" s="75" t="s">
        <v>4600</v>
      </c>
      <c r="L52" s="75"/>
      <c r="M52" s="76">
        <v>83</v>
      </c>
      <c r="N52" s="76">
        <v>83</v>
      </c>
      <c r="O52" s="77">
        <v>8500000</v>
      </c>
      <c r="P52" s="77" t="s">
        <v>4599</v>
      </c>
      <c r="Q52" s="65"/>
      <c r="R52" s="61"/>
      <c r="S52" s="61"/>
      <c r="T52" s="61"/>
      <c r="U52" s="61"/>
      <c r="V52" s="61"/>
      <c r="W52" s="61"/>
      <c r="X52" s="61"/>
      <c r="Y52" s="61"/>
      <c r="Z52" s="61"/>
    </row>
    <row r="53" spans="1:26" s="62" customFormat="1" ht="30" x14ac:dyDescent="0.25">
      <c r="A53" s="50" t="e">
        <f>+A52+1</f>
        <v>#REF!</v>
      </c>
      <c r="B53" s="71" t="s">
        <v>4550</v>
      </c>
      <c r="C53" s="71" t="s">
        <v>4550</v>
      </c>
      <c r="D53" s="71" t="s">
        <v>4598</v>
      </c>
      <c r="E53" s="76" t="s">
        <v>4597</v>
      </c>
      <c r="F53" s="73" t="s">
        <v>20</v>
      </c>
      <c r="G53" s="228">
        <v>1</v>
      </c>
      <c r="H53" s="226">
        <v>40571</v>
      </c>
      <c r="I53" s="74">
        <v>40877</v>
      </c>
      <c r="J53" s="74" t="s">
        <v>21</v>
      </c>
      <c r="K53" s="75">
        <v>10.06</v>
      </c>
      <c r="L53" s="74"/>
      <c r="M53" s="76">
        <v>80</v>
      </c>
      <c r="N53" s="76">
        <v>80</v>
      </c>
      <c r="O53" s="77">
        <v>9000000</v>
      </c>
      <c r="P53" s="77" t="s">
        <v>4596</v>
      </c>
      <c r="Q53" s="65"/>
      <c r="R53" s="61"/>
      <c r="S53" s="61"/>
      <c r="T53" s="61"/>
      <c r="U53" s="61"/>
      <c r="V53" s="61"/>
      <c r="W53" s="61"/>
      <c r="X53" s="61"/>
      <c r="Y53" s="61"/>
      <c r="Z53" s="61"/>
    </row>
    <row r="54" spans="1:26" s="62" customFormat="1" x14ac:dyDescent="0.25">
      <c r="A54" s="50" t="e">
        <f>+A53+1</f>
        <v>#REF!</v>
      </c>
      <c r="B54" s="71"/>
      <c r="C54" s="72"/>
      <c r="D54" s="71"/>
      <c r="E54" s="228"/>
      <c r="F54" s="73"/>
      <c r="G54" s="73"/>
      <c r="H54" s="73"/>
      <c r="I54" s="74"/>
      <c r="J54" s="74"/>
      <c r="K54" s="74"/>
      <c r="L54" s="74"/>
      <c r="M54" s="75"/>
      <c r="N54" s="75"/>
      <c r="O54" s="77"/>
      <c r="P54" s="77"/>
      <c r="Q54" s="65"/>
      <c r="R54" s="61"/>
      <c r="S54" s="61"/>
      <c r="T54" s="61"/>
      <c r="U54" s="61"/>
      <c r="V54" s="61"/>
      <c r="W54" s="61"/>
      <c r="X54" s="61"/>
      <c r="Y54" s="61"/>
      <c r="Z54" s="61"/>
    </row>
    <row r="55" spans="1:26" s="62" customFormat="1" x14ac:dyDescent="0.25">
      <c r="A55" s="50" t="e">
        <f>+A54+1</f>
        <v>#REF!</v>
      </c>
      <c r="B55" s="71"/>
      <c r="C55" s="72"/>
      <c r="D55" s="71"/>
      <c r="E55" s="228"/>
      <c r="F55" s="73"/>
      <c r="G55" s="73"/>
      <c r="H55" s="73"/>
      <c r="I55" s="74"/>
      <c r="J55" s="74"/>
      <c r="K55" s="74"/>
      <c r="L55" s="74"/>
      <c r="M55" s="75"/>
      <c r="N55" s="75"/>
      <c r="O55" s="77"/>
      <c r="P55" s="77"/>
      <c r="Q55" s="65"/>
      <c r="R55" s="61"/>
      <c r="S55" s="61"/>
      <c r="T55" s="61"/>
      <c r="U55" s="61"/>
      <c r="V55" s="61"/>
      <c r="W55" s="61"/>
      <c r="X55" s="61"/>
      <c r="Y55" s="61"/>
      <c r="Z55" s="61"/>
    </row>
    <row r="56" spans="1:26" s="62" customFormat="1" x14ac:dyDescent="0.25">
      <c r="A56" s="50"/>
      <c r="B56" s="78" t="s">
        <v>30</v>
      </c>
      <c r="C56" s="72"/>
      <c r="D56" s="71"/>
      <c r="E56" s="228"/>
      <c r="F56" s="73"/>
      <c r="G56" s="73"/>
      <c r="H56" s="73"/>
      <c r="I56" s="74"/>
      <c r="J56" s="74"/>
      <c r="K56" s="79">
        <f>SUM(K49:K55)</f>
        <v>35.29</v>
      </c>
      <c r="L56" s="79">
        <f>SUM(L49:L55)</f>
        <v>0</v>
      </c>
      <c r="M56" s="76">
        <v>1475</v>
      </c>
      <c r="N56" s="76">
        <f>SUM(N49:N55)</f>
        <v>3373</v>
      </c>
      <c r="O56" s="77"/>
      <c r="P56" s="77"/>
      <c r="Q56" s="81"/>
    </row>
    <row r="57" spans="1:26" s="82" customFormat="1" x14ac:dyDescent="0.25">
      <c r="E57" s="83"/>
    </row>
    <row r="58" spans="1:26" s="82" customFormat="1" x14ac:dyDescent="0.25">
      <c r="B58" s="1422" t="s">
        <v>56</v>
      </c>
      <c r="C58" s="1422" t="s">
        <v>57</v>
      </c>
      <c r="D58" s="1424" t="s">
        <v>58</v>
      </c>
      <c r="E58" s="1424"/>
    </row>
    <row r="59" spans="1:26" s="82" customFormat="1" x14ac:dyDescent="0.25">
      <c r="B59" s="1423"/>
      <c r="C59" s="1423"/>
      <c r="D59" s="766" t="s">
        <v>59</v>
      </c>
      <c r="E59" s="85" t="s">
        <v>60</v>
      </c>
    </row>
    <row r="60" spans="1:26" s="82" customFormat="1" ht="18.75" x14ac:dyDescent="0.25">
      <c r="B60" s="86" t="s">
        <v>61</v>
      </c>
      <c r="C60" s="87">
        <f>+K56</f>
        <v>35.29</v>
      </c>
      <c r="D60" s="88" t="s">
        <v>23</v>
      </c>
      <c r="E60" s="88"/>
      <c r="F60" s="89"/>
      <c r="G60" s="89"/>
      <c r="H60" s="89"/>
      <c r="I60" s="89"/>
      <c r="J60" s="89"/>
      <c r="K60" s="89"/>
      <c r="L60" s="89"/>
      <c r="M60" s="89"/>
    </row>
    <row r="61" spans="1:26" s="82" customFormat="1" x14ac:dyDescent="0.25">
      <c r="B61" s="86" t="s">
        <v>62</v>
      </c>
      <c r="C61" s="235" t="s">
        <v>4595</v>
      </c>
      <c r="D61" s="88" t="s">
        <v>23</v>
      </c>
      <c r="E61" s="88"/>
    </row>
    <row r="62" spans="1:26" s="82" customFormat="1" x14ac:dyDescent="0.25">
      <c r="B62" s="90"/>
      <c r="C62" s="1413"/>
      <c r="D62" s="1413"/>
      <c r="E62" s="1413"/>
      <c r="F62" s="1413"/>
      <c r="G62" s="1413"/>
      <c r="H62" s="1413"/>
      <c r="I62" s="1413"/>
      <c r="J62" s="1413"/>
      <c r="K62" s="1413"/>
      <c r="L62" s="1413"/>
      <c r="M62" s="1413"/>
      <c r="N62" s="1413"/>
    </row>
    <row r="63" spans="1:26" ht="15.75" thickBot="1" x14ac:dyDescent="0.3"/>
    <row r="64" spans="1:26" ht="27" thickBot="1" x14ac:dyDescent="0.3">
      <c r="B64" s="1414" t="s">
        <v>63</v>
      </c>
      <c r="C64" s="1414"/>
      <c r="D64" s="1414"/>
      <c r="E64" s="1414"/>
      <c r="F64" s="1414"/>
      <c r="G64" s="1414"/>
      <c r="H64" s="1414"/>
      <c r="I64" s="1414"/>
      <c r="J64" s="1414"/>
      <c r="K64" s="1414"/>
      <c r="L64" s="1414"/>
      <c r="M64" s="1414"/>
      <c r="N64" s="1414"/>
    </row>
    <row r="67" spans="2:17" ht="90" x14ac:dyDescent="0.25">
      <c r="B67" s="91" t="s">
        <v>64</v>
      </c>
      <c r="C67" s="92" t="s">
        <v>65</v>
      </c>
      <c r="D67" s="92" t="s">
        <v>66</v>
      </c>
      <c r="E67" s="92" t="s">
        <v>67</v>
      </c>
      <c r="F67" s="92" t="s">
        <v>68</v>
      </c>
      <c r="G67" s="92" t="s">
        <v>69</v>
      </c>
      <c r="H67" s="92" t="s">
        <v>70</v>
      </c>
      <c r="I67" s="92" t="s">
        <v>71</v>
      </c>
      <c r="J67" s="92" t="s">
        <v>72</v>
      </c>
      <c r="K67" s="92" t="s">
        <v>73</v>
      </c>
      <c r="L67" s="92" t="s">
        <v>74</v>
      </c>
      <c r="M67" s="93" t="s">
        <v>75</v>
      </c>
      <c r="N67" s="93" t="s">
        <v>76</v>
      </c>
      <c r="O67" s="1387" t="s">
        <v>77</v>
      </c>
      <c r="P67" s="1388"/>
      <c r="Q67" s="92" t="s">
        <v>78</v>
      </c>
    </row>
    <row r="68" spans="2:17" ht="42" customHeight="1" x14ac:dyDescent="0.25">
      <c r="B68" s="94" t="s">
        <v>365</v>
      </c>
      <c r="C68" s="94" t="s">
        <v>366</v>
      </c>
      <c r="D68" s="95" t="s">
        <v>21</v>
      </c>
      <c r="E68" s="95" t="s">
        <v>21</v>
      </c>
      <c r="F68" s="266" t="s">
        <v>81</v>
      </c>
      <c r="G68" s="266" t="s">
        <v>81</v>
      </c>
      <c r="H68" s="96" t="s">
        <v>81</v>
      </c>
      <c r="I68" s="97" t="s">
        <v>20</v>
      </c>
      <c r="J68" s="97" t="s">
        <v>21</v>
      </c>
      <c r="K68" s="41" t="s">
        <v>21</v>
      </c>
      <c r="L68" s="41" t="s">
        <v>21</v>
      </c>
      <c r="M68" s="267" t="s">
        <v>21</v>
      </c>
      <c r="N68" s="41" t="s">
        <v>21</v>
      </c>
      <c r="O68" s="1390" t="s">
        <v>4594</v>
      </c>
      <c r="P68" s="1391"/>
      <c r="Q68" s="41" t="s">
        <v>21</v>
      </c>
    </row>
    <row r="69" spans="2:17" ht="50.25" customHeight="1" x14ac:dyDescent="0.25">
      <c r="B69" s="94" t="s">
        <v>4591</v>
      </c>
      <c r="C69" s="94" t="s">
        <v>2169</v>
      </c>
      <c r="D69" s="95" t="s">
        <v>4593</v>
      </c>
      <c r="E69" s="95">
        <v>80</v>
      </c>
      <c r="F69" s="96" t="s">
        <v>81</v>
      </c>
      <c r="G69" s="96" t="s">
        <v>20</v>
      </c>
      <c r="H69" s="96" t="s">
        <v>81</v>
      </c>
      <c r="I69" s="97" t="s">
        <v>81</v>
      </c>
      <c r="J69" s="97" t="s">
        <v>20</v>
      </c>
      <c r="K69" s="41" t="s">
        <v>20</v>
      </c>
      <c r="L69" s="41" t="s">
        <v>20</v>
      </c>
      <c r="M69" s="41" t="s">
        <v>20</v>
      </c>
      <c r="N69" s="41" t="s">
        <v>20</v>
      </c>
      <c r="O69" s="1390" t="s">
        <v>4592</v>
      </c>
      <c r="P69" s="1391"/>
      <c r="Q69" s="41"/>
    </row>
    <row r="70" spans="2:17" ht="44.25" customHeight="1" x14ac:dyDescent="0.25">
      <c r="B70" s="94" t="s">
        <v>4591</v>
      </c>
      <c r="C70" s="94" t="s">
        <v>2169</v>
      </c>
      <c r="D70" s="95" t="s">
        <v>4590</v>
      </c>
      <c r="E70" s="95">
        <v>200</v>
      </c>
      <c r="F70" s="96" t="s">
        <v>81</v>
      </c>
      <c r="G70" s="96" t="s">
        <v>20</v>
      </c>
      <c r="H70" s="96" t="s">
        <v>81</v>
      </c>
      <c r="I70" s="97" t="s">
        <v>81</v>
      </c>
      <c r="J70" s="97" t="s">
        <v>20</v>
      </c>
      <c r="K70" s="41" t="s">
        <v>20</v>
      </c>
      <c r="L70" s="41" t="s">
        <v>20</v>
      </c>
      <c r="M70" s="41" t="s">
        <v>20</v>
      </c>
      <c r="N70" s="41" t="s">
        <v>20</v>
      </c>
      <c r="O70" s="1390" t="s">
        <v>4589</v>
      </c>
      <c r="P70" s="1391"/>
      <c r="Q70" s="41"/>
    </row>
    <row r="71" spans="2:17" x14ac:dyDescent="0.25">
      <c r="B71" s="94"/>
      <c r="C71" s="94"/>
      <c r="D71" s="95"/>
      <c r="E71" s="95"/>
      <c r="F71" s="96"/>
      <c r="G71" s="96"/>
      <c r="H71" s="96"/>
      <c r="I71" s="97"/>
      <c r="J71" s="97"/>
      <c r="K71" s="41"/>
      <c r="L71" s="41"/>
      <c r="M71" s="41"/>
      <c r="N71" s="41"/>
      <c r="O71" s="1410"/>
      <c r="P71" s="1411"/>
      <c r="Q71" s="41"/>
    </row>
    <row r="72" spans="2:17" x14ac:dyDescent="0.25">
      <c r="B72" s="1" t="s">
        <v>83</v>
      </c>
    </row>
    <row r="73" spans="2:17" x14ac:dyDescent="0.25">
      <c r="B73" s="1" t="s">
        <v>84</v>
      </c>
    </row>
    <row r="74" spans="2:17" x14ac:dyDescent="0.25">
      <c r="B74" s="1" t="s">
        <v>85</v>
      </c>
    </row>
    <row r="76" spans="2:17" ht="15.75" thickBot="1" x14ac:dyDescent="0.3"/>
    <row r="77" spans="2:17" ht="27" thickBot="1" x14ac:dyDescent="0.3">
      <c r="B77" s="1393" t="s">
        <v>86</v>
      </c>
      <c r="C77" s="1394"/>
      <c r="D77" s="1394"/>
      <c r="E77" s="1394"/>
      <c r="F77" s="1394"/>
      <c r="G77" s="1394"/>
      <c r="H77" s="1394"/>
      <c r="I77" s="1394"/>
      <c r="J77" s="1394"/>
      <c r="K77" s="1394"/>
      <c r="L77" s="1394"/>
      <c r="M77" s="1394"/>
      <c r="N77" s="1395"/>
    </row>
    <row r="82" spans="2:17" ht="75" x14ac:dyDescent="0.25">
      <c r="B82" s="91" t="s">
        <v>87</v>
      </c>
      <c r="C82" s="91" t="s">
        <v>88</v>
      </c>
      <c r="D82" s="91" t="s">
        <v>89</v>
      </c>
      <c r="E82" s="91" t="s">
        <v>90</v>
      </c>
      <c r="F82" s="91" t="s">
        <v>91</v>
      </c>
      <c r="G82" s="91" t="s">
        <v>92</v>
      </c>
      <c r="H82" s="91" t="s">
        <v>93</v>
      </c>
      <c r="I82" s="91" t="s">
        <v>94</v>
      </c>
      <c r="J82" s="1387" t="s">
        <v>95</v>
      </c>
      <c r="K82" s="1405"/>
      <c r="L82" s="1388"/>
      <c r="M82" s="91" t="s">
        <v>96</v>
      </c>
      <c r="N82" s="91" t="s">
        <v>97</v>
      </c>
      <c r="O82" s="91" t="s">
        <v>98</v>
      </c>
      <c r="P82" s="1387" t="s">
        <v>77</v>
      </c>
      <c r="Q82" s="1388"/>
    </row>
    <row r="83" spans="2:17" ht="45" x14ac:dyDescent="0.25">
      <c r="B83" s="329" t="s">
        <v>370</v>
      </c>
      <c r="C83" s="739" t="s">
        <v>215</v>
      </c>
      <c r="D83" s="1034" t="s">
        <v>4588</v>
      </c>
      <c r="E83" s="94">
        <v>64741250</v>
      </c>
      <c r="F83" s="104" t="s">
        <v>332</v>
      </c>
      <c r="G83" s="803" t="s">
        <v>453</v>
      </c>
      <c r="H83" s="111">
        <v>36763</v>
      </c>
      <c r="I83" s="96" t="s">
        <v>368</v>
      </c>
      <c r="J83" s="747" t="s">
        <v>4587</v>
      </c>
      <c r="K83" s="269" t="s">
        <v>4586</v>
      </c>
      <c r="L83" s="266" t="s">
        <v>394</v>
      </c>
      <c r="M83" s="746" t="s">
        <v>20</v>
      </c>
      <c r="N83" s="746" t="s">
        <v>20</v>
      </c>
      <c r="O83" s="746" t="s">
        <v>20</v>
      </c>
      <c r="P83" s="98"/>
      <c r="Q83" s="98"/>
    </row>
    <row r="84" spans="2:17" ht="120" x14ac:dyDescent="0.25">
      <c r="B84" s="329"/>
      <c r="C84" s="739"/>
      <c r="D84" s="1034"/>
      <c r="E84" s="94"/>
      <c r="F84" s="104"/>
      <c r="G84" s="803"/>
      <c r="H84" s="111"/>
      <c r="I84" s="96"/>
      <c r="J84" s="747" t="s">
        <v>2512</v>
      </c>
      <c r="K84" s="269" t="s">
        <v>4585</v>
      </c>
      <c r="L84" s="266" t="s">
        <v>394</v>
      </c>
      <c r="M84" s="746"/>
      <c r="N84" s="746"/>
      <c r="O84" s="746"/>
      <c r="P84" s="98"/>
      <c r="Q84" s="98"/>
    </row>
    <row r="85" spans="2:17" ht="90" x14ac:dyDescent="0.25">
      <c r="B85" s="329" t="s">
        <v>370</v>
      </c>
      <c r="C85" s="747" t="s">
        <v>215</v>
      </c>
      <c r="D85" s="616" t="s">
        <v>4584</v>
      </c>
      <c r="E85" s="867">
        <v>64586341</v>
      </c>
      <c r="F85" s="747" t="s">
        <v>1852</v>
      </c>
      <c r="G85" s="747" t="s">
        <v>3269</v>
      </c>
      <c r="H85" s="405">
        <v>37876</v>
      </c>
      <c r="I85" s="747" t="s">
        <v>368</v>
      </c>
      <c r="J85" s="747" t="s">
        <v>4578</v>
      </c>
      <c r="K85" s="402" t="s">
        <v>4583</v>
      </c>
      <c r="L85" s="603" t="s">
        <v>394</v>
      </c>
      <c r="M85" s="747" t="s">
        <v>20</v>
      </c>
      <c r="N85" s="747" t="s">
        <v>20</v>
      </c>
      <c r="O85" s="747" t="s">
        <v>20</v>
      </c>
      <c r="P85" s="98"/>
      <c r="Q85" s="98"/>
    </row>
    <row r="86" spans="2:17" ht="60" x14ac:dyDescent="0.25">
      <c r="B86" s="329" t="s">
        <v>370</v>
      </c>
      <c r="C86" s="747" t="s">
        <v>3389</v>
      </c>
      <c r="D86" s="616" t="s">
        <v>4582</v>
      </c>
      <c r="E86" s="867">
        <v>64743411</v>
      </c>
      <c r="F86" s="747" t="s">
        <v>4581</v>
      </c>
      <c r="G86" s="747" t="s">
        <v>3269</v>
      </c>
      <c r="H86" s="405">
        <v>40460</v>
      </c>
      <c r="I86" s="747" t="s">
        <v>368</v>
      </c>
      <c r="J86" s="747" t="s">
        <v>4578</v>
      </c>
      <c r="K86" s="402" t="s">
        <v>4580</v>
      </c>
      <c r="L86" s="603" t="s">
        <v>394</v>
      </c>
      <c r="M86" s="747" t="s">
        <v>20</v>
      </c>
      <c r="N86" s="747" t="s">
        <v>20</v>
      </c>
      <c r="O86" s="747" t="s">
        <v>20</v>
      </c>
      <c r="P86" s="98"/>
      <c r="Q86" s="98"/>
    </row>
    <row r="87" spans="2:17" ht="45" x14ac:dyDescent="0.25">
      <c r="B87" s="1034" t="s">
        <v>3298</v>
      </c>
      <c r="C87" s="747" t="s">
        <v>2051</v>
      </c>
      <c r="D87" s="616" t="s">
        <v>4579</v>
      </c>
      <c r="E87" s="867">
        <v>22866190</v>
      </c>
      <c r="F87" s="747" t="s">
        <v>332</v>
      </c>
      <c r="G87" s="747" t="s">
        <v>453</v>
      </c>
      <c r="H87" s="405">
        <v>40454</v>
      </c>
      <c r="I87" s="747" t="s">
        <v>368</v>
      </c>
      <c r="J87" s="747" t="s">
        <v>4578</v>
      </c>
      <c r="K87" s="402" t="s">
        <v>4577</v>
      </c>
      <c r="L87" s="747" t="s">
        <v>394</v>
      </c>
      <c r="M87" s="747" t="s">
        <v>20</v>
      </c>
      <c r="N87" s="747" t="s">
        <v>20</v>
      </c>
      <c r="O87" s="747" t="s">
        <v>20</v>
      </c>
      <c r="P87" s="98"/>
      <c r="Q87" s="98"/>
    </row>
    <row r="88" spans="2:17" ht="45" x14ac:dyDescent="0.25">
      <c r="B88" s="329" t="s">
        <v>272</v>
      </c>
      <c r="C88" s="803" t="s">
        <v>111</v>
      </c>
      <c r="D88" s="1034" t="s">
        <v>4576</v>
      </c>
      <c r="E88" s="94">
        <v>10821283</v>
      </c>
      <c r="F88" s="94" t="s">
        <v>278</v>
      </c>
      <c r="G88" s="804" t="s">
        <v>312</v>
      </c>
      <c r="H88" s="111">
        <v>41810</v>
      </c>
      <c r="I88" s="740" t="s">
        <v>368</v>
      </c>
      <c r="J88" s="104" t="s">
        <v>4575</v>
      </c>
      <c r="K88" s="269" t="s">
        <v>4574</v>
      </c>
      <c r="L88" s="107" t="s">
        <v>394</v>
      </c>
      <c r="M88" s="746" t="s">
        <v>20</v>
      </c>
      <c r="N88" s="746" t="s">
        <v>20</v>
      </c>
      <c r="O88" s="746" t="s">
        <v>20</v>
      </c>
      <c r="P88" s="1392"/>
      <c r="Q88" s="1392"/>
    </row>
    <row r="89" spans="2:17" ht="30" x14ac:dyDescent="0.25">
      <c r="B89" s="104" t="s">
        <v>272</v>
      </c>
      <c r="C89" s="803" t="s">
        <v>111</v>
      </c>
      <c r="D89" s="1322" t="s">
        <v>4573</v>
      </c>
      <c r="E89" s="97">
        <v>45523042</v>
      </c>
      <c r="F89" s="94" t="s">
        <v>113</v>
      </c>
      <c r="G89" s="804" t="s">
        <v>4572</v>
      </c>
      <c r="H89" s="111">
        <v>39185</v>
      </c>
      <c r="I89" s="740" t="s">
        <v>368</v>
      </c>
      <c r="J89" s="104" t="s">
        <v>4571</v>
      </c>
      <c r="K89" s="269" t="s">
        <v>4570</v>
      </c>
      <c r="L89" s="107" t="s">
        <v>394</v>
      </c>
      <c r="M89" s="746" t="s">
        <v>20</v>
      </c>
      <c r="N89" s="746" t="s">
        <v>20</v>
      </c>
      <c r="O89" s="746" t="s">
        <v>20</v>
      </c>
      <c r="P89" s="746"/>
      <c r="Q89" s="746"/>
    </row>
    <row r="90" spans="2:17" ht="120.75" customHeight="1" x14ac:dyDescent="0.25">
      <c r="B90" s="104" t="s">
        <v>272</v>
      </c>
      <c r="C90" s="803" t="s">
        <v>111</v>
      </c>
      <c r="D90" s="1322" t="s">
        <v>4569</v>
      </c>
      <c r="E90" s="97">
        <v>1103107188</v>
      </c>
      <c r="F90" s="94" t="s">
        <v>278</v>
      </c>
      <c r="G90" s="360" t="s">
        <v>312</v>
      </c>
      <c r="H90" s="111">
        <v>41621</v>
      </c>
      <c r="I90" s="740" t="s">
        <v>368</v>
      </c>
      <c r="J90" s="107" t="s">
        <v>4568</v>
      </c>
      <c r="K90" s="269" t="s">
        <v>4567</v>
      </c>
      <c r="L90" s="1030" t="s">
        <v>394</v>
      </c>
      <c r="M90" s="746" t="s">
        <v>20</v>
      </c>
      <c r="N90" s="746" t="s">
        <v>20</v>
      </c>
      <c r="O90" s="746" t="s">
        <v>20</v>
      </c>
      <c r="P90" s="739"/>
      <c r="Q90" s="1320" t="s">
        <v>4566</v>
      </c>
    </row>
    <row r="91" spans="2:17" ht="140.25" customHeight="1" x14ac:dyDescent="0.25">
      <c r="B91" s="104" t="s">
        <v>272</v>
      </c>
      <c r="C91" s="746" t="s">
        <v>111</v>
      </c>
      <c r="D91" s="1321" t="s">
        <v>4565</v>
      </c>
      <c r="E91" s="41">
        <v>1066177355</v>
      </c>
      <c r="F91" s="41" t="s">
        <v>113</v>
      </c>
      <c r="G91" s="739" t="s">
        <v>453</v>
      </c>
      <c r="H91" s="200">
        <v>41452</v>
      </c>
      <c r="I91" s="746" t="s">
        <v>368</v>
      </c>
      <c r="J91" s="41" t="s">
        <v>1847</v>
      </c>
      <c r="K91" s="752" t="s">
        <v>4564</v>
      </c>
      <c r="L91" s="1090" t="s">
        <v>394</v>
      </c>
      <c r="M91" s="746" t="s">
        <v>20</v>
      </c>
      <c r="N91" s="746" t="s">
        <v>20</v>
      </c>
      <c r="O91" s="746" t="s">
        <v>20</v>
      </c>
      <c r="P91" s="120"/>
      <c r="Q91" s="1320" t="s">
        <v>4563</v>
      </c>
    </row>
    <row r="92" spans="2:17" ht="94.5" customHeight="1" x14ac:dyDescent="0.25">
      <c r="B92" s="104"/>
      <c r="C92" s="746"/>
      <c r="D92" s="1321"/>
      <c r="E92" s="41"/>
      <c r="F92" s="41"/>
      <c r="G92" s="739"/>
      <c r="H92" s="200"/>
      <c r="I92" s="746"/>
      <c r="J92" s="41" t="s">
        <v>453</v>
      </c>
      <c r="K92" s="752" t="s">
        <v>4562</v>
      </c>
      <c r="L92" s="1090" t="s">
        <v>394</v>
      </c>
      <c r="M92" s="746"/>
      <c r="N92" s="746"/>
      <c r="O92" s="746"/>
      <c r="P92" s="120"/>
      <c r="Q92" s="41"/>
    </row>
    <row r="93" spans="2:17" ht="180" customHeight="1" x14ac:dyDescent="0.25">
      <c r="B93" s="104" t="s">
        <v>272</v>
      </c>
      <c r="C93" s="238" t="s">
        <v>3389</v>
      </c>
      <c r="D93" s="1321" t="s">
        <v>4561</v>
      </c>
      <c r="E93" s="267">
        <v>35144354</v>
      </c>
      <c r="F93" s="41" t="s">
        <v>113</v>
      </c>
      <c r="G93" s="746" t="s">
        <v>453</v>
      </c>
      <c r="H93" s="200">
        <v>39276</v>
      </c>
      <c r="I93" s="746" t="s">
        <v>368</v>
      </c>
      <c r="J93" s="120" t="s">
        <v>4560</v>
      </c>
      <c r="K93" s="201" t="s">
        <v>4559</v>
      </c>
      <c r="L93" s="120" t="s">
        <v>394</v>
      </c>
      <c r="M93" s="746" t="s">
        <v>20</v>
      </c>
      <c r="N93" s="746" t="s">
        <v>20</v>
      </c>
      <c r="O93" s="746" t="s">
        <v>20</v>
      </c>
      <c r="P93" s="41"/>
      <c r="Q93" s="1270" t="s">
        <v>4558</v>
      </c>
    </row>
    <row r="94" spans="2:17" ht="119.25" customHeight="1" x14ac:dyDescent="0.25">
      <c r="B94" s="272" t="s">
        <v>1569</v>
      </c>
      <c r="C94" s="746" t="s">
        <v>2051</v>
      </c>
      <c r="D94" s="1321" t="s">
        <v>4557</v>
      </c>
      <c r="E94" s="267">
        <v>1066176597</v>
      </c>
      <c r="F94" s="41" t="s">
        <v>113</v>
      </c>
      <c r="G94" s="746" t="s">
        <v>453</v>
      </c>
      <c r="H94" s="200">
        <v>41452</v>
      </c>
      <c r="I94" s="746" t="s">
        <v>368</v>
      </c>
      <c r="J94" s="120" t="s">
        <v>4556</v>
      </c>
      <c r="K94" s="201" t="s">
        <v>4555</v>
      </c>
      <c r="L94" s="120" t="s">
        <v>394</v>
      </c>
      <c r="M94" s="746" t="s">
        <v>20</v>
      </c>
      <c r="N94" s="746" t="s">
        <v>20</v>
      </c>
      <c r="O94" s="746" t="s">
        <v>20</v>
      </c>
      <c r="P94" s="41"/>
      <c r="Q94" s="1320" t="s">
        <v>4554</v>
      </c>
    </row>
    <row r="95" spans="2:17" x14ac:dyDescent="0.25">
      <c r="B95" s="407"/>
      <c r="C95" s="13"/>
      <c r="D95" s="248"/>
      <c r="G95" s="249"/>
      <c r="H95" s="250"/>
      <c r="J95" s="248"/>
      <c r="K95" s="250"/>
      <c r="L95" s="248"/>
      <c r="M95" s="13"/>
      <c r="N95" s="13"/>
      <c r="O95" s="13"/>
    </row>
    <row r="96" spans="2:17" ht="15.75" thickBot="1" x14ac:dyDescent="0.3">
      <c r="B96" s="104"/>
      <c r="C96" s="13"/>
      <c r="D96" s="248"/>
      <c r="G96" s="249"/>
      <c r="H96" s="250"/>
      <c r="J96" s="248"/>
      <c r="K96" s="250"/>
      <c r="L96" s="248"/>
      <c r="M96" s="13"/>
      <c r="N96" s="13"/>
      <c r="O96" s="13"/>
    </row>
    <row r="97" spans="1:26" ht="27" thickBot="1" x14ac:dyDescent="0.3">
      <c r="B97" s="1393" t="s">
        <v>143</v>
      </c>
      <c r="C97" s="1394"/>
      <c r="D97" s="1394"/>
      <c r="E97" s="1394"/>
      <c r="F97" s="1394"/>
      <c r="G97" s="1394"/>
      <c r="H97" s="1394"/>
      <c r="I97" s="1394"/>
      <c r="J97" s="1394"/>
      <c r="K97" s="1394"/>
      <c r="L97" s="1394"/>
      <c r="M97" s="1394"/>
      <c r="N97" s="1395"/>
    </row>
    <row r="100" spans="1:26" ht="30" x14ac:dyDescent="0.25">
      <c r="B100" s="92" t="s">
        <v>19</v>
      </c>
      <c r="C100" s="92" t="s">
        <v>144</v>
      </c>
      <c r="D100" s="1387" t="s">
        <v>77</v>
      </c>
      <c r="E100" s="1388"/>
    </row>
    <row r="101" spans="1:26" x14ac:dyDescent="0.25">
      <c r="B101" s="120" t="s">
        <v>145</v>
      </c>
      <c r="C101" s="746" t="s">
        <v>20</v>
      </c>
      <c r="D101" s="1389"/>
      <c r="E101" s="1389"/>
    </row>
    <row r="104" spans="1:26" ht="26.25" x14ac:dyDescent="0.25">
      <c r="B104" s="1408" t="s">
        <v>146</v>
      </c>
      <c r="C104" s="1409"/>
      <c r="D104" s="1409"/>
      <c r="E104" s="1409"/>
      <c r="F104" s="1409"/>
      <c r="G104" s="1409"/>
      <c r="H104" s="1409"/>
      <c r="I104" s="1409"/>
      <c r="J104" s="1409"/>
      <c r="K104" s="1409"/>
      <c r="L104" s="1409"/>
      <c r="M104" s="1409"/>
      <c r="N104" s="1409"/>
      <c r="O104" s="1409"/>
      <c r="P104" s="1409"/>
    </row>
    <row r="106" spans="1:26" ht="15.75" thickBot="1" x14ac:dyDescent="0.3"/>
    <row r="107" spans="1:26" ht="27" thickBot="1" x14ac:dyDescent="0.3">
      <c r="B107" s="1393" t="s">
        <v>147</v>
      </c>
      <c r="C107" s="1394"/>
      <c r="D107" s="1394"/>
      <c r="E107" s="1394"/>
      <c r="F107" s="1394"/>
      <c r="G107" s="1394"/>
      <c r="H107" s="1394"/>
      <c r="I107" s="1394"/>
      <c r="J107" s="1394"/>
      <c r="K107" s="1394"/>
      <c r="L107" s="1394"/>
      <c r="M107" s="1394"/>
      <c r="N107" s="1395"/>
    </row>
    <row r="109" spans="1:26" ht="15.75" thickBot="1" x14ac:dyDescent="0.3">
      <c r="M109" s="46"/>
      <c r="N109" s="46"/>
    </row>
    <row r="110" spans="1:26" s="13" customFormat="1" ht="60.75" thickBot="1" x14ac:dyDescent="0.3">
      <c r="B110" s="47" t="s">
        <v>35</v>
      </c>
      <c r="C110" s="47" t="s">
        <v>36</v>
      </c>
      <c r="D110" s="47" t="s">
        <v>37</v>
      </c>
      <c r="E110" s="47" t="s">
        <v>38</v>
      </c>
      <c r="F110" s="47" t="s">
        <v>39</v>
      </c>
      <c r="G110" s="47" t="s">
        <v>40</v>
      </c>
      <c r="H110" s="47" t="s">
        <v>41</v>
      </c>
      <c r="I110" s="47" t="s">
        <v>42</v>
      </c>
      <c r="J110" s="47" t="s">
        <v>43</v>
      </c>
      <c r="K110" s="47" t="s">
        <v>44</v>
      </c>
      <c r="L110" s="47" t="s">
        <v>45</v>
      </c>
      <c r="M110" s="48" t="s">
        <v>46</v>
      </c>
      <c r="N110" s="47" t="s">
        <v>47</v>
      </c>
      <c r="O110" s="47" t="s">
        <v>48</v>
      </c>
      <c r="P110" s="49" t="s">
        <v>49</v>
      </c>
      <c r="Q110" s="49" t="s">
        <v>50</v>
      </c>
    </row>
    <row r="111" spans="1:26" s="62" customFormat="1" ht="15.75" thickBot="1" x14ac:dyDescent="0.3">
      <c r="A111" s="50">
        <v>1</v>
      </c>
      <c r="B111" s="1443"/>
      <c r="C111" s="1443"/>
      <c r="D111" s="1443"/>
      <c r="E111" s="1443"/>
      <c r="F111" s="1443"/>
      <c r="G111" s="1443"/>
      <c r="H111" s="1443"/>
      <c r="I111" s="1443"/>
      <c r="J111" s="1443"/>
      <c r="K111" s="1443"/>
      <c r="L111" s="1443"/>
      <c r="M111" s="1444"/>
      <c r="N111" s="75"/>
      <c r="O111" s="77"/>
      <c r="P111" s="77"/>
      <c r="Q111" s="65"/>
      <c r="R111" s="61"/>
      <c r="S111" s="61"/>
      <c r="T111" s="61"/>
      <c r="U111" s="61"/>
      <c r="V111" s="61"/>
      <c r="W111" s="61"/>
      <c r="X111" s="61"/>
      <c r="Y111" s="61"/>
      <c r="Z111" s="61"/>
    </row>
    <row r="112" spans="1:26" s="62" customFormat="1" ht="30" x14ac:dyDescent="0.25">
      <c r="A112" s="50">
        <f t="shared" ref="A112:A118" si="0">+A111+1</f>
        <v>2</v>
      </c>
      <c r="B112" s="71" t="s">
        <v>4550</v>
      </c>
      <c r="C112" s="72" t="s">
        <v>4550</v>
      </c>
      <c r="D112" s="72" t="s">
        <v>4549</v>
      </c>
      <c r="E112" s="76" t="s">
        <v>4553</v>
      </c>
      <c r="F112" s="73" t="s">
        <v>21</v>
      </c>
      <c r="G112" s="225">
        <v>1</v>
      </c>
      <c r="H112" s="226">
        <v>41674</v>
      </c>
      <c r="I112" s="74">
        <v>41887</v>
      </c>
      <c r="J112" s="74"/>
      <c r="K112" s="75">
        <v>0</v>
      </c>
      <c r="L112" s="75"/>
      <c r="M112" s="76"/>
      <c r="N112" s="76">
        <f>+M112*G112</f>
        <v>0</v>
      </c>
      <c r="O112" s="77"/>
      <c r="P112" s="77" t="s">
        <v>4552</v>
      </c>
      <c r="Q112" s="65" t="s">
        <v>4551</v>
      </c>
      <c r="R112" s="61"/>
      <c r="S112" s="61"/>
      <c r="T112" s="61"/>
      <c r="U112" s="61"/>
      <c r="V112" s="61"/>
      <c r="W112" s="61"/>
      <c r="X112" s="61"/>
      <c r="Y112" s="61"/>
      <c r="Z112" s="61"/>
    </row>
    <row r="113" spans="1:26" s="62" customFormat="1" ht="30" x14ac:dyDescent="0.25">
      <c r="A113" s="50">
        <f t="shared" si="0"/>
        <v>3</v>
      </c>
      <c r="B113" s="71" t="s">
        <v>4550</v>
      </c>
      <c r="C113" s="72" t="s">
        <v>4550</v>
      </c>
      <c r="D113" s="72" t="s">
        <v>4549</v>
      </c>
      <c r="E113" s="1319" t="s">
        <v>4548</v>
      </c>
      <c r="F113" s="73" t="s">
        <v>20</v>
      </c>
      <c r="G113" s="228">
        <v>1</v>
      </c>
      <c r="H113" s="226">
        <v>40940</v>
      </c>
      <c r="I113" s="74">
        <v>41273</v>
      </c>
      <c r="J113" s="74" t="s">
        <v>21</v>
      </c>
      <c r="K113" s="75">
        <v>0</v>
      </c>
      <c r="L113" s="75">
        <v>9.33</v>
      </c>
      <c r="M113" s="76">
        <v>85</v>
      </c>
      <c r="N113" s="76">
        <v>85</v>
      </c>
      <c r="O113" s="77">
        <v>11000000</v>
      </c>
      <c r="P113" s="77" t="s">
        <v>4547</v>
      </c>
      <c r="Q113" s="65" t="s">
        <v>4546</v>
      </c>
      <c r="R113" s="61"/>
      <c r="S113" s="61"/>
      <c r="T113" s="61"/>
      <c r="U113" s="61"/>
      <c r="V113" s="61"/>
      <c r="W113" s="61"/>
      <c r="X113" s="61"/>
      <c r="Y113" s="61"/>
      <c r="Z113" s="61"/>
    </row>
    <row r="114" spans="1:26" s="62" customFormat="1" ht="45" x14ac:dyDescent="0.25">
      <c r="A114" s="50">
        <f t="shared" si="0"/>
        <v>4</v>
      </c>
      <c r="B114" s="72" t="s">
        <v>4545</v>
      </c>
      <c r="C114" s="72" t="s">
        <v>4545</v>
      </c>
      <c r="D114" s="72" t="s">
        <v>4544</v>
      </c>
      <c r="E114" s="76" t="s">
        <v>4543</v>
      </c>
      <c r="F114" s="73" t="s">
        <v>20</v>
      </c>
      <c r="G114" s="228">
        <v>1</v>
      </c>
      <c r="H114" s="226">
        <v>41277</v>
      </c>
      <c r="I114" s="74">
        <v>41337</v>
      </c>
      <c r="J114" s="74" t="s">
        <v>21</v>
      </c>
      <c r="K114" s="75">
        <v>2.76</v>
      </c>
      <c r="L114" s="75"/>
      <c r="M114" s="76">
        <v>150</v>
      </c>
      <c r="N114" s="76">
        <v>150</v>
      </c>
      <c r="O114" s="77">
        <v>1400000</v>
      </c>
      <c r="P114" s="77" t="s">
        <v>4542</v>
      </c>
      <c r="Q114" s="65"/>
      <c r="R114" s="61"/>
      <c r="S114" s="61"/>
      <c r="T114" s="61"/>
      <c r="U114" s="61"/>
      <c r="V114" s="61"/>
      <c r="W114" s="61"/>
      <c r="X114" s="61"/>
      <c r="Y114" s="61"/>
      <c r="Z114" s="61"/>
    </row>
    <row r="115" spans="1:26" s="62" customFormat="1" x14ac:dyDescent="0.25">
      <c r="A115" s="50">
        <f t="shared" si="0"/>
        <v>5</v>
      </c>
      <c r="B115" s="71"/>
      <c r="C115" s="71"/>
      <c r="D115" s="71"/>
      <c r="E115" s="76"/>
      <c r="F115" s="73"/>
      <c r="G115" s="228"/>
      <c r="H115" s="226"/>
      <c r="I115" s="74"/>
      <c r="J115" s="74"/>
      <c r="K115" s="75"/>
      <c r="L115" s="75"/>
      <c r="M115" s="76"/>
      <c r="N115" s="76"/>
      <c r="O115" s="77"/>
      <c r="P115" s="77"/>
      <c r="Q115" s="65"/>
      <c r="R115" s="61"/>
      <c r="S115" s="61"/>
      <c r="T115" s="61"/>
      <c r="U115" s="61"/>
      <c r="V115" s="61"/>
      <c r="W115" s="61"/>
      <c r="X115" s="61"/>
      <c r="Y115" s="61"/>
      <c r="Z115" s="61"/>
    </row>
    <row r="116" spans="1:26" s="62" customFormat="1" x14ac:dyDescent="0.25">
      <c r="A116" s="50">
        <f t="shared" si="0"/>
        <v>6</v>
      </c>
      <c r="B116" s="71"/>
      <c r="C116" s="71"/>
      <c r="D116" s="71"/>
      <c r="E116" s="76"/>
      <c r="F116" s="73"/>
      <c r="G116" s="228"/>
      <c r="H116" s="226"/>
      <c r="I116" s="74"/>
      <c r="J116" s="74"/>
      <c r="K116" s="74"/>
      <c r="L116" s="74"/>
      <c r="M116" s="76"/>
      <c r="N116" s="76"/>
      <c r="O116" s="77"/>
      <c r="P116" s="77"/>
      <c r="Q116" s="65"/>
      <c r="R116" s="61"/>
      <c r="S116" s="61"/>
      <c r="T116" s="61"/>
      <c r="U116" s="61"/>
      <c r="V116" s="61"/>
      <c r="W116" s="61"/>
      <c r="X116" s="61"/>
      <c r="Y116" s="61"/>
      <c r="Z116" s="61"/>
    </row>
    <row r="117" spans="1:26" s="62" customFormat="1" x14ac:dyDescent="0.25">
      <c r="A117" s="50">
        <f t="shared" si="0"/>
        <v>7</v>
      </c>
      <c r="B117" s="71"/>
      <c r="C117" s="72"/>
      <c r="D117" s="71"/>
      <c r="E117" s="228"/>
      <c r="F117" s="73"/>
      <c r="G117" s="73"/>
      <c r="H117" s="73"/>
      <c r="I117" s="74"/>
      <c r="J117" s="74"/>
      <c r="K117" s="74"/>
      <c r="L117" s="74"/>
      <c r="M117" s="75"/>
      <c r="N117" s="76"/>
      <c r="O117" s="77"/>
      <c r="P117" s="77"/>
      <c r="Q117" s="65"/>
      <c r="R117" s="61"/>
      <c r="S117" s="61"/>
      <c r="T117" s="61"/>
      <c r="U117" s="61"/>
      <c r="V117" s="61"/>
      <c r="W117" s="61"/>
      <c r="X117" s="61"/>
      <c r="Y117" s="61"/>
      <c r="Z117" s="61"/>
    </row>
    <row r="118" spans="1:26" s="62" customFormat="1" x14ac:dyDescent="0.25">
      <c r="A118" s="50">
        <f t="shared" si="0"/>
        <v>8</v>
      </c>
      <c r="B118" s="71"/>
      <c r="C118" s="72"/>
      <c r="D118" s="71"/>
      <c r="E118" s="228"/>
      <c r="F118" s="73"/>
      <c r="G118" s="73"/>
      <c r="H118" s="73"/>
      <c r="I118" s="74"/>
      <c r="J118" s="74"/>
      <c r="K118" s="74"/>
      <c r="L118" s="74"/>
      <c r="M118" s="75"/>
      <c r="N118" s="75"/>
      <c r="O118" s="77"/>
      <c r="P118" s="77"/>
      <c r="Q118" s="65"/>
      <c r="R118" s="61"/>
      <c r="S118" s="61"/>
      <c r="T118" s="61"/>
      <c r="U118" s="61"/>
      <c r="V118" s="61"/>
      <c r="W118" s="61"/>
      <c r="X118" s="61"/>
      <c r="Y118" s="61"/>
      <c r="Z118" s="61"/>
    </row>
    <row r="119" spans="1:26" s="62" customFormat="1" x14ac:dyDescent="0.25">
      <c r="A119" s="50"/>
      <c r="B119" s="78" t="s">
        <v>30</v>
      </c>
      <c r="C119" s="72"/>
      <c r="D119" s="71"/>
      <c r="E119" s="228"/>
      <c r="F119" s="73"/>
      <c r="G119" s="73"/>
      <c r="H119" s="73"/>
      <c r="I119" s="74"/>
      <c r="J119" s="74"/>
      <c r="K119" s="79">
        <f>SUM(K111:K118)</f>
        <v>2.76</v>
      </c>
      <c r="L119" s="79">
        <f>SUM(L111:L118)</f>
        <v>9.33</v>
      </c>
      <c r="M119" s="80">
        <f>SUM(M112:M118)</f>
        <v>235</v>
      </c>
      <c r="N119" s="79">
        <f>SUM(N111:N118)</f>
        <v>235</v>
      </c>
      <c r="O119" s="77"/>
      <c r="P119" s="77"/>
      <c r="Q119" s="81"/>
    </row>
    <row r="120" spans="1:26" x14ac:dyDescent="0.25">
      <c r="B120" s="82"/>
      <c r="C120" s="82"/>
      <c r="D120" s="82"/>
      <c r="E120" s="83"/>
      <c r="F120" s="82"/>
      <c r="G120" s="82"/>
      <c r="H120" s="82"/>
      <c r="I120" s="82"/>
      <c r="J120" s="82"/>
      <c r="K120" s="82"/>
      <c r="L120" s="82"/>
      <c r="M120" s="82"/>
      <c r="N120" s="82"/>
      <c r="O120" s="82"/>
      <c r="P120" s="82"/>
    </row>
    <row r="121" spans="1:26" ht="18.75" x14ac:dyDescent="0.25">
      <c r="B121" s="86" t="s">
        <v>151</v>
      </c>
      <c r="C121" s="133">
        <f>+K119</f>
        <v>2.76</v>
      </c>
      <c r="H121" s="89"/>
      <c r="I121" s="89"/>
      <c r="J121" s="89"/>
      <c r="K121" s="89"/>
      <c r="L121" s="89"/>
      <c r="M121" s="89">
        <v>539</v>
      </c>
      <c r="N121" s="82"/>
      <c r="O121" s="82"/>
      <c r="P121" s="82"/>
    </row>
    <row r="123" spans="1:26" ht="15.75" thickBot="1" x14ac:dyDescent="0.3"/>
    <row r="124" spans="1:26" ht="30.75" thickBot="1" x14ac:dyDescent="0.3">
      <c r="B124" s="134" t="s">
        <v>152</v>
      </c>
      <c r="C124" s="135" t="s">
        <v>153</v>
      </c>
      <c r="D124" s="134" t="s">
        <v>29</v>
      </c>
      <c r="E124" s="135" t="s">
        <v>154</v>
      </c>
    </row>
    <row r="125" spans="1:26" x14ac:dyDescent="0.25">
      <c r="B125" s="136" t="s">
        <v>155</v>
      </c>
      <c r="C125" s="137">
        <v>20</v>
      </c>
      <c r="D125" s="137">
        <v>0</v>
      </c>
      <c r="E125" s="1396">
        <f>+D125+D126+D127</f>
        <v>0</v>
      </c>
    </row>
    <row r="126" spans="1:26" x14ac:dyDescent="0.25">
      <c r="B126" s="136" t="s">
        <v>156</v>
      </c>
      <c r="C126" s="740">
        <v>30</v>
      </c>
      <c r="D126" s="746">
        <v>0</v>
      </c>
      <c r="E126" s="1397"/>
    </row>
    <row r="127" spans="1:26" ht="15.75" thickBot="1" x14ac:dyDescent="0.3">
      <c r="B127" s="136" t="s">
        <v>157</v>
      </c>
      <c r="C127" s="139">
        <v>40</v>
      </c>
      <c r="D127" s="139">
        <v>0</v>
      </c>
      <c r="E127" s="1398"/>
    </row>
    <row r="129" spans="2:17" ht="15.75" thickBot="1" x14ac:dyDescent="0.3"/>
    <row r="130" spans="2:17" ht="27" thickBot="1" x14ac:dyDescent="0.3">
      <c r="B130" s="1393" t="s">
        <v>158</v>
      </c>
      <c r="C130" s="1394"/>
      <c r="D130" s="1394"/>
      <c r="E130" s="1394"/>
      <c r="F130" s="1394"/>
      <c r="G130" s="1394"/>
      <c r="H130" s="1394"/>
      <c r="I130" s="1394"/>
      <c r="J130" s="1394"/>
      <c r="K130" s="1394"/>
      <c r="L130" s="1394"/>
      <c r="M130" s="1394"/>
      <c r="N130" s="1395"/>
    </row>
    <row r="132" spans="2:17" ht="75" x14ac:dyDescent="0.25">
      <c r="B132" s="91" t="s">
        <v>87</v>
      </c>
      <c r="C132" s="91" t="s">
        <v>88</v>
      </c>
      <c r="D132" s="91" t="s">
        <v>89</v>
      </c>
      <c r="E132" s="91" t="s">
        <v>90</v>
      </c>
      <c r="F132" s="91" t="s">
        <v>91</v>
      </c>
      <c r="G132" s="91" t="s">
        <v>92</v>
      </c>
      <c r="H132" s="91" t="s">
        <v>93</v>
      </c>
      <c r="I132" s="91" t="s">
        <v>94</v>
      </c>
      <c r="J132" s="1387" t="s">
        <v>95</v>
      </c>
      <c r="K132" s="1405"/>
      <c r="L132" s="1388"/>
      <c r="M132" s="91" t="s">
        <v>96</v>
      </c>
      <c r="N132" s="91" t="s">
        <v>97</v>
      </c>
      <c r="O132" s="91" t="s">
        <v>98</v>
      </c>
      <c r="P132" s="1387" t="s">
        <v>77</v>
      </c>
      <c r="Q132" s="1388"/>
    </row>
    <row r="133" spans="2:17" ht="60" x14ac:dyDescent="0.25">
      <c r="B133" s="104" t="s">
        <v>2195</v>
      </c>
      <c r="C133" s="803" t="s">
        <v>4529</v>
      </c>
      <c r="D133" s="104" t="s">
        <v>4541</v>
      </c>
      <c r="E133" s="94">
        <v>1102794681</v>
      </c>
      <c r="F133" s="94" t="s">
        <v>1767</v>
      </c>
      <c r="G133" s="804" t="s">
        <v>1766</v>
      </c>
      <c r="H133" s="111">
        <v>40165</v>
      </c>
      <c r="I133" s="95" t="s">
        <v>368</v>
      </c>
      <c r="J133" s="803" t="s">
        <v>4540</v>
      </c>
      <c r="K133" s="269" t="s">
        <v>4539</v>
      </c>
      <c r="L133" s="107" t="s">
        <v>4538</v>
      </c>
      <c r="M133" s="746" t="s">
        <v>20</v>
      </c>
      <c r="N133" s="746" t="s">
        <v>21</v>
      </c>
      <c r="O133" s="746" t="s">
        <v>20</v>
      </c>
      <c r="P133" s="1392"/>
      <c r="Q133" s="1392"/>
    </row>
    <row r="134" spans="2:17" ht="45" x14ac:dyDescent="0.25">
      <c r="B134" s="104"/>
      <c r="C134" s="803"/>
      <c r="D134" s="104"/>
      <c r="E134" s="94"/>
      <c r="F134" s="94"/>
      <c r="G134" s="804"/>
      <c r="H134" s="111"/>
      <c r="I134" s="95"/>
      <c r="J134" s="803" t="s">
        <v>4537</v>
      </c>
      <c r="K134" s="269" t="s">
        <v>4536</v>
      </c>
      <c r="L134" s="360" t="s">
        <v>4535</v>
      </c>
      <c r="M134" s="746"/>
      <c r="N134" s="746"/>
      <c r="O134" s="746"/>
      <c r="P134" s="739"/>
      <c r="Q134" s="739"/>
    </row>
    <row r="135" spans="2:17" ht="60" x14ac:dyDescent="0.25">
      <c r="B135" s="104"/>
      <c r="C135" s="803"/>
      <c r="D135" s="104"/>
      <c r="E135" s="94"/>
      <c r="F135" s="94"/>
      <c r="G135" s="804"/>
      <c r="H135" s="111"/>
      <c r="I135" s="95"/>
      <c r="J135" s="803" t="s">
        <v>4534</v>
      </c>
      <c r="K135" s="269" t="s">
        <v>4533</v>
      </c>
      <c r="L135" s="107" t="s">
        <v>4532</v>
      </c>
      <c r="M135" s="746"/>
      <c r="N135" s="746"/>
      <c r="O135" s="746"/>
      <c r="P135" s="739"/>
      <c r="Q135" s="739"/>
    </row>
    <row r="136" spans="2:17" ht="60" x14ac:dyDescent="0.25">
      <c r="B136" s="104" t="s">
        <v>2195</v>
      </c>
      <c r="C136" s="803" t="s">
        <v>4529</v>
      </c>
      <c r="D136" s="104" t="s">
        <v>4531</v>
      </c>
      <c r="E136" s="94">
        <v>34941577</v>
      </c>
      <c r="F136" s="104" t="s">
        <v>332</v>
      </c>
      <c r="G136" s="804" t="s">
        <v>453</v>
      </c>
      <c r="H136" s="111">
        <v>37224</v>
      </c>
      <c r="I136" s="95" t="s">
        <v>368</v>
      </c>
      <c r="J136" s="104" t="s">
        <v>4526</v>
      </c>
      <c r="K136" s="269" t="s">
        <v>4530</v>
      </c>
      <c r="L136" s="107" t="s">
        <v>394</v>
      </c>
      <c r="M136" s="746" t="s">
        <v>20</v>
      </c>
      <c r="N136" s="746" t="s">
        <v>20</v>
      </c>
      <c r="O136" s="746" t="s">
        <v>20</v>
      </c>
      <c r="P136" s="746"/>
      <c r="Q136" s="746"/>
    </row>
    <row r="137" spans="2:17" ht="45" x14ac:dyDescent="0.25">
      <c r="B137" s="104" t="s">
        <v>1066</v>
      </c>
      <c r="C137" s="803" t="s">
        <v>4529</v>
      </c>
      <c r="D137" s="104" t="s">
        <v>4528</v>
      </c>
      <c r="E137" s="94">
        <v>11106162</v>
      </c>
      <c r="F137" s="104" t="s">
        <v>4527</v>
      </c>
      <c r="G137" s="804" t="s">
        <v>1552</v>
      </c>
      <c r="H137" s="111">
        <v>41440</v>
      </c>
      <c r="I137" s="95" t="s">
        <v>368</v>
      </c>
      <c r="J137" s="104" t="s">
        <v>4526</v>
      </c>
      <c r="K137" s="269" t="s">
        <v>4525</v>
      </c>
      <c r="L137" s="97" t="s">
        <v>394</v>
      </c>
      <c r="M137" s="746" t="s">
        <v>20</v>
      </c>
      <c r="N137" s="746" t="s">
        <v>20</v>
      </c>
      <c r="O137" s="746" t="s">
        <v>20</v>
      </c>
      <c r="P137" s="1392"/>
      <c r="Q137" s="1392"/>
    </row>
    <row r="138" spans="2:17" x14ac:dyDescent="0.25">
      <c r="B138" s="104"/>
      <c r="C138" s="13"/>
      <c r="F138" s="248"/>
      <c r="H138" s="250"/>
      <c r="K138" s="250"/>
      <c r="M138" s="13"/>
      <c r="N138" s="13"/>
      <c r="O138" s="13"/>
    </row>
    <row r="139" spans="2:17" x14ac:dyDescent="0.25">
      <c r="C139" s="13"/>
      <c r="D139" s="248"/>
      <c r="G139" s="248"/>
      <c r="K139" s="250"/>
      <c r="M139" s="13"/>
      <c r="N139" s="13"/>
      <c r="O139" s="13"/>
    </row>
    <row r="140" spans="2:17" ht="15.75" thickBot="1" x14ac:dyDescent="0.3">
      <c r="C140" s="13"/>
    </row>
    <row r="141" spans="2:17" ht="30" x14ac:dyDescent="0.25">
      <c r="B141" s="42" t="s">
        <v>19</v>
      </c>
      <c r="C141" s="42" t="s">
        <v>152</v>
      </c>
      <c r="D141" s="91" t="s">
        <v>153</v>
      </c>
      <c r="E141" s="42" t="s">
        <v>29</v>
      </c>
      <c r="F141" s="135" t="s">
        <v>182</v>
      </c>
      <c r="G141" s="147"/>
    </row>
    <row r="142" spans="2:17" ht="108" x14ac:dyDescent="0.2">
      <c r="B142" s="1399" t="s">
        <v>183</v>
      </c>
      <c r="C142" s="148" t="s">
        <v>184</v>
      </c>
      <c r="D142" s="746">
        <v>25</v>
      </c>
      <c r="E142" s="746">
        <v>0</v>
      </c>
      <c r="F142" s="1400">
        <f>+E142+E143+E144</f>
        <v>35</v>
      </c>
      <c r="G142" s="149"/>
    </row>
    <row r="143" spans="2:17" ht="96" x14ac:dyDescent="0.2">
      <c r="B143" s="1399"/>
      <c r="C143" s="148" t="s">
        <v>185</v>
      </c>
      <c r="D143" s="739">
        <v>25</v>
      </c>
      <c r="E143" s="746">
        <v>25</v>
      </c>
      <c r="F143" s="1401"/>
      <c r="G143" s="149"/>
    </row>
    <row r="144" spans="2:17" ht="60" x14ac:dyDescent="0.2">
      <c r="B144" s="1399"/>
      <c r="C144" s="148" t="s">
        <v>186</v>
      </c>
      <c r="D144" s="746">
        <v>10</v>
      </c>
      <c r="E144" s="746">
        <v>10</v>
      </c>
      <c r="F144" s="1402"/>
      <c r="G144" s="149"/>
    </row>
    <row r="145" spans="2:5" x14ac:dyDescent="0.25">
      <c r="C145"/>
    </row>
    <row r="148" spans="2:5" x14ac:dyDescent="0.25">
      <c r="B148" s="39" t="s">
        <v>187</v>
      </c>
    </row>
    <row r="151" spans="2:5" x14ac:dyDescent="0.25">
      <c r="B151" s="40" t="s">
        <v>19</v>
      </c>
      <c r="C151" s="40" t="s">
        <v>28</v>
      </c>
      <c r="D151" s="42" t="s">
        <v>29</v>
      </c>
      <c r="E151" s="42" t="s">
        <v>30</v>
      </c>
    </row>
    <row r="152" spans="2:5" ht="28.5" x14ac:dyDescent="0.25">
      <c r="B152" s="43" t="s">
        <v>188</v>
      </c>
      <c r="C152" s="813">
        <v>40</v>
      </c>
      <c r="D152" s="746">
        <f>+E125</f>
        <v>0</v>
      </c>
      <c r="E152" s="1403">
        <f>+D152+D153</f>
        <v>35</v>
      </c>
    </row>
    <row r="153" spans="2:5" ht="42.75" x14ac:dyDescent="0.25">
      <c r="B153" s="43" t="s">
        <v>189</v>
      </c>
      <c r="C153" s="813">
        <v>60</v>
      </c>
      <c r="D153" s="746">
        <f>+F142</f>
        <v>35</v>
      </c>
      <c r="E153" s="1404"/>
    </row>
  </sheetData>
  <mergeCells count="40">
    <mergeCell ref="P137:Q137"/>
    <mergeCell ref="B142:B144"/>
    <mergeCell ref="F142:F144"/>
    <mergeCell ref="E152:E153"/>
    <mergeCell ref="B111:M111"/>
    <mergeCell ref="E125:E127"/>
    <mergeCell ref="B130:N130"/>
    <mergeCell ref="J132:L132"/>
    <mergeCell ref="P132:Q132"/>
    <mergeCell ref="P133:Q133"/>
    <mergeCell ref="B107:N107"/>
    <mergeCell ref="O71:P71"/>
    <mergeCell ref="B77:N77"/>
    <mergeCell ref="J82:L82"/>
    <mergeCell ref="P82:Q82"/>
    <mergeCell ref="P88:Q88"/>
    <mergeCell ref="B97:N97"/>
    <mergeCell ref="D100:E100"/>
    <mergeCell ref="D101:E101"/>
    <mergeCell ref="B104:P104"/>
    <mergeCell ref="O70:P70"/>
    <mergeCell ref="C10:E10"/>
    <mergeCell ref="B14:C21"/>
    <mergeCell ref="B22:C22"/>
    <mergeCell ref="E40:E41"/>
    <mergeCell ref="M45:N45"/>
    <mergeCell ref="B58:B59"/>
    <mergeCell ref="C58:C59"/>
    <mergeCell ref="D58:E58"/>
    <mergeCell ref="C62:N62"/>
    <mergeCell ref="B2:P2"/>
    <mergeCell ref="B4:P4"/>
    <mergeCell ref="C6:N6"/>
    <mergeCell ref="C7:N7"/>
    <mergeCell ref="C8:N8"/>
    <mergeCell ref="B64:N64"/>
    <mergeCell ref="O67:P67"/>
    <mergeCell ref="O68:P68"/>
    <mergeCell ref="O69:P69"/>
    <mergeCell ref="C9:N9"/>
  </mergeCells>
  <dataValidations count="2">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6"/>
  <sheetViews>
    <sheetView topLeftCell="B163" zoomScale="77" zoomScaleNormal="77" workbookViewId="0">
      <selection activeCell="E32" sqref="E32"/>
    </sheetView>
  </sheetViews>
  <sheetFormatPr baseColWidth="10" defaultRowHeight="15" x14ac:dyDescent="0.25"/>
  <cols>
    <col min="1" max="1" width="3.140625" style="1" bestFit="1" customWidth="1"/>
    <col min="2" max="2" width="102.7109375" style="1" bestFit="1" customWidth="1"/>
    <col min="3" max="3" width="23.85546875" style="1" customWidth="1"/>
    <col min="4" max="4" width="26.7109375" style="1" customWidth="1"/>
    <col min="5" max="5" width="25" style="1" customWidth="1"/>
    <col min="6" max="7" width="29.7109375" style="1" customWidth="1"/>
    <col min="8" max="8" width="24.5703125" style="1" customWidth="1"/>
    <col min="9" max="9" width="24" style="1" customWidth="1"/>
    <col min="10" max="10" width="23.5703125" style="1" customWidth="1"/>
    <col min="11" max="11" width="18.28515625" style="1" customWidth="1"/>
    <col min="12" max="12" width="20.85546875" style="1" customWidth="1"/>
    <col min="13" max="13" width="18.7109375" style="1" customWidth="1"/>
    <col min="14" max="14" width="22.140625" style="1" customWidth="1"/>
    <col min="15" max="15" width="26.140625" style="1" customWidth="1"/>
    <col min="16" max="16" width="14.7109375" style="1" customWidth="1"/>
    <col min="17" max="17" width="2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4732</v>
      </c>
      <c r="D6" s="1425"/>
      <c r="E6" s="1425"/>
      <c r="F6" s="1425"/>
      <c r="G6" s="1425"/>
      <c r="H6" s="1425"/>
      <c r="I6" s="1425"/>
      <c r="J6" s="1425"/>
      <c r="K6" s="1425"/>
      <c r="L6" s="1425"/>
      <c r="M6" s="1425"/>
      <c r="N6" s="1426"/>
    </row>
    <row r="7" spans="2:16" ht="16.5" thickBot="1" x14ac:dyDescent="0.3">
      <c r="B7" s="3" t="s">
        <v>4</v>
      </c>
      <c r="C7" s="1425"/>
      <c r="D7" s="1425"/>
      <c r="E7" s="1425"/>
      <c r="F7" s="1425"/>
      <c r="G7" s="1425"/>
      <c r="H7" s="1425"/>
      <c r="I7" s="1425"/>
      <c r="J7" s="1425"/>
      <c r="K7" s="1425"/>
      <c r="L7" s="1425"/>
      <c r="M7" s="1425"/>
      <c r="N7" s="1426"/>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16</v>
      </c>
      <c r="D10" s="1415"/>
      <c r="E10" s="1416"/>
      <c r="F10" s="4"/>
      <c r="G10" s="4"/>
      <c r="H10" s="4"/>
      <c r="I10" s="4"/>
      <c r="J10" s="4"/>
      <c r="K10" s="4"/>
      <c r="L10" s="4"/>
      <c r="M10" s="4"/>
      <c r="N10" s="5"/>
    </row>
    <row r="11" spans="2:16" ht="16.5" thickBot="1" x14ac:dyDescent="0.3">
      <c r="B11" s="6" t="s">
        <v>10</v>
      </c>
      <c r="C11" s="223">
        <v>41979</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16</v>
      </c>
      <c r="E15" s="18">
        <v>1252968600</v>
      </c>
      <c r="F15" s="357">
        <v>600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18">
        <v>1252968600</v>
      </c>
      <c r="F22" s="357">
        <v>600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480</v>
      </c>
      <c r="D24" s="32"/>
      <c r="E24" s="33">
        <f>E22</f>
        <v>1252968600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346" t="s">
        <v>23</v>
      </c>
      <c r="D30" s="346"/>
      <c r="E30"/>
      <c r="F30"/>
      <c r="G30"/>
      <c r="H30"/>
      <c r="I30" s="13"/>
      <c r="J30" s="13"/>
      <c r="K30" s="13"/>
      <c r="L30" s="13"/>
      <c r="M30" s="13"/>
      <c r="N30" s="14"/>
    </row>
    <row r="31" spans="1:14" x14ac:dyDescent="0.25">
      <c r="A31" s="36"/>
      <c r="B31" s="41" t="s">
        <v>24</v>
      </c>
      <c r="C31" s="346"/>
      <c r="D31" s="346" t="s">
        <v>23</v>
      </c>
      <c r="E31"/>
      <c r="F31"/>
      <c r="G31"/>
      <c r="H31"/>
      <c r="I31" s="13"/>
      <c r="J31" s="13"/>
      <c r="K31" s="13"/>
      <c r="L31" s="13"/>
      <c r="M31" s="13"/>
      <c r="N31" s="14"/>
    </row>
    <row r="32" spans="1:14" x14ac:dyDescent="0.25">
      <c r="A32" s="36"/>
      <c r="B32" s="41" t="s">
        <v>25</v>
      </c>
      <c r="C32" s="346" t="s">
        <v>23</v>
      </c>
      <c r="D32" s="346"/>
      <c r="E32"/>
      <c r="F32"/>
      <c r="G32"/>
      <c r="H32"/>
      <c r="I32" s="13"/>
      <c r="J32" s="13"/>
      <c r="K32" s="13"/>
      <c r="L32" s="13"/>
      <c r="M32" s="13"/>
      <c r="N32" s="14"/>
    </row>
    <row r="33" spans="1:17" x14ac:dyDescent="0.25">
      <c r="A33" s="36"/>
      <c r="B33" s="41" t="s">
        <v>26</v>
      </c>
      <c r="C33" s="346"/>
      <c r="D33" s="3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50</v>
      </c>
      <c r="F40"/>
      <c r="G40"/>
      <c r="H40"/>
      <c r="I40" s="13"/>
      <c r="J40" s="13"/>
      <c r="K40" s="13"/>
      <c r="L40" s="13"/>
      <c r="M40" s="13"/>
      <c r="N40" s="14"/>
    </row>
    <row r="41" spans="1:17" ht="42.75" x14ac:dyDescent="0.25">
      <c r="A41" s="36"/>
      <c r="B41" s="43" t="s">
        <v>32</v>
      </c>
      <c r="C41" s="813">
        <v>60</v>
      </c>
      <c r="D41" s="746">
        <v>10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75"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120" x14ac:dyDescent="0.25">
      <c r="A49" s="50">
        <v>1</v>
      </c>
      <c r="B49" s="71" t="s">
        <v>4622</v>
      </c>
      <c r="C49" s="71" t="s">
        <v>4622</v>
      </c>
      <c r="D49" s="71" t="s">
        <v>4602</v>
      </c>
      <c r="E49" s="58">
        <v>701820130326</v>
      </c>
      <c r="F49" s="52" t="s">
        <v>20</v>
      </c>
      <c r="G49" s="54">
        <v>1</v>
      </c>
      <c r="H49" s="55">
        <v>41512</v>
      </c>
      <c r="I49" s="55">
        <v>41988</v>
      </c>
      <c r="J49" s="56" t="s">
        <v>21</v>
      </c>
      <c r="K49" s="57">
        <v>13.13</v>
      </c>
      <c r="L49" s="57" t="s">
        <v>4725</v>
      </c>
      <c r="M49" s="58">
        <v>200</v>
      </c>
      <c r="N49" s="58">
        <f t="shared" ref="N49:N54" si="0">+M49*G49</f>
        <v>200</v>
      </c>
      <c r="O49" s="290">
        <v>550898578</v>
      </c>
      <c r="P49" s="290">
        <v>49</v>
      </c>
      <c r="Q49" s="290" t="s">
        <v>4731</v>
      </c>
      <c r="R49" s="61"/>
      <c r="S49" s="61"/>
      <c r="T49" s="61"/>
      <c r="U49" s="61"/>
      <c r="V49" s="61"/>
      <c r="W49" s="61"/>
      <c r="X49" s="61"/>
      <c r="Y49" s="61"/>
      <c r="Z49" s="61"/>
    </row>
    <row r="50" spans="1:26" s="62" customFormat="1" ht="120" x14ac:dyDescent="0.25">
      <c r="A50" s="50">
        <f t="shared" ref="A50:A56" si="1">+A49+1</f>
        <v>2</v>
      </c>
      <c r="B50" s="71" t="s">
        <v>4622</v>
      </c>
      <c r="C50" s="71" t="s">
        <v>4622</v>
      </c>
      <c r="D50" s="71" t="s">
        <v>4730</v>
      </c>
      <c r="E50" s="1326">
        <v>202122012</v>
      </c>
      <c r="F50" s="52" t="s">
        <v>20</v>
      </c>
      <c r="G50" s="54">
        <v>1</v>
      </c>
      <c r="H50" s="55">
        <v>40911</v>
      </c>
      <c r="I50" s="55">
        <v>41085</v>
      </c>
      <c r="J50" s="56" t="s">
        <v>21</v>
      </c>
      <c r="K50" s="57">
        <v>5.73</v>
      </c>
      <c r="L50" s="58">
        <v>0</v>
      </c>
      <c r="M50" s="58">
        <v>75</v>
      </c>
      <c r="N50" s="58">
        <f t="shared" si="0"/>
        <v>75</v>
      </c>
      <c r="O50" s="59">
        <v>63543860</v>
      </c>
      <c r="P50" s="59">
        <v>50</v>
      </c>
      <c r="Q50" s="60" t="s">
        <v>496</v>
      </c>
      <c r="R50" s="61"/>
      <c r="S50" s="61"/>
      <c r="T50" s="61"/>
      <c r="U50" s="61"/>
      <c r="V50" s="61"/>
      <c r="W50" s="61"/>
      <c r="X50" s="61"/>
      <c r="Y50" s="61"/>
      <c r="Z50" s="61"/>
    </row>
    <row r="51" spans="1:26" s="62" customFormat="1" ht="120" x14ac:dyDescent="0.25">
      <c r="A51" s="50">
        <f t="shared" si="1"/>
        <v>3</v>
      </c>
      <c r="B51" s="71" t="s">
        <v>4622</v>
      </c>
      <c r="C51" s="71" t="s">
        <v>4622</v>
      </c>
      <c r="D51" s="71" t="s">
        <v>4730</v>
      </c>
      <c r="E51" s="1326">
        <v>203792012</v>
      </c>
      <c r="F51" s="52" t="s">
        <v>20</v>
      </c>
      <c r="G51" s="54">
        <v>1</v>
      </c>
      <c r="H51" s="55">
        <v>41086</v>
      </c>
      <c r="I51" s="55">
        <v>41161</v>
      </c>
      <c r="J51" s="56" t="s">
        <v>21</v>
      </c>
      <c r="K51" s="57">
        <v>2.4300000000000002</v>
      </c>
      <c r="L51" s="57">
        <v>0</v>
      </c>
      <c r="M51" s="58">
        <v>75</v>
      </c>
      <c r="N51" s="58">
        <f t="shared" si="0"/>
        <v>75</v>
      </c>
      <c r="O51" s="59">
        <v>24491407</v>
      </c>
      <c r="P51" s="59">
        <v>50</v>
      </c>
      <c r="Q51" s="60" t="s">
        <v>496</v>
      </c>
      <c r="R51" s="61"/>
      <c r="S51" s="61"/>
      <c r="T51" s="61"/>
      <c r="U51" s="61"/>
      <c r="V51" s="61"/>
      <c r="W51" s="61"/>
      <c r="X51" s="61"/>
      <c r="Y51" s="61"/>
      <c r="Z51" s="61"/>
    </row>
    <row r="52" spans="1:26" s="62" customFormat="1" ht="120" x14ac:dyDescent="0.25">
      <c r="A52" s="50">
        <f t="shared" si="1"/>
        <v>4</v>
      </c>
      <c r="B52" s="71" t="s">
        <v>4622</v>
      </c>
      <c r="C52" s="71" t="s">
        <v>4622</v>
      </c>
      <c r="D52" s="71" t="s">
        <v>4730</v>
      </c>
      <c r="E52" s="1326">
        <v>204182012</v>
      </c>
      <c r="F52" s="52" t="s">
        <v>20</v>
      </c>
      <c r="G52" s="54">
        <v>1</v>
      </c>
      <c r="H52" s="55">
        <v>41162</v>
      </c>
      <c r="I52" s="55">
        <v>41274</v>
      </c>
      <c r="J52" s="56" t="s">
        <v>21</v>
      </c>
      <c r="K52" s="57">
        <v>3.6</v>
      </c>
      <c r="L52" s="57">
        <v>0</v>
      </c>
      <c r="M52" s="58">
        <v>160</v>
      </c>
      <c r="N52" s="58">
        <f t="shared" si="0"/>
        <v>160</v>
      </c>
      <c r="O52" s="59">
        <v>148684800</v>
      </c>
      <c r="P52" s="59">
        <v>50</v>
      </c>
      <c r="Q52" s="60" t="s">
        <v>496</v>
      </c>
      <c r="R52" s="61"/>
      <c r="S52" s="61"/>
      <c r="T52" s="61"/>
      <c r="U52" s="61"/>
      <c r="V52" s="61"/>
      <c r="W52" s="61"/>
      <c r="X52" s="61"/>
      <c r="Y52" s="61"/>
      <c r="Z52" s="61"/>
    </row>
    <row r="53" spans="1:26" s="62" customFormat="1" ht="81" customHeight="1" x14ac:dyDescent="0.25">
      <c r="A53" s="50">
        <f t="shared" si="1"/>
        <v>5</v>
      </c>
      <c r="B53" s="71" t="s">
        <v>4622</v>
      </c>
      <c r="C53" s="71" t="s">
        <v>4622</v>
      </c>
      <c r="D53" s="71" t="s">
        <v>4730</v>
      </c>
      <c r="E53" s="58">
        <v>203072009</v>
      </c>
      <c r="F53" s="52" t="s">
        <v>20</v>
      </c>
      <c r="G53" s="54">
        <v>1</v>
      </c>
      <c r="H53" s="55">
        <v>39885</v>
      </c>
      <c r="I53" s="55">
        <v>40160</v>
      </c>
      <c r="J53" s="56" t="s">
        <v>21</v>
      </c>
      <c r="K53" s="57" t="s">
        <v>4729</v>
      </c>
      <c r="L53" s="57">
        <v>0</v>
      </c>
      <c r="M53" s="58">
        <v>232</v>
      </c>
      <c r="N53" s="58">
        <f t="shared" si="0"/>
        <v>232</v>
      </c>
      <c r="O53" s="59">
        <v>68020800</v>
      </c>
      <c r="P53" s="59">
        <v>51</v>
      </c>
      <c r="Q53" s="66" t="s">
        <v>4728</v>
      </c>
      <c r="R53" s="61"/>
      <c r="S53" s="61"/>
      <c r="T53" s="61"/>
      <c r="U53" s="61"/>
      <c r="V53" s="61"/>
      <c r="W53" s="61"/>
      <c r="X53" s="61"/>
      <c r="Y53" s="61"/>
      <c r="Z53" s="61"/>
    </row>
    <row r="54" spans="1:26" s="62" customFormat="1" ht="120" x14ac:dyDescent="0.25">
      <c r="A54" s="50">
        <f t="shared" si="1"/>
        <v>6</v>
      </c>
      <c r="B54" s="71" t="s">
        <v>4622</v>
      </c>
      <c r="C54" s="71" t="s">
        <v>4622</v>
      </c>
      <c r="D54" s="71" t="s">
        <v>4727</v>
      </c>
      <c r="E54" s="413">
        <v>202822010</v>
      </c>
      <c r="F54" s="52" t="s">
        <v>20</v>
      </c>
      <c r="G54" s="54">
        <v>1</v>
      </c>
      <c r="H54" s="55">
        <v>40212</v>
      </c>
      <c r="I54" s="55">
        <v>40542</v>
      </c>
      <c r="J54" s="56" t="s">
        <v>21</v>
      </c>
      <c r="K54" s="57">
        <v>10.89</v>
      </c>
      <c r="L54" s="57">
        <v>0</v>
      </c>
      <c r="M54" s="58">
        <v>297</v>
      </c>
      <c r="N54" s="58">
        <f t="shared" si="0"/>
        <v>297</v>
      </c>
      <c r="O54" s="59">
        <v>69636805</v>
      </c>
      <c r="P54" s="414">
        <v>51</v>
      </c>
      <c r="Q54" s="65" t="s">
        <v>496</v>
      </c>
      <c r="R54" s="61"/>
      <c r="S54" s="61"/>
      <c r="T54" s="61"/>
      <c r="U54" s="61"/>
      <c r="V54" s="61"/>
      <c r="W54" s="61"/>
      <c r="X54" s="61"/>
      <c r="Y54" s="61"/>
      <c r="Z54" s="61"/>
    </row>
    <row r="55" spans="1:26" s="62" customFormat="1" x14ac:dyDescent="0.25">
      <c r="A55" s="50">
        <f t="shared" si="1"/>
        <v>7</v>
      </c>
      <c r="B55" s="71"/>
      <c r="C55" s="72"/>
      <c r="D55" s="71"/>
      <c r="E55" s="228"/>
      <c r="F55" s="73"/>
      <c r="G55" s="73"/>
      <c r="H55" s="73"/>
      <c r="I55" s="74"/>
      <c r="J55" s="74"/>
      <c r="K55" s="74"/>
      <c r="L55" s="74"/>
      <c r="M55" s="75"/>
      <c r="N55" s="75"/>
      <c r="O55" s="77"/>
      <c r="P55" s="77"/>
      <c r="Q55" s="65"/>
      <c r="R55" s="61"/>
      <c r="S55" s="61"/>
      <c r="T55" s="61"/>
      <c r="U55" s="61"/>
      <c r="V55" s="61"/>
      <c r="W55" s="61"/>
      <c r="X55" s="61"/>
      <c r="Y55" s="61"/>
      <c r="Z55" s="61"/>
    </row>
    <row r="56" spans="1:26" s="62" customFormat="1" x14ac:dyDescent="0.25">
      <c r="A56" s="50">
        <f t="shared" si="1"/>
        <v>8</v>
      </c>
      <c r="B56" s="71"/>
      <c r="C56" s="72"/>
      <c r="D56" s="71"/>
      <c r="E56" s="228"/>
      <c r="F56" s="73"/>
      <c r="G56" s="73"/>
      <c r="H56" s="73"/>
      <c r="I56" s="74"/>
      <c r="J56" s="74"/>
      <c r="K56" s="74"/>
      <c r="L56" s="74"/>
      <c r="M56" s="75"/>
      <c r="N56" s="75"/>
      <c r="O56" s="77"/>
      <c r="P56" s="77"/>
      <c r="Q56" s="65"/>
      <c r="R56" s="61"/>
      <c r="S56" s="61"/>
      <c r="T56" s="61"/>
      <c r="U56" s="61"/>
      <c r="V56" s="61"/>
      <c r="W56" s="61"/>
      <c r="X56" s="61"/>
      <c r="Y56" s="61"/>
      <c r="Z56" s="61"/>
    </row>
    <row r="57" spans="1:26" s="62" customFormat="1" x14ac:dyDescent="0.25">
      <c r="A57" s="50"/>
      <c r="B57" s="78" t="s">
        <v>30</v>
      </c>
      <c r="C57" s="72"/>
      <c r="D57" s="71"/>
      <c r="E57" s="228"/>
      <c r="F57" s="73"/>
      <c r="G57" s="73"/>
      <c r="H57" s="73"/>
      <c r="I57" s="74"/>
      <c r="J57" s="74"/>
      <c r="K57" s="79" t="s">
        <v>4726</v>
      </c>
      <c r="L57" s="79" t="s">
        <v>4725</v>
      </c>
      <c r="M57" s="251"/>
      <c r="N57" s="79" t="s">
        <v>4724</v>
      </c>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t="str">
        <f>+K57</f>
        <v>44.77</v>
      </c>
      <c r="D61" s="88" t="s">
        <v>23</v>
      </c>
      <c r="E61" s="88"/>
      <c r="F61" s="89"/>
      <c r="G61" s="89"/>
      <c r="H61" s="89"/>
      <c r="I61" s="89"/>
      <c r="J61" s="89"/>
      <c r="K61" s="89"/>
      <c r="L61" s="89"/>
      <c r="M61" s="89"/>
    </row>
    <row r="62" spans="1:26" s="82" customFormat="1" x14ac:dyDescent="0.25">
      <c r="B62" s="86" t="s">
        <v>62</v>
      </c>
      <c r="C62" s="87" t="s">
        <v>4724</v>
      </c>
      <c r="D62" s="88"/>
      <c r="E62" s="88" t="s">
        <v>23</v>
      </c>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90"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ht="30" x14ac:dyDescent="0.25">
      <c r="B69" s="94" t="s">
        <v>4723</v>
      </c>
      <c r="C69" s="94" t="s">
        <v>366</v>
      </c>
      <c r="D69" s="757" t="s">
        <v>4722</v>
      </c>
      <c r="E69" s="95">
        <v>200</v>
      </c>
      <c r="F69" s="96" t="s">
        <v>368</v>
      </c>
      <c r="G69" s="96" t="s">
        <v>368</v>
      </c>
      <c r="H69" s="96" t="s">
        <v>368</v>
      </c>
      <c r="I69" s="97" t="s">
        <v>20</v>
      </c>
      <c r="J69" s="97" t="s">
        <v>20</v>
      </c>
      <c r="K69" s="41" t="s">
        <v>20</v>
      </c>
      <c r="L69" s="41" t="s">
        <v>20</v>
      </c>
      <c r="M69" s="41" t="s">
        <v>20</v>
      </c>
      <c r="N69" s="41" t="s">
        <v>20</v>
      </c>
      <c r="O69" s="1428"/>
      <c r="P69" s="1429"/>
      <c r="Q69" s="346" t="s">
        <v>59</v>
      </c>
    </row>
    <row r="70" spans="2:17" ht="45" x14ac:dyDescent="0.25">
      <c r="B70" s="94" t="s">
        <v>4721</v>
      </c>
      <c r="C70" s="94" t="s">
        <v>366</v>
      </c>
      <c r="D70" s="757" t="s">
        <v>4720</v>
      </c>
      <c r="E70" s="95">
        <v>400</v>
      </c>
      <c r="F70" s="96" t="s">
        <v>368</v>
      </c>
      <c r="G70" s="96" t="s">
        <v>368</v>
      </c>
      <c r="H70" s="96" t="s">
        <v>368</v>
      </c>
      <c r="I70" s="97" t="s">
        <v>20</v>
      </c>
      <c r="J70" s="97" t="s">
        <v>20</v>
      </c>
      <c r="K70" s="41" t="s">
        <v>20</v>
      </c>
      <c r="L70" s="41" t="s">
        <v>20</v>
      </c>
      <c r="M70" s="41" t="s">
        <v>20</v>
      </c>
      <c r="N70" s="41" t="s">
        <v>20</v>
      </c>
      <c r="O70" s="1428"/>
      <c r="P70" s="1429"/>
      <c r="Q70" s="346" t="s">
        <v>59</v>
      </c>
    </row>
    <row r="71" spans="2:17" x14ac:dyDescent="0.25">
      <c r="B71" s="94"/>
      <c r="C71" s="94"/>
      <c r="D71" s="95"/>
      <c r="E71" s="95"/>
      <c r="F71" s="96"/>
      <c r="G71" s="96"/>
      <c r="H71" s="96"/>
      <c r="I71" s="97"/>
      <c r="J71" s="97"/>
      <c r="K71" s="41"/>
      <c r="L71" s="41"/>
      <c r="M71" s="41"/>
      <c r="N71" s="41"/>
      <c r="O71" s="1410"/>
      <c r="P71" s="1411"/>
      <c r="Q71" s="41"/>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41"/>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17" ht="27" thickBot="1" x14ac:dyDescent="0.3">
      <c r="B81" s="1393" t="s">
        <v>86</v>
      </c>
      <c r="C81" s="1394"/>
      <c r="D81" s="1394"/>
      <c r="E81" s="1394"/>
      <c r="F81" s="1394"/>
      <c r="G81" s="1394"/>
      <c r="H81" s="1394"/>
      <c r="I81" s="1394"/>
      <c r="J81" s="1394"/>
      <c r="K81" s="1394"/>
      <c r="L81" s="1394"/>
      <c r="M81" s="1394"/>
      <c r="N81" s="1395"/>
    </row>
    <row r="86" spans="2:17"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17" ht="120" x14ac:dyDescent="0.25">
      <c r="B87" s="1520" t="s">
        <v>4713</v>
      </c>
      <c r="C87" s="1654" t="s">
        <v>215</v>
      </c>
      <c r="D87" s="1537" t="s">
        <v>4719</v>
      </c>
      <c r="E87" s="1537">
        <v>1047391188</v>
      </c>
      <c r="F87" s="1577" t="s">
        <v>4710</v>
      </c>
      <c r="G87" s="1577" t="s">
        <v>2184</v>
      </c>
      <c r="H87" s="1516">
        <v>41154</v>
      </c>
      <c r="I87" s="1445" t="s">
        <v>368</v>
      </c>
      <c r="J87" s="739" t="s">
        <v>4622</v>
      </c>
      <c r="K87" s="107" t="s">
        <v>4718</v>
      </c>
      <c r="L87" s="757" t="s">
        <v>4708</v>
      </c>
      <c r="M87" s="1403" t="s">
        <v>20</v>
      </c>
      <c r="N87" s="1403" t="s">
        <v>21</v>
      </c>
      <c r="O87" s="1403" t="s">
        <v>20</v>
      </c>
      <c r="P87" s="1595" t="s">
        <v>4717</v>
      </c>
      <c r="Q87" s="1596"/>
    </row>
    <row r="88" spans="2:17" ht="45" x14ac:dyDescent="0.25">
      <c r="B88" s="1521"/>
      <c r="C88" s="1655"/>
      <c r="D88" s="1539"/>
      <c r="E88" s="1539"/>
      <c r="F88" s="1579"/>
      <c r="G88" s="1579"/>
      <c r="H88" s="1517"/>
      <c r="I88" s="1446"/>
      <c r="J88" s="739" t="s">
        <v>4716</v>
      </c>
      <c r="K88" s="757" t="s">
        <v>4715</v>
      </c>
      <c r="L88" s="248" t="s">
        <v>4714</v>
      </c>
      <c r="M88" s="1404"/>
      <c r="N88" s="1404"/>
      <c r="O88" s="1404"/>
      <c r="P88" s="1599"/>
      <c r="Q88" s="1600"/>
    </row>
    <row r="89" spans="2:17" ht="120" x14ac:dyDescent="0.25">
      <c r="B89" s="1577" t="s">
        <v>4713</v>
      </c>
      <c r="C89" s="1534" t="s">
        <v>4712</v>
      </c>
      <c r="D89" s="1534" t="s">
        <v>4711</v>
      </c>
      <c r="E89" s="1537">
        <v>1101444544</v>
      </c>
      <c r="F89" s="1577" t="s">
        <v>4710</v>
      </c>
      <c r="G89" s="1577" t="s">
        <v>2184</v>
      </c>
      <c r="H89" s="1516">
        <v>41173</v>
      </c>
      <c r="I89" s="1445" t="s">
        <v>368</v>
      </c>
      <c r="J89" s="739" t="s">
        <v>4622</v>
      </c>
      <c r="K89" s="107" t="s">
        <v>4709</v>
      </c>
      <c r="L89" s="757" t="s">
        <v>4708</v>
      </c>
      <c r="M89" s="1403" t="s">
        <v>20</v>
      </c>
      <c r="N89" s="1403" t="s">
        <v>20</v>
      </c>
      <c r="O89" s="1403" t="s">
        <v>20</v>
      </c>
      <c r="P89" s="1656"/>
      <c r="Q89" s="1657"/>
    </row>
    <row r="90" spans="2:17" ht="30" x14ac:dyDescent="0.25">
      <c r="B90" s="1579"/>
      <c r="C90" s="1536"/>
      <c r="D90" s="1536"/>
      <c r="E90" s="1539"/>
      <c r="F90" s="1579"/>
      <c r="G90" s="1579"/>
      <c r="H90" s="1517"/>
      <c r="I90" s="1446"/>
      <c r="J90" s="739" t="s">
        <v>4707</v>
      </c>
      <c r="K90" s="107" t="s">
        <v>4706</v>
      </c>
      <c r="L90" s="757" t="s">
        <v>4074</v>
      </c>
      <c r="M90" s="1404"/>
      <c r="N90" s="1404"/>
      <c r="O90" s="1404"/>
      <c r="P90" s="1658"/>
      <c r="Q90" s="1659"/>
    </row>
    <row r="91" spans="2:17" ht="120" x14ac:dyDescent="0.25">
      <c r="B91" s="104" t="s">
        <v>4658</v>
      </c>
      <c r="C91" s="177" t="s">
        <v>111</v>
      </c>
      <c r="D91" s="1295" t="s">
        <v>4705</v>
      </c>
      <c r="E91" s="1295">
        <v>1102824503</v>
      </c>
      <c r="F91" s="94" t="s">
        <v>520</v>
      </c>
      <c r="G91" s="104" t="s">
        <v>533</v>
      </c>
      <c r="H91" s="111">
        <v>41841</v>
      </c>
      <c r="I91" s="839">
        <v>143825</v>
      </c>
      <c r="J91" s="739" t="s">
        <v>4616</v>
      </c>
      <c r="K91" s="107" t="s">
        <v>4704</v>
      </c>
      <c r="L91" s="97" t="s">
        <v>4703</v>
      </c>
      <c r="M91" s="41" t="s">
        <v>20</v>
      </c>
      <c r="N91" s="746" t="s">
        <v>20</v>
      </c>
      <c r="O91" s="41" t="s">
        <v>20</v>
      </c>
      <c r="P91" s="1410"/>
      <c r="Q91" s="1411"/>
    </row>
    <row r="92" spans="2:17" ht="75" x14ac:dyDescent="0.25">
      <c r="B92" s="104"/>
      <c r="C92" s="177"/>
      <c r="D92" s="1295"/>
      <c r="E92" s="1295"/>
      <c r="F92" s="94"/>
      <c r="G92" s="104"/>
      <c r="H92" s="111"/>
      <c r="I92" s="839"/>
      <c r="J92" s="739" t="s">
        <v>4702</v>
      </c>
      <c r="K92" s="107" t="s">
        <v>4701</v>
      </c>
      <c r="L92" s="107" t="s">
        <v>4700</v>
      </c>
      <c r="M92" s="41"/>
      <c r="N92" s="41"/>
      <c r="O92" s="41"/>
      <c r="P92" s="1392"/>
      <c r="Q92" s="1392"/>
    </row>
    <row r="93" spans="2:17" ht="30" x14ac:dyDescent="0.25">
      <c r="B93" s="1577" t="s">
        <v>4658</v>
      </c>
      <c r="C93" s="1534" t="s">
        <v>111</v>
      </c>
      <c r="D93" s="1537" t="s">
        <v>4699</v>
      </c>
      <c r="E93" s="1537">
        <v>42209629</v>
      </c>
      <c r="F93" s="1403" t="s">
        <v>136</v>
      </c>
      <c r="G93" s="1577" t="s">
        <v>571</v>
      </c>
      <c r="H93" s="1516">
        <v>36322</v>
      </c>
      <c r="I93" s="1445">
        <v>42209629</v>
      </c>
      <c r="J93" s="739" t="s">
        <v>4698</v>
      </c>
      <c r="K93" s="107" t="s">
        <v>4697</v>
      </c>
      <c r="L93" s="104" t="s">
        <v>136</v>
      </c>
      <c r="M93" s="1403" t="s">
        <v>21</v>
      </c>
      <c r="N93" s="1403" t="s">
        <v>20</v>
      </c>
      <c r="O93" s="1403" t="s">
        <v>20</v>
      </c>
      <c r="P93" s="1595" t="s">
        <v>4696</v>
      </c>
      <c r="Q93" s="1596"/>
    </row>
    <row r="94" spans="2:17" ht="30" x14ac:dyDescent="0.25">
      <c r="B94" s="1578"/>
      <c r="C94" s="1535"/>
      <c r="D94" s="1538"/>
      <c r="E94" s="1538"/>
      <c r="F94" s="1397"/>
      <c r="G94" s="1578"/>
      <c r="H94" s="1528"/>
      <c r="I94" s="1454"/>
      <c r="J94" s="739" t="s">
        <v>4694</v>
      </c>
      <c r="K94" s="107" t="s">
        <v>4695</v>
      </c>
      <c r="L94" s="104" t="s">
        <v>4690</v>
      </c>
      <c r="M94" s="1397"/>
      <c r="N94" s="1397"/>
      <c r="O94" s="1397"/>
      <c r="P94" s="1597"/>
      <c r="Q94" s="1598"/>
    </row>
    <row r="95" spans="2:17" ht="30" x14ac:dyDescent="0.25">
      <c r="B95" s="1578"/>
      <c r="C95" s="1535"/>
      <c r="D95" s="1538"/>
      <c r="E95" s="1538"/>
      <c r="F95" s="1397"/>
      <c r="G95" s="1578"/>
      <c r="H95" s="1528"/>
      <c r="I95" s="1454"/>
      <c r="J95" s="739" t="s">
        <v>4694</v>
      </c>
      <c r="K95" s="107" t="s">
        <v>4693</v>
      </c>
      <c r="L95" s="104" t="s">
        <v>4690</v>
      </c>
      <c r="M95" s="1397"/>
      <c r="N95" s="1397"/>
      <c r="O95" s="1397"/>
      <c r="P95" s="1597"/>
      <c r="Q95" s="1598"/>
    </row>
    <row r="96" spans="2:17" ht="60" x14ac:dyDescent="0.25">
      <c r="B96" s="1578"/>
      <c r="C96" s="1535"/>
      <c r="D96" s="1538"/>
      <c r="E96" s="1538"/>
      <c r="F96" s="1397"/>
      <c r="G96" s="1578"/>
      <c r="H96" s="1528"/>
      <c r="I96" s="1454"/>
      <c r="J96" s="739" t="s">
        <v>4692</v>
      </c>
      <c r="K96" s="107" t="s">
        <v>4691</v>
      </c>
      <c r="L96" s="104" t="s">
        <v>4690</v>
      </c>
      <c r="M96" s="1397"/>
      <c r="N96" s="1397"/>
      <c r="O96" s="1397"/>
      <c r="P96" s="1597"/>
      <c r="Q96" s="1598"/>
    </row>
    <row r="97" spans="2:17" ht="30" x14ac:dyDescent="0.25">
      <c r="B97" s="1578"/>
      <c r="C97" s="1535"/>
      <c r="D97" s="1538"/>
      <c r="E97" s="1538"/>
      <c r="F97" s="1397"/>
      <c r="G97" s="1578"/>
      <c r="H97" s="1528"/>
      <c r="I97" s="1454"/>
      <c r="J97" s="739" t="s">
        <v>4689</v>
      </c>
      <c r="K97" s="107" t="s">
        <v>4688</v>
      </c>
      <c r="L97" s="104" t="s">
        <v>4687</v>
      </c>
      <c r="M97" s="1397"/>
      <c r="N97" s="1397"/>
      <c r="O97" s="1397"/>
      <c r="P97" s="1597"/>
      <c r="Q97" s="1598"/>
    </row>
    <row r="98" spans="2:17" x14ac:dyDescent="0.25">
      <c r="B98" s="1578"/>
      <c r="C98" s="1535"/>
      <c r="D98" s="1538"/>
      <c r="E98" s="1538"/>
      <c r="F98" s="1397"/>
      <c r="G98" s="1578"/>
      <c r="H98" s="1528"/>
      <c r="I98" s="1454"/>
      <c r="J98" s="739" t="s">
        <v>4686</v>
      </c>
      <c r="K98" s="107" t="s">
        <v>4685</v>
      </c>
      <c r="L98" s="104" t="s">
        <v>4682</v>
      </c>
      <c r="M98" s="1397"/>
      <c r="N98" s="1397"/>
      <c r="O98" s="1397"/>
      <c r="P98" s="1597"/>
      <c r="Q98" s="1598"/>
    </row>
    <row r="99" spans="2:17" ht="30" x14ac:dyDescent="0.25">
      <c r="B99" s="1579"/>
      <c r="C99" s="1536"/>
      <c r="D99" s="1539"/>
      <c r="E99" s="1539"/>
      <c r="F99" s="1404"/>
      <c r="G99" s="1579"/>
      <c r="H99" s="1517"/>
      <c r="I99" s="1446"/>
      <c r="J99" s="1" t="s">
        <v>4684</v>
      </c>
      <c r="K99" s="280" t="s">
        <v>4683</v>
      </c>
      <c r="L99" s="104" t="s">
        <v>4682</v>
      </c>
      <c r="M99" s="1404"/>
      <c r="N99" s="1404"/>
      <c r="O99" s="1404"/>
      <c r="P99" s="1599"/>
      <c r="Q99" s="1600"/>
    </row>
    <row r="100" spans="2:17" ht="120" x14ac:dyDescent="0.25">
      <c r="B100" s="1577" t="s">
        <v>4658</v>
      </c>
      <c r="C100" s="1534" t="s">
        <v>111</v>
      </c>
      <c r="D100" s="1534" t="s">
        <v>4681</v>
      </c>
      <c r="E100" s="1537">
        <v>64721513</v>
      </c>
      <c r="F100" s="1403" t="s">
        <v>520</v>
      </c>
      <c r="G100" s="1577" t="s">
        <v>533</v>
      </c>
      <c r="H100" s="1516">
        <v>39802</v>
      </c>
      <c r="I100" s="1445">
        <v>140099</v>
      </c>
      <c r="J100" s="739" t="s">
        <v>4616</v>
      </c>
      <c r="K100" s="107" t="s">
        <v>4680</v>
      </c>
      <c r="L100" s="97" t="s">
        <v>2223</v>
      </c>
      <c r="M100" s="1403" t="s">
        <v>20</v>
      </c>
      <c r="N100" s="1403" t="s">
        <v>20</v>
      </c>
      <c r="O100" s="1403" t="s">
        <v>20</v>
      </c>
      <c r="P100" s="1595"/>
      <c r="Q100" s="1596"/>
    </row>
    <row r="101" spans="2:17" ht="30" x14ac:dyDescent="0.25">
      <c r="B101" s="1578"/>
      <c r="C101" s="1535"/>
      <c r="D101" s="1535"/>
      <c r="E101" s="1538"/>
      <c r="F101" s="1397"/>
      <c r="G101" s="1578"/>
      <c r="H101" s="1528"/>
      <c r="I101" s="1454"/>
      <c r="J101" s="739" t="s">
        <v>4679</v>
      </c>
      <c r="K101" s="107" t="s">
        <v>4678</v>
      </c>
      <c r="L101" s="97" t="s">
        <v>1064</v>
      </c>
      <c r="M101" s="1397"/>
      <c r="N101" s="1397"/>
      <c r="O101" s="1397"/>
      <c r="P101" s="1597"/>
      <c r="Q101" s="1598"/>
    </row>
    <row r="102" spans="2:17" ht="30" x14ac:dyDescent="0.25">
      <c r="B102" s="1578"/>
      <c r="C102" s="1535"/>
      <c r="D102" s="1535"/>
      <c r="E102" s="1538"/>
      <c r="F102" s="1397"/>
      <c r="G102" s="1578"/>
      <c r="H102" s="1528"/>
      <c r="I102" s="1454"/>
      <c r="J102" s="104" t="s">
        <v>4677</v>
      </c>
      <c r="K102" s="107" t="s">
        <v>4676</v>
      </c>
      <c r="L102" s="97" t="s">
        <v>1064</v>
      </c>
      <c r="M102" s="1397"/>
      <c r="N102" s="1397"/>
      <c r="O102" s="1397"/>
      <c r="P102" s="1597"/>
      <c r="Q102" s="1598"/>
    </row>
    <row r="103" spans="2:17" ht="30" x14ac:dyDescent="0.25">
      <c r="B103" s="1578"/>
      <c r="C103" s="1535"/>
      <c r="D103" s="1535"/>
      <c r="E103" s="1538"/>
      <c r="F103" s="1397"/>
      <c r="G103" s="1578"/>
      <c r="H103" s="1528"/>
      <c r="I103" s="1454"/>
      <c r="J103" s="104" t="s">
        <v>4675</v>
      </c>
      <c r="K103" s="107" t="s">
        <v>4674</v>
      </c>
      <c r="L103" s="97" t="s">
        <v>1064</v>
      </c>
      <c r="M103" s="1397"/>
      <c r="N103" s="1397"/>
      <c r="O103" s="1397"/>
      <c r="P103" s="1597"/>
      <c r="Q103" s="1598"/>
    </row>
    <row r="104" spans="2:17" ht="30" x14ac:dyDescent="0.25">
      <c r="B104" s="1578"/>
      <c r="C104" s="1535"/>
      <c r="D104" s="1535"/>
      <c r="E104" s="1538"/>
      <c r="F104" s="1397"/>
      <c r="G104" s="1578"/>
      <c r="H104" s="1528"/>
      <c r="I104" s="1454"/>
      <c r="J104" s="104" t="s">
        <v>4673</v>
      </c>
      <c r="K104" s="107" t="s">
        <v>4672</v>
      </c>
      <c r="L104" s="97" t="s">
        <v>1064</v>
      </c>
      <c r="M104" s="1397"/>
      <c r="N104" s="1397"/>
      <c r="O104" s="1397"/>
      <c r="P104" s="1597"/>
      <c r="Q104" s="1598"/>
    </row>
    <row r="105" spans="2:17" ht="75" x14ac:dyDescent="0.25">
      <c r="B105" s="1578"/>
      <c r="C105" s="1535"/>
      <c r="D105" s="1535"/>
      <c r="E105" s="1538"/>
      <c r="F105" s="1397"/>
      <c r="G105" s="1578"/>
      <c r="H105" s="1528"/>
      <c r="I105" s="1454"/>
      <c r="J105" s="104" t="s">
        <v>4671</v>
      </c>
      <c r="K105" s="107" t="s">
        <v>4670</v>
      </c>
      <c r="L105" s="97" t="s">
        <v>1150</v>
      </c>
      <c r="M105" s="1397"/>
      <c r="N105" s="1397"/>
      <c r="O105" s="1397"/>
      <c r="P105" s="1597"/>
      <c r="Q105" s="1598"/>
    </row>
    <row r="106" spans="2:17" ht="30" x14ac:dyDescent="0.25">
      <c r="B106" s="1578"/>
      <c r="C106" s="1535"/>
      <c r="D106" s="1535"/>
      <c r="E106" s="1538"/>
      <c r="F106" s="1397"/>
      <c r="G106" s="1578"/>
      <c r="H106" s="1528"/>
      <c r="I106" s="1454"/>
      <c r="J106" s="120" t="s">
        <v>4669</v>
      </c>
      <c r="K106" s="107" t="s">
        <v>4668</v>
      </c>
      <c r="L106" s="757" t="s">
        <v>4667</v>
      </c>
      <c r="M106" s="1397"/>
      <c r="N106" s="1397"/>
      <c r="O106" s="1397"/>
      <c r="P106" s="1597"/>
      <c r="Q106" s="1598"/>
    </row>
    <row r="107" spans="2:17" ht="45" x14ac:dyDescent="0.25">
      <c r="B107" s="1578"/>
      <c r="C107" s="1535"/>
      <c r="D107" s="1535"/>
      <c r="E107" s="1538"/>
      <c r="F107" s="1397"/>
      <c r="G107" s="1578"/>
      <c r="H107" s="1528"/>
      <c r="I107" s="1454"/>
      <c r="J107" s="104" t="s">
        <v>4666</v>
      </c>
      <c r="K107" s="107" t="s">
        <v>4665</v>
      </c>
      <c r="L107" s="757" t="s">
        <v>4664</v>
      </c>
      <c r="M107" s="1397"/>
      <c r="N107" s="1397"/>
      <c r="O107" s="1397"/>
      <c r="P107" s="1597"/>
      <c r="Q107" s="1598"/>
    </row>
    <row r="108" spans="2:17" ht="30" x14ac:dyDescent="0.25">
      <c r="B108" s="1578"/>
      <c r="C108" s="1535"/>
      <c r="D108" s="1535"/>
      <c r="E108" s="1538"/>
      <c r="F108" s="1397"/>
      <c r="G108" s="1578"/>
      <c r="H108" s="1528"/>
      <c r="I108" s="1454"/>
      <c r="J108" s="739" t="s">
        <v>4663</v>
      </c>
      <c r="K108" s="107" t="s">
        <v>4662</v>
      </c>
      <c r="L108" s="107" t="s">
        <v>4661</v>
      </c>
      <c r="M108" s="1397"/>
      <c r="N108" s="1397"/>
      <c r="O108" s="1397"/>
      <c r="P108" s="1597"/>
      <c r="Q108" s="1598"/>
    </row>
    <row r="109" spans="2:17" ht="45" x14ac:dyDescent="0.25">
      <c r="B109" s="1579"/>
      <c r="C109" s="1536"/>
      <c r="D109" s="1536"/>
      <c r="E109" s="1539"/>
      <c r="F109" s="1404"/>
      <c r="G109" s="1579"/>
      <c r="H109" s="1517"/>
      <c r="I109" s="1446"/>
      <c r="J109" s="739" t="s">
        <v>4660</v>
      </c>
      <c r="K109" s="739" t="s">
        <v>4659</v>
      </c>
      <c r="L109" s="739" t="s">
        <v>1600</v>
      </c>
      <c r="M109" s="1404"/>
      <c r="N109" s="1404"/>
      <c r="O109" s="1404"/>
      <c r="P109" s="1599"/>
      <c r="Q109" s="1600"/>
    </row>
    <row r="110" spans="2:17" ht="120" x14ac:dyDescent="0.25">
      <c r="B110" s="1392" t="s">
        <v>4658</v>
      </c>
      <c r="C110" s="1392" t="s">
        <v>111</v>
      </c>
      <c r="D110" s="1392" t="s">
        <v>4657</v>
      </c>
      <c r="E110" s="1392">
        <v>45645725</v>
      </c>
      <c r="F110" s="1392" t="s">
        <v>136</v>
      </c>
      <c r="G110" s="1392" t="s">
        <v>2184</v>
      </c>
      <c r="H110" s="1660">
        <v>39801</v>
      </c>
      <c r="I110" s="1447">
        <v>45645725</v>
      </c>
      <c r="J110" s="739" t="s">
        <v>4622</v>
      </c>
      <c r="K110" s="107" t="s">
        <v>4656</v>
      </c>
      <c r="L110" s="97" t="s">
        <v>2223</v>
      </c>
      <c r="M110" s="1389" t="s">
        <v>20</v>
      </c>
      <c r="N110" s="1389" t="s">
        <v>20</v>
      </c>
      <c r="O110" s="1389" t="s">
        <v>20</v>
      </c>
      <c r="P110" s="1595"/>
      <c r="Q110" s="1596"/>
    </row>
    <row r="111" spans="2:17" ht="30" x14ac:dyDescent="0.25">
      <c r="B111" s="1392"/>
      <c r="C111" s="1392"/>
      <c r="D111" s="1392"/>
      <c r="E111" s="1392"/>
      <c r="F111" s="1392"/>
      <c r="G111" s="1392"/>
      <c r="H111" s="1389"/>
      <c r="I111" s="1447"/>
      <c r="J111" s="739" t="s">
        <v>4655</v>
      </c>
      <c r="K111" s="107" t="s">
        <v>4654</v>
      </c>
      <c r="L111" s="107" t="s">
        <v>1423</v>
      </c>
      <c r="M111" s="1389"/>
      <c r="N111" s="1389"/>
      <c r="O111" s="1389"/>
      <c r="P111" s="1597"/>
      <c r="Q111" s="1598"/>
    </row>
    <row r="112" spans="2:17" ht="30" x14ac:dyDescent="0.25">
      <c r="B112" s="1392"/>
      <c r="C112" s="1392"/>
      <c r="D112" s="1392"/>
      <c r="E112" s="1392"/>
      <c r="F112" s="1392"/>
      <c r="G112" s="1392"/>
      <c r="H112" s="1389"/>
      <c r="I112" s="1447"/>
      <c r="J112" s="739" t="s">
        <v>4653</v>
      </c>
      <c r="K112" s="107" t="s">
        <v>4652</v>
      </c>
      <c r="L112" s="107" t="s">
        <v>136</v>
      </c>
      <c r="M112" s="1389"/>
      <c r="N112" s="1389"/>
      <c r="O112" s="1389"/>
      <c r="P112" s="1597"/>
      <c r="Q112" s="1598"/>
    </row>
    <row r="113" spans="2:17" ht="30" x14ac:dyDescent="0.25">
      <c r="B113" s="1392"/>
      <c r="C113" s="1392"/>
      <c r="D113" s="1392"/>
      <c r="E113" s="1392"/>
      <c r="F113" s="1392"/>
      <c r="G113" s="1392"/>
      <c r="H113" s="1389"/>
      <c r="I113" s="1447"/>
      <c r="J113" s="120" t="s">
        <v>4651</v>
      </c>
      <c r="K113" s="41" t="s">
        <v>4650</v>
      </c>
      <c r="L113" s="120" t="s">
        <v>4649</v>
      </c>
      <c r="M113" s="1389"/>
      <c r="N113" s="1389"/>
      <c r="O113" s="1389"/>
      <c r="P113" s="1599"/>
      <c r="Q113" s="1600"/>
    </row>
    <row r="114" spans="2:17" ht="15.75" thickBot="1" x14ac:dyDescent="0.3"/>
    <row r="115" spans="2:17" ht="27" thickBot="1" x14ac:dyDescent="0.3">
      <c r="B115" s="1393" t="s">
        <v>143</v>
      </c>
      <c r="C115" s="1394"/>
      <c r="D115" s="1394"/>
      <c r="E115" s="1394"/>
      <c r="F115" s="1394"/>
      <c r="G115" s="1394"/>
      <c r="H115" s="1394"/>
      <c r="I115" s="1394"/>
      <c r="J115" s="1394"/>
      <c r="K115" s="1394"/>
      <c r="L115" s="1394"/>
      <c r="M115" s="1394"/>
      <c r="N115" s="1395"/>
    </row>
    <row r="118" spans="2:17" ht="30" x14ac:dyDescent="0.25">
      <c r="B118" s="92" t="s">
        <v>19</v>
      </c>
      <c r="C118" s="92" t="s">
        <v>144</v>
      </c>
      <c r="D118" s="1387" t="s">
        <v>77</v>
      </c>
      <c r="E118" s="1388"/>
    </row>
    <row r="119" spans="2:17" ht="68.25" customHeight="1" x14ac:dyDescent="0.25">
      <c r="B119" s="120" t="s">
        <v>145</v>
      </c>
      <c r="C119" s="41" t="s">
        <v>21</v>
      </c>
      <c r="D119" s="1390" t="s">
        <v>4648</v>
      </c>
      <c r="E119" s="1391"/>
    </row>
    <row r="122" spans="2:17" ht="26.25" x14ac:dyDescent="0.25">
      <c r="B122" s="1408" t="s">
        <v>146</v>
      </c>
      <c r="C122" s="1409"/>
      <c r="D122" s="1409"/>
      <c r="E122" s="1409"/>
      <c r="F122" s="1409"/>
      <c r="G122" s="1409"/>
      <c r="H122" s="1409"/>
      <c r="I122" s="1409"/>
      <c r="J122" s="1409"/>
      <c r="K122" s="1409"/>
      <c r="L122" s="1409"/>
      <c r="M122" s="1409"/>
      <c r="N122" s="1409"/>
      <c r="O122" s="1409"/>
      <c r="P122" s="1409"/>
    </row>
    <row r="124" spans="2:17" ht="15.75" thickBot="1" x14ac:dyDescent="0.3"/>
    <row r="125" spans="2:17" ht="27" thickBot="1" x14ac:dyDescent="0.3">
      <c r="B125" s="1393" t="s">
        <v>147</v>
      </c>
      <c r="C125" s="1394"/>
      <c r="D125" s="1394"/>
      <c r="E125" s="1394"/>
      <c r="F125" s="1394"/>
      <c r="G125" s="1394"/>
      <c r="H125" s="1394"/>
      <c r="I125" s="1394"/>
      <c r="J125" s="1394"/>
      <c r="K125" s="1394"/>
      <c r="L125" s="1394"/>
      <c r="M125" s="1394"/>
      <c r="N125" s="1395"/>
    </row>
    <row r="127" spans="2:17" ht="15.75" thickBot="1" x14ac:dyDescent="0.3">
      <c r="M127" s="46"/>
      <c r="N127" s="46"/>
    </row>
    <row r="128" spans="2:17" s="13" customFormat="1" ht="75" x14ac:dyDescent="0.25">
      <c r="B128" s="47" t="s">
        <v>35</v>
      </c>
      <c r="C128" s="47" t="s">
        <v>36</v>
      </c>
      <c r="D128" s="47" t="s">
        <v>37</v>
      </c>
      <c r="E128" s="47" t="s">
        <v>38</v>
      </c>
      <c r="F128" s="47" t="s">
        <v>39</v>
      </c>
      <c r="G128" s="47" t="s">
        <v>40</v>
      </c>
      <c r="H128" s="47" t="s">
        <v>41</v>
      </c>
      <c r="I128" s="47" t="s">
        <v>42</v>
      </c>
      <c r="J128" s="47" t="s">
        <v>43</v>
      </c>
      <c r="K128" s="47" t="s">
        <v>44</v>
      </c>
      <c r="L128" s="47" t="s">
        <v>45</v>
      </c>
      <c r="M128" s="48" t="s">
        <v>46</v>
      </c>
      <c r="N128" s="47" t="s">
        <v>47</v>
      </c>
      <c r="O128" s="47" t="s">
        <v>48</v>
      </c>
      <c r="P128" s="49" t="s">
        <v>49</v>
      </c>
      <c r="Q128" s="49" t="s">
        <v>50</v>
      </c>
    </row>
    <row r="129" spans="1:26" s="62" customFormat="1" ht="149.25" customHeight="1" x14ac:dyDescent="0.25">
      <c r="A129" s="50">
        <v>1</v>
      </c>
      <c r="B129" s="64" t="s">
        <v>4622</v>
      </c>
      <c r="C129" s="52" t="s">
        <v>4622</v>
      </c>
      <c r="D129" s="64" t="s">
        <v>318</v>
      </c>
      <c r="E129" s="58">
        <v>701820130270</v>
      </c>
      <c r="F129" s="52" t="s">
        <v>20</v>
      </c>
      <c r="G129" s="54">
        <v>1</v>
      </c>
      <c r="H129" s="55">
        <v>41761</v>
      </c>
      <c r="I129" s="56" t="s">
        <v>4647</v>
      </c>
      <c r="J129" s="56" t="s">
        <v>21</v>
      </c>
      <c r="K129" s="57">
        <v>4.93</v>
      </c>
      <c r="L129" s="57">
        <v>3</v>
      </c>
      <c r="M129" s="58">
        <v>4185</v>
      </c>
      <c r="N129" s="58">
        <f>+M129*G129</f>
        <v>4185</v>
      </c>
      <c r="O129" s="59">
        <v>1571924160</v>
      </c>
      <c r="P129" s="1325">
        <v>212.21299999999999</v>
      </c>
      <c r="Q129" s="290" t="s">
        <v>4646</v>
      </c>
      <c r="R129" s="61"/>
      <c r="S129" s="61"/>
      <c r="T129" s="61"/>
      <c r="U129" s="61"/>
      <c r="V129" s="61"/>
      <c r="W129" s="61"/>
      <c r="X129" s="61"/>
      <c r="Y129" s="61"/>
      <c r="Z129" s="61"/>
    </row>
    <row r="130" spans="1:26" s="62" customFormat="1" ht="142.5" x14ac:dyDescent="0.25">
      <c r="A130" s="50">
        <f>+A129+1</f>
        <v>2</v>
      </c>
      <c r="B130" s="64" t="s">
        <v>4622</v>
      </c>
      <c r="C130" s="52" t="s">
        <v>4622</v>
      </c>
      <c r="D130" s="64" t="s">
        <v>4643</v>
      </c>
      <c r="E130" s="58">
        <v>203522011</v>
      </c>
      <c r="F130" s="52" t="s">
        <v>20</v>
      </c>
      <c r="G130" s="54">
        <v>1</v>
      </c>
      <c r="H130" s="55">
        <v>40907</v>
      </c>
      <c r="I130" s="55">
        <v>41943</v>
      </c>
      <c r="J130" s="56" t="s">
        <v>21</v>
      </c>
      <c r="K130" s="57">
        <v>29</v>
      </c>
      <c r="L130" s="57">
        <v>5</v>
      </c>
      <c r="M130" s="58">
        <v>139</v>
      </c>
      <c r="N130" s="58">
        <f>+M130*G130</f>
        <v>139</v>
      </c>
      <c r="O130" s="59">
        <v>783087303</v>
      </c>
      <c r="P130" s="59" t="s">
        <v>4645</v>
      </c>
      <c r="Q130" s="290" t="s">
        <v>4644</v>
      </c>
      <c r="R130" s="61"/>
      <c r="S130" s="61"/>
      <c r="T130" s="61"/>
      <c r="U130" s="61"/>
      <c r="V130" s="61"/>
      <c r="W130" s="61"/>
      <c r="X130" s="61"/>
      <c r="Y130" s="61"/>
      <c r="Z130" s="61"/>
    </row>
    <row r="131" spans="1:26" s="62" customFormat="1" ht="128.25" x14ac:dyDescent="0.25">
      <c r="A131" s="50" t="e">
        <f>+#REF!+1</f>
        <v>#REF!</v>
      </c>
      <c r="B131" s="1192" t="s">
        <v>4622</v>
      </c>
      <c r="C131" s="1251" t="s">
        <v>4622</v>
      </c>
      <c r="D131" s="1192" t="s">
        <v>4643</v>
      </c>
      <c r="E131" s="1324">
        <v>202122012</v>
      </c>
      <c r="F131" s="1251" t="s">
        <v>20</v>
      </c>
      <c r="G131" s="1250">
        <v>1</v>
      </c>
      <c r="H131" s="159">
        <v>40911</v>
      </c>
      <c r="I131" s="159">
        <v>41085</v>
      </c>
      <c r="J131" s="161" t="s">
        <v>21</v>
      </c>
      <c r="K131" s="162">
        <v>0</v>
      </c>
      <c r="L131" s="158">
        <v>5.0599999999999996</v>
      </c>
      <c r="M131" s="162">
        <v>75</v>
      </c>
      <c r="N131" s="162">
        <f>+M131*G131</f>
        <v>75</v>
      </c>
      <c r="O131" s="1249">
        <v>63543860</v>
      </c>
      <c r="P131" s="1249">
        <v>214</v>
      </c>
      <c r="Q131" s="1323" t="s">
        <v>4642</v>
      </c>
      <c r="R131" s="61"/>
      <c r="S131" s="61"/>
      <c r="T131" s="61"/>
      <c r="U131" s="61"/>
      <c r="V131" s="61"/>
      <c r="W131" s="61"/>
      <c r="X131" s="61"/>
      <c r="Y131" s="61"/>
      <c r="Z131" s="61"/>
    </row>
    <row r="132" spans="1:26" s="62" customFormat="1" ht="128.25" x14ac:dyDescent="0.25">
      <c r="A132" s="50" t="e">
        <f>+A131+1</f>
        <v>#REF!</v>
      </c>
      <c r="B132" s="1192" t="s">
        <v>4622</v>
      </c>
      <c r="C132" s="1251" t="s">
        <v>4622</v>
      </c>
      <c r="D132" s="1192" t="s">
        <v>4643</v>
      </c>
      <c r="E132" s="1324">
        <v>203792012</v>
      </c>
      <c r="F132" s="1251" t="s">
        <v>20</v>
      </c>
      <c r="G132" s="1250">
        <v>1</v>
      </c>
      <c r="H132" s="159">
        <v>41086</v>
      </c>
      <c r="I132" s="159">
        <v>41161</v>
      </c>
      <c r="J132" s="161" t="s">
        <v>21</v>
      </c>
      <c r="K132" s="162">
        <v>0</v>
      </c>
      <c r="L132" s="158">
        <v>2.4300000000000002</v>
      </c>
      <c r="M132" s="162">
        <v>75</v>
      </c>
      <c r="N132" s="162">
        <f>+M132*G132</f>
        <v>75</v>
      </c>
      <c r="O132" s="1249">
        <v>24491407</v>
      </c>
      <c r="P132" s="1249">
        <v>214</v>
      </c>
      <c r="Q132" s="1323" t="s">
        <v>4642</v>
      </c>
      <c r="R132" s="61"/>
      <c r="S132" s="61"/>
      <c r="T132" s="61"/>
      <c r="U132" s="61"/>
      <c r="V132" s="61"/>
      <c r="W132" s="61"/>
      <c r="X132" s="61"/>
      <c r="Y132" s="61"/>
      <c r="Z132" s="61"/>
    </row>
    <row r="133" spans="1:26" s="62" customFormat="1" ht="128.25" x14ac:dyDescent="0.25">
      <c r="A133" s="50" t="e">
        <f>+A132+1</f>
        <v>#REF!</v>
      </c>
      <c r="B133" s="1192" t="s">
        <v>4622</v>
      </c>
      <c r="C133" s="1251" t="s">
        <v>4622</v>
      </c>
      <c r="D133" s="1192" t="s">
        <v>4643</v>
      </c>
      <c r="E133" s="1324">
        <v>204182012</v>
      </c>
      <c r="F133" s="1251" t="s">
        <v>20</v>
      </c>
      <c r="G133" s="1250">
        <v>1</v>
      </c>
      <c r="H133" s="159">
        <v>41162</v>
      </c>
      <c r="I133" s="159">
        <v>41274</v>
      </c>
      <c r="J133" s="161" t="s">
        <v>21</v>
      </c>
      <c r="K133" s="162">
        <v>0</v>
      </c>
      <c r="L133" s="158">
        <v>3.66</v>
      </c>
      <c r="M133" s="162">
        <v>160</v>
      </c>
      <c r="N133" s="162">
        <f>+M133*G133</f>
        <v>160</v>
      </c>
      <c r="O133" s="1249">
        <v>148684800</v>
      </c>
      <c r="P133" s="1249">
        <v>214</v>
      </c>
      <c r="Q133" s="1323" t="s">
        <v>4642</v>
      </c>
      <c r="R133" s="61"/>
      <c r="S133" s="61"/>
      <c r="T133" s="61"/>
      <c r="U133" s="61"/>
      <c r="V133" s="61"/>
      <c r="W133" s="61"/>
      <c r="X133" s="61"/>
      <c r="Y133" s="61"/>
      <c r="Z133" s="61"/>
    </row>
    <row r="134" spans="1:26" s="62" customFormat="1" x14ac:dyDescent="0.25">
      <c r="A134" s="50" t="e">
        <f>+A133+1</f>
        <v>#REF!</v>
      </c>
      <c r="B134" s="71"/>
      <c r="C134" s="72"/>
      <c r="D134" s="71"/>
      <c r="E134" s="228"/>
      <c r="F134" s="73"/>
      <c r="G134" s="73"/>
      <c r="H134" s="73"/>
      <c r="I134" s="74"/>
      <c r="J134" s="74"/>
      <c r="K134" s="56"/>
      <c r="L134" s="56"/>
      <c r="M134" s="57"/>
      <c r="N134" s="57"/>
      <c r="O134" s="59"/>
      <c r="P134" s="59"/>
      <c r="Q134" s="60"/>
      <c r="R134" s="61"/>
      <c r="S134" s="61"/>
      <c r="T134" s="61"/>
      <c r="U134" s="61"/>
      <c r="V134" s="61"/>
      <c r="W134" s="61"/>
      <c r="X134" s="61"/>
      <c r="Y134" s="61"/>
      <c r="Z134" s="61"/>
    </row>
    <row r="135" spans="1:26" s="62" customFormat="1" x14ac:dyDescent="0.25">
      <c r="A135" s="50"/>
      <c r="B135" s="78" t="s">
        <v>30</v>
      </c>
      <c r="C135" s="72"/>
      <c r="D135" s="71"/>
      <c r="E135" s="228"/>
      <c r="F135" s="73"/>
      <c r="G135" s="73"/>
      <c r="H135" s="73"/>
      <c r="I135" s="74"/>
      <c r="J135" s="74"/>
      <c r="K135" s="209">
        <f>SUM(K129:K134)</f>
        <v>33.93</v>
      </c>
      <c r="L135" s="209">
        <f>SUM(L129:L134)</f>
        <v>19.149999999999999</v>
      </c>
      <c r="M135" s="292">
        <f>SUM(M129:M134)</f>
        <v>4634</v>
      </c>
      <c r="N135" s="209" t="s">
        <v>4641</v>
      </c>
      <c r="O135" s="59"/>
      <c r="P135" s="59"/>
      <c r="Q135" s="60"/>
    </row>
    <row r="136" spans="1:26" x14ac:dyDescent="0.25">
      <c r="B136" s="82"/>
      <c r="C136" s="82"/>
      <c r="D136" s="82"/>
      <c r="E136" s="83"/>
      <c r="F136" s="82"/>
      <c r="G136" s="82"/>
      <c r="H136" s="82"/>
      <c r="I136" s="82"/>
      <c r="J136" s="82"/>
      <c r="K136" s="82"/>
      <c r="L136" s="82"/>
      <c r="M136" s="82"/>
      <c r="N136" s="82"/>
      <c r="O136" s="82"/>
      <c r="P136" s="82"/>
    </row>
    <row r="137" spans="1:26" ht="18.75" x14ac:dyDescent="0.25">
      <c r="B137" s="86" t="s">
        <v>151</v>
      </c>
      <c r="C137" s="133">
        <f>+K135</f>
        <v>33.93</v>
      </c>
      <c r="H137" s="89"/>
      <c r="I137" s="89"/>
      <c r="J137" s="89"/>
      <c r="K137" s="89"/>
      <c r="L137" s="89"/>
      <c r="M137" s="89"/>
      <c r="N137" s="82"/>
      <c r="O137" s="82"/>
      <c r="P137" s="82"/>
    </row>
    <row r="139" spans="1:26" ht="15.75" thickBot="1" x14ac:dyDescent="0.3"/>
    <row r="140" spans="1:26" ht="30.75" thickBot="1" x14ac:dyDescent="0.3">
      <c r="B140" s="134" t="s">
        <v>152</v>
      </c>
      <c r="C140" s="135" t="s">
        <v>153</v>
      </c>
      <c r="D140" s="134" t="s">
        <v>29</v>
      </c>
      <c r="E140" s="135" t="s">
        <v>154</v>
      </c>
    </row>
    <row r="141" spans="1:26" x14ac:dyDescent="0.25">
      <c r="B141" s="136" t="s">
        <v>155</v>
      </c>
      <c r="C141" s="137">
        <v>20</v>
      </c>
      <c r="D141" s="137"/>
      <c r="E141" s="1396">
        <f>+D141+D142+D143</f>
        <v>40</v>
      </c>
    </row>
    <row r="142" spans="1:26" x14ac:dyDescent="0.25">
      <c r="B142" s="136" t="s">
        <v>156</v>
      </c>
      <c r="C142" s="740">
        <v>30</v>
      </c>
      <c r="D142" s="746">
        <v>0</v>
      </c>
      <c r="E142" s="1397"/>
    </row>
    <row r="143" spans="1:26" ht="15.75" thickBot="1" x14ac:dyDescent="0.3">
      <c r="B143" s="136" t="s">
        <v>157</v>
      </c>
      <c r="C143" s="139">
        <v>40</v>
      </c>
      <c r="D143" s="139">
        <v>40</v>
      </c>
      <c r="E143" s="1398"/>
    </row>
    <row r="145" spans="2:17" ht="15.75" thickBot="1" x14ac:dyDescent="0.3"/>
    <row r="146" spans="2:17" ht="27" thickBot="1" x14ac:dyDescent="0.3">
      <c r="B146" s="1393" t="s">
        <v>158</v>
      </c>
      <c r="C146" s="1394"/>
      <c r="D146" s="1394"/>
      <c r="E146" s="1394"/>
      <c r="F146" s="1394"/>
      <c r="G146" s="1394"/>
      <c r="H146" s="1394"/>
      <c r="I146" s="1394"/>
      <c r="J146" s="1394"/>
      <c r="K146" s="1394"/>
      <c r="L146" s="1394"/>
      <c r="M146" s="1394"/>
      <c r="N146" s="1395"/>
    </row>
    <row r="148" spans="2:17" ht="75" x14ac:dyDescent="0.25">
      <c r="B148" s="91" t="s">
        <v>87</v>
      </c>
      <c r="C148" s="91" t="s">
        <v>88</v>
      </c>
      <c r="D148" s="91" t="s">
        <v>89</v>
      </c>
      <c r="E148" s="91" t="s">
        <v>90</v>
      </c>
      <c r="F148" s="91" t="s">
        <v>91</v>
      </c>
      <c r="G148" s="91" t="s">
        <v>92</v>
      </c>
      <c r="H148" s="91" t="s">
        <v>93</v>
      </c>
      <c r="I148" s="91" t="s">
        <v>94</v>
      </c>
      <c r="J148" s="1387" t="s">
        <v>95</v>
      </c>
      <c r="K148" s="1405"/>
      <c r="L148" s="1388"/>
      <c r="M148" s="91" t="s">
        <v>96</v>
      </c>
      <c r="N148" s="91" t="s">
        <v>97</v>
      </c>
      <c r="O148" s="91" t="s">
        <v>98</v>
      </c>
      <c r="P148" s="1387" t="s">
        <v>77</v>
      </c>
      <c r="Q148" s="1388"/>
    </row>
    <row r="149" spans="2:17" ht="120" x14ac:dyDescent="0.25">
      <c r="B149" s="1577" t="s">
        <v>159</v>
      </c>
      <c r="C149" s="1577" t="s">
        <v>1244</v>
      </c>
      <c r="D149" s="1577" t="s">
        <v>4640</v>
      </c>
      <c r="E149" s="1403">
        <v>92450180</v>
      </c>
      <c r="F149" s="1403" t="s">
        <v>278</v>
      </c>
      <c r="G149" s="1577" t="s">
        <v>533</v>
      </c>
      <c r="H149" s="1661">
        <v>41390</v>
      </c>
      <c r="I149" s="1445" t="s">
        <v>368</v>
      </c>
      <c r="J149" s="739" t="s">
        <v>4616</v>
      </c>
      <c r="K149" s="107" t="s">
        <v>4639</v>
      </c>
      <c r="L149" s="107" t="s">
        <v>2152</v>
      </c>
      <c r="M149" s="1577" t="s">
        <v>20</v>
      </c>
      <c r="N149" s="1403" t="s">
        <v>21</v>
      </c>
      <c r="O149" s="1403" t="s">
        <v>20</v>
      </c>
      <c r="P149" s="1595"/>
      <c r="Q149" s="1596"/>
    </row>
    <row r="150" spans="2:17" ht="60" x14ac:dyDescent="0.25">
      <c r="B150" s="1578"/>
      <c r="C150" s="1578"/>
      <c r="D150" s="1578"/>
      <c r="E150" s="1397"/>
      <c r="F150" s="1397"/>
      <c r="G150" s="1578"/>
      <c r="H150" s="1397"/>
      <c r="I150" s="1454"/>
      <c r="J150" s="739" t="s">
        <v>4638</v>
      </c>
      <c r="K150" s="107" t="s">
        <v>4637</v>
      </c>
      <c r="L150" s="107" t="s">
        <v>2152</v>
      </c>
      <c r="M150" s="1578"/>
      <c r="N150" s="1397"/>
      <c r="O150" s="1397"/>
      <c r="P150" s="1597"/>
      <c r="Q150" s="1598"/>
    </row>
    <row r="151" spans="2:17" ht="45" x14ac:dyDescent="0.25">
      <c r="B151" s="1578"/>
      <c r="C151" s="1578"/>
      <c r="D151" s="1578"/>
      <c r="E151" s="1397"/>
      <c r="F151" s="1397"/>
      <c r="G151" s="1578"/>
      <c r="H151" s="1397"/>
      <c r="I151" s="1454"/>
      <c r="J151" s="739" t="s">
        <v>4636</v>
      </c>
      <c r="K151" s="107" t="s">
        <v>4635</v>
      </c>
      <c r="L151" s="107" t="s">
        <v>4628</v>
      </c>
      <c r="M151" s="1578"/>
      <c r="N151" s="1397"/>
      <c r="O151" s="1397"/>
      <c r="P151" s="1597"/>
      <c r="Q151" s="1598"/>
    </row>
    <row r="152" spans="2:17" ht="45" x14ac:dyDescent="0.25">
      <c r="B152" s="1578"/>
      <c r="C152" s="1578"/>
      <c r="D152" s="1578"/>
      <c r="E152" s="1397"/>
      <c r="F152" s="1397"/>
      <c r="G152" s="1578"/>
      <c r="H152" s="1397"/>
      <c r="I152" s="1454"/>
      <c r="J152" s="739" t="s">
        <v>4634</v>
      </c>
      <c r="K152" s="107" t="s">
        <v>4633</v>
      </c>
      <c r="L152" s="107" t="s">
        <v>4628</v>
      </c>
      <c r="M152" s="1578"/>
      <c r="N152" s="1397"/>
      <c r="O152" s="1397"/>
      <c r="P152" s="1597"/>
      <c r="Q152" s="1598"/>
    </row>
    <row r="153" spans="2:17" ht="45" x14ac:dyDescent="0.25">
      <c r="B153" s="1578"/>
      <c r="C153" s="1578"/>
      <c r="D153" s="1578"/>
      <c r="E153" s="1397"/>
      <c r="F153" s="1397"/>
      <c r="G153" s="1578"/>
      <c r="H153" s="1397"/>
      <c r="I153" s="1454"/>
      <c r="J153" s="739" t="s">
        <v>4632</v>
      </c>
      <c r="K153" s="107" t="s">
        <v>4631</v>
      </c>
      <c r="L153" s="107" t="s">
        <v>4628</v>
      </c>
      <c r="M153" s="1578"/>
      <c r="N153" s="1397"/>
      <c r="O153" s="1397"/>
      <c r="P153" s="1597"/>
      <c r="Q153" s="1598"/>
    </row>
    <row r="154" spans="2:17" ht="45" x14ac:dyDescent="0.25">
      <c r="B154" s="1579"/>
      <c r="C154" s="1579"/>
      <c r="D154" s="1579"/>
      <c r="E154" s="1404"/>
      <c r="F154" s="1404"/>
      <c r="G154" s="1579"/>
      <c r="H154" s="1404"/>
      <c r="I154" s="1446"/>
      <c r="J154" s="739" t="s">
        <v>4630</v>
      </c>
      <c r="K154" s="107" t="s">
        <v>4629</v>
      </c>
      <c r="L154" s="107" t="s">
        <v>4628</v>
      </c>
      <c r="M154" s="1579"/>
      <c r="N154" s="1404"/>
      <c r="O154" s="1404"/>
      <c r="P154" s="1599"/>
      <c r="Q154" s="1600"/>
    </row>
    <row r="155" spans="2:17" ht="120" x14ac:dyDescent="0.25">
      <c r="B155" s="1520" t="s">
        <v>758</v>
      </c>
      <c r="C155" s="1520" t="s">
        <v>1244</v>
      </c>
      <c r="D155" s="1577" t="s">
        <v>4627</v>
      </c>
      <c r="E155" s="1522">
        <v>1102804196</v>
      </c>
      <c r="F155" s="1577" t="s">
        <v>4626</v>
      </c>
      <c r="G155" s="1577" t="s">
        <v>645</v>
      </c>
      <c r="H155" s="1516">
        <v>41194</v>
      </c>
      <c r="I155" s="1484" t="s">
        <v>368</v>
      </c>
      <c r="J155" s="106" t="s">
        <v>4625</v>
      </c>
      <c r="K155" s="107" t="s">
        <v>4624</v>
      </c>
      <c r="L155" s="757" t="s">
        <v>4623</v>
      </c>
      <c r="M155" s="1537" t="s">
        <v>20</v>
      </c>
      <c r="N155" s="1537" t="s">
        <v>21</v>
      </c>
      <c r="O155" s="1537" t="s">
        <v>20</v>
      </c>
      <c r="P155" s="1595"/>
      <c r="Q155" s="1596"/>
    </row>
    <row r="156" spans="2:17" ht="120" x14ac:dyDescent="0.25">
      <c r="B156" s="1527"/>
      <c r="C156" s="1527"/>
      <c r="D156" s="1578"/>
      <c r="E156" s="1528"/>
      <c r="F156" s="1578"/>
      <c r="G156" s="1578"/>
      <c r="H156" s="1529"/>
      <c r="I156" s="1485"/>
      <c r="J156" s="739" t="s">
        <v>4622</v>
      </c>
      <c r="K156" s="107" t="s">
        <v>4621</v>
      </c>
      <c r="L156" s="757" t="s">
        <v>4620</v>
      </c>
      <c r="M156" s="1538"/>
      <c r="N156" s="1538"/>
      <c r="O156" s="1538"/>
      <c r="P156" s="1597"/>
      <c r="Q156" s="1598"/>
    </row>
    <row r="157" spans="2:17" ht="45" x14ac:dyDescent="0.25">
      <c r="B157" s="1521"/>
      <c r="C157" s="1521"/>
      <c r="D157" s="1579"/>
      <c r="E157" s="1517"/>
      <c r="F157" s="1579"/>
      <c r="G157" s="1579"/>
      <c r="H157" s="1523"/>
      <c r="I157" s="1486"/>
      <c r="J157" s="739" t="s">
        <v>4619</v>
      </c>
      <c r="K157" s="107" t="s">
        <v>4101</v>
      </c>
      <c r="L157" s="757" t="s">
        <v>4618</v>
      </c>
      <c r="M157" s="1539"/>
      <c r="N157" s="1539"/>
      <c r="O157" s="1539"/>
      <c r="P157" s="1599"/>
      <c r="Q157" s="1600"/>
    </row>
    <row r="158" spans="2:17" ht="120" x14ac:dyDescent="0.25">
      <c r="B158" s="1392" t="s">
        <v>175</v>
      </c>
      <c r="C158" s="1392" t="s">
        <v>1244</v>
      </c>
      <c r="D158" s="1392" t="s">
        <v>4617</v>
      </c>
      <c r="E158" s="1389">
        <v>23182617</v>
      </c>
      <c r="F158" s="1403" t="s">
        <v>4367</v>
      </c>
      <c r="G158" s="1392" t="s">
        <v>645</v>
      </c>
      <c r="H158" s="1660">
        <v>39136</v>
      </c>
      <c r="I158" s="1447" t="s">
        <v>368</v>
      </c>
      <c r="J158" s="756" t="s">
        <v>4616</v>
      </c>
      <c r="K158" s="496" t="s">
        <v>4615</v>
      </c>
      <c r="L158" s="757" t="s">
        <v>4614</v>
      </c>
      <c r="M158" s="1403" t="s">
        <v>20</v>
      </c>
      <c r="N158" s="1403" t="s">
        <v>20</v>
      </c>
      <c r="O158" s="1403" t="s">
        <v>20</v>
      </c>
      <c r="P158" s="1656"/>
      <c r="Q158" s="1657"/>
    </row>
    <row r="159" spans="2:17" ht="75" x14ac:dyDescent="0.25">
      <c r="B159" s="1392"/>
      <c r="C159" s="1392"/>
      <c r="D159" s="1392"/>
      <c r="E159" s="1389"/>
      <c r="F159" s="1397"/>
      <c r="G159" s="1392"/>
      <c r="H159" s="1660"/>
      <c r="I159" s="1447"/>
      <c r="J159" s="739" t="s">
        <v>4612</v>
      </c>
      <c r="K159" s="739" t="s">
        <v>4613</v>
      </c>
      <c r="L159" s="120" t="s">
        <v>4611</v>
      </c>
      <c r="M159" s="1397"/>
      <c r="N159" s="1397"/>
      <c r="O159" s="1397"/>
      <c r="P159" s="1662"/>
      <c r="Q159" s="1663"/>
    </row>
    <row r="160" spans="2:17" ht="75" x14ac:dyDescent="0.25">
      <c r="B160" s="1392"/>
      <c r="C160" s="1392"/>
      <c r="D160" s="1392"/>
      <c r="E160" s="1389"/>
      <c r="F160" s="1397"/>
      <c r="G160" s="1392"/>
      <c r="H160" s="1660"/>
      <c r="I160" s="1447"/>
      <c r="J160" s="739" t="s">
        <v>4612</v>
      </c>
      <c r="K160" s="200">
        <v>41275</v>
      </c>
      <c r="L160" s="739" t="s">
        <v>4611</v>
      </c>
      <c r="M160" s="1397"/>
      <c r="N160" s="1397"/>
      <c r="O160" s="1397"/>
      <c r="P160" s="1662"/>
      <c r="Q160" s="1663"/>
    </row>
    <row r="161" spans="2:17" ht="45" x14ac:dyDescent="0.25">
      <c r="B161" s="1392"/>
      <c r="C161" s="1392"/>
      <c r="D161" s="1392"/>
      <c r="E161" s="1389"/>
      <c r="F161" s="1397"/>
      <c r="G161" s="1392"/>
      <c r="H161" s="1660"/>
      <c r="I161" s="1447"/>
      <c r="J161" s="739" t="s">
        <v>4609</v>
      </c>
      <c r="K161" s="201" t="s">
        <v>4610</v>
      </c>
      <c r="L161" s="739" t="s">
        <v>4607</v>
      </c>
      <c r="M161" s="1397"/>
      <c r="N161" s="1397"/>
      <c r="O161" s="1397"/>
      <c r="P161" s="1662"/>
      <c r="Q161" s="1663"/>
    </row>
    <row r="162" spans="2:17" ht="45" x14ac:dyDescent="0.25">
      <c r="B162" s="1392"/>
      <c r="C162" s="1392"/>
      <c r="D162" s="1392"/>
      <c r="E162" s="1389"/>
      <c r="F162" s="1397"/>
      <c r="G162" s="1392"/>
      <c r="H162" s="1660"/>
      <c r="I162" s="1447"/>
      <c r="J162" s="739" t="s">
        <v>4609</v>
      </c>
      <c r="K162" s="739" t="s">
        <v>4608</v>
      </c>
      <c r="L162" s="739" t="s">
        <v>4607</v>
      </c>
      <c r="M162" s="1404"/>
      <c r="N162" s="1404"/>
      <c r="O162" s="1404"/>
      <c r="P162" s="1658"/>
      <c r="Q162" s="1659"/>
    </row>
    <row r="163" spans="2:17" ht="15.75" thickBot="1" x14ac:dyDescent="0.3"/>
    <row r="164" spans="2:17" ht="30" x14ac:dyDescent="0.25">
      <c r="B164" s="42" t="s">
        <v>19</v>
      </c>
      <c r="C164" s="42" t="s">
        <v>152</v>
      </c>
      <c r="D164" s="91" t="s">
        <v>153</v>
      </c>
      <c r="E164" s="42" t="s">
        <v>29</v>
      </c>
      <c r="F164" s="135" t="s">
        <v>182</v>
      </c>
      <c r="G164" s="147"/>
    </row>
    <row r="165" spans="2:17" ht="144" x14ac:dyDescent="0.2">
      <c r="B165" s="1399" t="s">
        <v>183</v>
      </c>
      <c r="C165" s="148" t="s">
        <v>184</v>
      </c>
      <c r="D165" s="746">
        <v>25</v>
      </c>
      <c r="E165" s="746">
        <v>0</v>
      </c>
      <c r="F165" s="1400">
        <f>+E165+E166+E167</f>
        <v>10</v>
      </c>
      <c r="G165" s="149"/>
    </row>
    <row r="166" spans="2:17" ht="142.5" x14ac:dyDescent="0.2">
      <c r="B166" s="1399"/>
      <c r="C166" s="850" t="s">
        <v>185</v>
      </c>
      <c r="D166" s="739">
        <v>25</v>
      </c>
      <c r="E166" s="746">
        <v>0</v>
      </c>
      <c r="F166" s="1401"/>
      <c r="G166" s="149"/>
    </row>
    <row r="167" spans="2:17" ht="114" x14ac:dyDescent="0.2">
      <c r="B167" s="1399"/>
      <c r="C167" s="850" t="s">
        <v>186</v>
      </c>
      <c r="D167" s="746">
        <v>10</v>
      </c>
      <c r="E167" s="746">
        <v>10</v>
      </c>
      <c r="F167" s="1402"/>
      <c r="G167" s="149"/>
    </row>
    <row r="168" spans="2:17" x14ac:dyDescent="0.25">
      <c r="C168"/>
    </row>
    <row r="171" spans="2:17" x14ac:dyDescent="0.25">
      <c r="B171" s="39" t="s">
        <v>187</v>
      </c>
    </row>
    <row r="174" spans="2:17" x14ac:dyDescent="0.25">
      <c r="B174" s="40" t="s">
        <v>19</v>
      </c>
      <c r="C174" s="40" t="s">
        <v>28</v>
      </c>
      <c r="D174" s="42" t="s">
        <v>29</v>
      </c>
      <c r="E174" s="42" t="s">
        <v>30</v>
      </c>
    </row>
    <row r="175" spans="2:17" ht="28.5" x14ac:dyDescent="0.25">
      <c r="B175" s="43" t="s">
        <v>188</v>
      </c>
      <c r="C175" s="813">
        <v>40</v>
      </c>
      <c r="D175" s="746">
        <f>+E141</f>
        <v>40</v>
      </c>
      <c r="E175" s="1403">
        <f>+D175+D176</f>
        <v>50</v>
      </c>
    </row>
    <row r="176" spans="2:17" ht="42.75" x14ac:dyDescent="0.25">
      <c r="B176" s="43" t="s">
        <v>189</v>
      </c>
      <c r="C176" s="813">
        <v>60</v>
      </c>
      <c r="D176" s="746">
        <f>+F165</f>
        <v>10</v>
      </c>
      <c r="E176" s="1404"/>
    </row>
  </sheetData>
  <mergeCells count="137">
    <mergeCell ref="P91:Q91"/>
    <mergeCell ref="B165:B167"/>
    <mergeCell ref="F165:F167"/>
    <mergeCell ref="E175:E176"/>
    <mergeCell ref="H158:H162"/>
    <mergeCell ref="I158:I162"/>
    <mergeCell ref="M158:M162"/>
    <mergeCell ref="N158:N162"/>
    <mergeCell ref="O158:O162"/>
    <mergeCell ref="P158:Q162"/>
    <mergeCell ref="N155:N157"/>
    <mergeCell ref="O155:O157"/>
    <mergeCell ref="P155:Q157"/>
    <mergeCell ref="B158:B162"/>
    <mergeCell ref="C158:C162"/>
    <mergeCell ref="D158:D162"/>
    <mergeCell ref="E158:E162"/>
    <mergeCell ref="F158:F162"/>
    <mergeCell ref="G158:G162"/>
    <mergeCell ref="B155:B157"/>
    <mergeCell ref="C155:C157"/>
    <mergeCell ref="D155:D157"/>
    <mergeCell ref="E155:E157"/>
    <mergeCell ref="F155:F157"/>
    <mergeCell ref="G155:G157"/>
    <mergeCell ref="H155:H157"/>
    <mergeCell ref="I155:I157"/>
    <mergeCell ref="M155:M157"/>
    <mergeCell ref="E141:E143"/>
    <mergeCell ref="B146:N146"/>
    <mergeCell ref="J148:L148"/>
    <mergeCell ref="P148:Q148"/>
    <mergeCell ref="B149:B154"/>
    <mergeCell ref="C149:C154"/>
    <mergeCell ref="D149:D154"/>
    <mergeCell ref="E149:E154"/>
    <mergeCell ref="F149:F154"/>
    <mergeCell ref="G149:G154"/>
    <mergeCell ref="H149:H154"/>
    <mergeCell ref="I149:I154"/>
    <mergeCell ref="M149:M154"/>
    <mergeCell ref="N149:N154"/>
    <mergeCell ref="O149:O154"/>
    <mergeCell ref="P149:Q154"/>
    <mergeCell ref="B115:N115"/>
    <mergeCell ref="D118:E118"/>
    <mergeCell ref="D119:E119"/>
    <mergeCell ref="B122:P122"/>
    <mergeCell ref="B125:N125"/>
    <mergeCell ref="G110:G113"/>
    <mergeCell ref="H110:H113"/>
    <mergeCell ref="I110:I113"/>
    <mergeCell ref="M110:M113"/>
    <mergeCell ref="N110:N113"/>
    <mergeCell ref="O110:O113"/>
    <mergeCell ref="N100:N109"/>
    <mergeCell ref="O100:O109"/>
    <mergeCell ref="P100:Q109"/>
    <mergeCell ref="B110:B113"/>
    <mergeCell ref="C110:C113"/>
    <mergeCell ref="D110:D113"/>
    <mergeCell ref="E110:E113"/>
    <mergeCell ref="F110:F113"/>
    <mergeCell ref="P110:Q113"/>
    <mergeCell ref="P92:Q92"/>
    <mergeCell ref="B93:B99"/>
    <mergeCell ref="C93:C99"/>
    <mergeCell ref="D93:D99"/>
    <mergeCell ref="E93:E99"/>
    <mergeCell ref="F93:F99"/>
    <mergeCell ref="G93:G99"/>
    <mergeCell ref="B100:B109"/>
    <mergeCell ref="C100:C109"/>
    <mergeCell ref="D100:D109"/>
    <mergeCell ref="E100:E109"/>
    <mergeCell ref="F100:F109"/>
    <mergeCell ref="G100:G109"/>
    <mergeCell ref="H93:H99"/>
    <mergeCell ref="I93:I99"/>
    <mergeCell ref="M93:M99"/>
    <mergeCell ref="N93:N99"/>
    <mergeCell ref="O93:O99"/>
    <mergeCell ref="P93:Q99"/>
    <mergeCell ref="H100:H109"/>
    <mergeCell ref="I100:I109"/>
    <mergeCell ref="M100:M109"/>
    <mergeCell ref="N87:N88"/>
    <mergeCell ref="O87:O88"/>
    <mergeCell ref="P87:Q88"/>
    <mergeCell ref="B89:B90"/>
    <mergeCell ref="C89:C90"/>
    <mergeCell ref="D89:D90"/>
    <mergeCell ref="E89:E90"/>
    <mergeCell ref="F89:F90"/>
    <mergeCell ref="G89:G90"/>
    <mergeCell ref="H89:H90"/>
    <mergeCell ref="I89:I90"/>
    <mergeCell ref="M89:M90"/>
    <mergeCell ref="N89:N90"/>
    <mergeCell ref="O89:O90"/>
    <mergeCell ref="P89:Q90"/>
    <mergeCell ref="B87:B88"/>
    <mergeCell ref="C87:C88"/>
    <mergeCell ref="D87:D88"/>
    <mergeCell ref="E87:E88"/>
    <mergeCell ref="F87:F88"/>
    <mergeCell ref="G87:G88"/>
    <mergeCell ref="H87:H88"/>
    <mergeCell ref="I87:I88"/>
    <mergeCell ref="M87:M88"/>
    <mergeCell ref="O70:P70"/>
    <mergeCell ref="O71:P71"/>
    <mergeCell ref="O72:P72"/>
    <mergeCell ref="O73:P73"/>
    <mergeCell ref="O74:P74"/>
    <mergeCell ref="O75:P75"/>
    <mergeCell ref="B81:N81"/>
    <mergeCell ref="J86:L86"/>
    <mergeCell ref="P86:Q86"/>
    <mergeCell ref="E40:E41"/>
    <mergeCell ref="M45:N45"/>
    <mergeCell ref="B59:B60"/>
    <mergeCell ref="C59:C60"/>
    <mergeCell ref="D59:E59"/>
    <mergeCell ref="C63:N63"/>
    <mergeCell ref="B65:N65"/>
    <mergeCell ref="O68:P68"/>
    <mergeCell ref="O69:P69"/>
    <mergeCell ref="B2:P2"/>
    <mergeCell ref="B4:P4"/>
    <mergeCell ref="C6:N6"/>
    <mergeCell ref="C7:N7"/>
    <mergeCell ref="C8:N8"/>
    <mergeCell ref="C9:N9"/>
    <mergeCell ref="C10:E10"/>
    <mergeCell ref="B14:C21"/>
    <mergeCell ref="B22:C22"/>
  </mergeCells>
  <dataValidations count="2">
    <dataValidation type="decimal" allowBlank="1" showInputMessage="1" showErrorMessage="1" sqref="WVH983092 WLL983092 C65588 IV65588 SR65588 ACN65588 AMJ65588 AWF65588 BGB65588 BPX65588 BZT65588 CJP65588 CTL65588 DDH65588 DND65588 DWZ65588 EGV65588 EQR65588 FAN65588 FKJ65588 FUF65588 GEB65588 GNX65588 GXT65588 HHP65588 HRL65588 IBH65588 ILD65588 IUZ65588 JEV65588 JOR65588 JYN65588 KIJ65588 KSF65588 LCB65588 LLX65588 LVT65588 MFP65588 MPL65588 MZH65588 NJD65588 NSZ65588 OCV65588 OMR65588 OWN65588 PGJ65588 PQF65588 QAB65588 QJX65588 QTT65588 RDP65588 RNL65588 RXH65588 SHD65588 SQZ65588 TAV65588 TKR65588 TUN65588 UEJ65588 UOF65588 UYB65588 VHX65588 VRT65588 WBP65588 WLL65588 WVH65588 C131124 IV131124 SR131124 ACN131124 AMJ131124 AWF131124 BGB131124 BPX131124 BZT131124 CJP131124 CTL131124 DDH131124 DND131124 DWZ131124 EGV131124 EQR131124 FAN131124 FKJ131124 FUF131124 GEB131124 GNX131124 GXT131124 HHP131124 HRL131124 IBH131124 ILD131124 IUZ131124 JEV131124 JOR131124 JYN131124 KIJ131124 KSF131124 LCB131124 LLX131124 LVT131124 MFP131124 MPL131124 MZH131124 NJD131124 NSZ131124 OCV131124 OMR131124 OWN131124 PGJ131124 PQF131124 QAB131124 QJX131124 QTT131124 RDP131124 RNL131124 RXH131124 SHD131124 SQZ131124 TAV131124 TKR131124 TUN131124 UEJ131124 UOF131124 UYB131124 VHX131124 VRT131124 WBP131124 WLL131124 WVH131124 C196660 IV196660 SR196660 ACN196660 AMJ196660 AWF196660 BGB196660 BPX196660 BZT196660 CJP196660 CTL196660 DDH196660 DND196660 DWZ196660 EGV196660 EQR196660 FAN196660 FKJ196660 FUF196660 GEB196660 GNX196660 GXT196660 HHP196660 HRL196660 IBH196660 ILD196660 IUZ196660 JEV196660 JOR196660 JYN196660 KIJ196660 KSF196660 LCB196660 LLX196660 LVT196660 MFP196660 MPL196660 MZH196660 NJD196660 NSZ196660 OCV196660 OMR196660 OWN196660 PGJ196660 PQF196660 QAB196660 QJX196660 QTT196660 RDP196660 RNL196660 RXH196660 SHD196660 SQZ196660 TAV196660 TKR196660 TUN196660 UEJ196660 UOF196660 UYB196660 VHX196660 VRT196660 WBP196660 WLL196660 WVH196660 C262196 IV262196 SR262196 ACN262196 AMJ262196 AWF262196 BGB262196 BPX262196 BZT262196 CJP262196 CTL262196 DDH262196 DND262196 DWZ262196 EGV262196 EQR262196 FAN262196 FKJ262196 FUF262196 GEB262196 GNX262196 GXT262196 HHP262196 HRL262196 IBH262196 ILD262196 IUZ262196 JEV262196 JOR262196 JYN262196 KIJ262196 KSF262196 LCB262196 LLX262196 LVT262196 MFP262196 MPL262196 MZH262196 NJD262196 NSZ262196 OCV262196 OMR262196 OWN262196 PGJ262196 PQF262196 QAB262196 QJX262196 QTT262196 RDP262196 RNL262196 RXH262196 SHD262196 SQZ262196 TAV262196 TKR262196 TUN262196 UEJ262196 UOF262196 UYB262196 VHX262196 VRT262196 WBP262196 WLL262196 WVH262196 C327732 IV327732 SR327732 ACN327732 AMJ327732 AWF327732 BGB327732 BPX327732 BZT327732 CJP327732 CTL327732 DDH327732 DND327732 DWZ327732 EGV327732 EQR327732 FAN327732 FKJ327732 FUF327732 GEB327732 GNX327732 GXT327732 HHP327732 HRL327732 IBH327732 ILD327732 IUZ327732 JEV327732 JOR327732 JYN327732 KIJ327732 KSF327732 LCB327732 LLX327732 LVT327732 MFP327732 MPL327732 MZH327732 NJD327732 NSZ327732 OCV327732 OMR327732 OWN327732 PGJ327732 PQF327732 QAB327732 QJX327732 QTT327732 RDP327732 RNL327732 RXH327732 SHD327732 SQZ327732 TAV327732 TKR327732 TUN327732 UEJ327732 UOF327732 UYB327732 VHX327732 VRT327732 WBP327732 WLL327732 WVH327732 C393268 IV393268 SR393268 ACN393268 AMJ393268 AWF393268 BGB393268 BPX393268 BZT393268 CJP393268 CTL393268 DDH393268 DND393268 DWZ393268 EGV393268 EQR393268 FAN393268 FKJ393268 FUF393268 GEB393268 GNX393268 GXT393268 HHP393268 HRL393268 IBH393268 ILD393268 IUZ393268 JEV393268 JOR393268 JYN393268 KIJ393268 KSF393268 LCB393268 LLX393268 LVT393268 MFP393268 MPL393268 MZH393268 NJD393268 NSZ393268 OCV393268 OMR393268 OWN393268 PGJ393268 PQF393268 QAB393268 QJX393268 QTT393268 RDP393268 RNL393268 RXH393268 SHD393268 SQZ393268 TAV393268 TKR393268 TUN393268 UEJ393268 UOF393268 UYB393268 VHX393268 VRT393268 WBP393268 WLL393268 WVH393268 C458804 IV458804 SR458804 ACN458804 AMJ458804 AWF458804 BGB458804 BPX458804 BZT458804 CJP458804 CTL458804 DDH458804 DND458804 DWZ458804 EGV458804 EQR458804 FAN458804 FKJ458804 FUF458804 GEB458804 GNX458804 GXT458804 HHP458804 HRL458804 IBH458804 ILD458804 IUZ458804 JEV458804 JOR458804 JYN458804 KIJ458804 KSF458804 LCB458804 LLX458804 LVT458804 MFP458804 MPL458804 MZH458804 NJD458804 NSZ458804 OCV458804 OMR458804 OWN458804 PGJ458804 PQF458804 QAB458804 QJX458804 QTT458804 RDP458804 RNL458804 RXH458804 SHD458804 SQZ458804 TAV458804 TKR458804 TUN458804 UEJ458804 UOF458804 UYB458804 VHX458804 VRT458804 WBP458804 WLL458804 WVH458804 C524340 IV524340 SR524340 ACN524340 AMJ524340 AWF524340 BGB524340 BPX524340 BZT524340 CJP524340 CTL524340 DDH524340 DND524340 DWZ524340 EGV524340 EQR524340 FAN524340 FKJ524340 FUF524340 GEB524340 GNX524340 GXT524340 HHP524340 HRL524340 IBH524340 ILD524340 IUZ524340 JEV524340 JOR524340 JYN524340 KIJ524340 KSF524340 LCB524340 LLX524340 LVT524340 MFP524340 MPL524340 MZH524340 NJD524340 NSZ524340 OCV524340 OMR524340 OWN524340 PGJ524340 PQF524340 QAB524340 QJX524340 QTT524340 RDP524340 RNL524340 RXH524340 SHD524340 SQZ524340 TAV524340 TKR524340 TUN524340 UEJ524340 UOF524340 UYB524340 VHX524340 VRT524340 WBP524340 WLL524340 WVH524340 C589876 IV589876 SR589876 ACN589876 AMJ589876 AWF589876 BGB589876 BPX589876 BZT589876 CJP589876 CTL589876 DDH589876 DND589876 DWZ589876 EGV589876 EQR589876 FAN589876 FKJ589876 FUF589876 GEB589876 GNX589876 GXT589876 HHP589876 HRL589876 IBH589876 ILD589876 IUZ589876 JEV589876 JOR589876 JYN589876 KIJ589876 KSF589876 LCB589876 LLX589876 LVT589876 MFP589876 MPL589876 MZH589876 NJD589876 NSZ589876 OCV589876 OMR589876 OWN589876 PGJ589876 PQF589876 QAB589876 QJX589876 QTT589876 RDP589876 RNL589876 RXH589876 SHD589876 SQZ589876 TAV589876 TKR589876 TUN589876 UEJ589876 UOF589876 UYB589876 VHX589876 VRT589876 WBP589876 WLL589876 WVH589876 C655412 IV655412 SR655412 ACN655412 AMJ655412 AWF655412 BGB655412 BPX655412 BZT655412 CJP655412 CTL655412 DDH655412 DND655412 DWZ655412 EGV655412 EQR655412 FAN655412 FKJ655412 FUF655412 GEB655412 GNX655412 GXT655412 HHP655412 HRL655412 IBH655412 ILD655412 IUZ655412 JEV655412 JOR655412 JYN655412 KIJ655412 KSF655412 LCB655412 LLX655412 LVT655412 MFP655412 MPL655412 MZH655412 NJD655412 NSZ655412 OCV655412 OMR655412 OWN655412 PGJ655412 PQF655412 QAB655412 QJX655412 QTT655412 RDP655412 RNL655412 RXH655412 SHD655412 SQZ655412 TAV655412 TKR655412 TUN655412 UEJ655412 UOF655412 UYB655412 VHX655412 VRT655412 WBP655412 WLL655412 WVH655412 C720948 IV720948 SR720948 ACN720948 AMJ720948 AWF720948 BGB720948 BPX720948 BZT720948 CJP720948 CTL720948 DDH720948 DND720948 DWZ720948 EGV720948 EQR720948 FAN720948 FKJ720948 FUF720948 GEB720948 GNX720948 GXT720948 HHP720948 HRL720948 IBH720948 ILD720948 IUZ720948 JEV720948 JOR720948 JYN720948 KIJ720948 KSF720948 LCB720948 LLX720948 LVT720948 MFP720948 MPL720948 MZH720948 NJD720948 NSZ720948 OCV720948 OMR720948 OWN720948 PGJ720948 PQF720948 QAB720948 QJX720948 QTT720948 RDP720948 RNL720948 RXH720948 SHD720948 SQZ720948 TAV720948 TKR720948 TUN720948 UEJ720948 UOF720948 UYB720948 VHX720948 VRT720948 WBP720948 WLL720948 WVH720948 C786484 IV786484 SR786484 ACN786484 AMJ786484 AWF786484 BGB786484 BPX786484 BZT786484 CJP786484 CTL786484 DDH786484 DND786484 DWZ786484 EGV786484 EQR786484 FAN786484 FKJ786484 FUF786484 GEB786484 GNX786484 GXT786484 HHP786484 HRL786484 IBH786484 ILD786484 IUZ786484 JEV786484 JOR786484 JYN786484 KIJ786484 KSF786484 LCB786484 LLX786484 LVT786484 MFP786484 MPL786484 MZH786484 NJD786484 NSZ786484 OCV786484 OMR786484 OWN786484 PGJ786484 PQF786484 QAB786484 QJX786484 QTT786484 RDP786484 RNL786484 RXH786484 SHD786484 SQZ786484 TAV786484 TKR786484 TUN786484 UEJ786484 UOF786484 UYB786484 VHX786484 VRT786484 WBP786484 WLL786484 WVH786484 C852020 IV852020 SR852020 ACN852020 AMJ852020 AWF852020 BGB852020 BPX852020 BZT852020 CJP852020 CTL852020 DDH852020 DND852020 DWZ852020 EGV852020 EQR852020 FAN852020 FKJ852020 FUF852020 GEB852020 GNX852020 GXT852020 HHP852020 HRL852020 IBH852020 ILD852020 IUZ852020 JEV852020 JOR852020 JYN852020 KIJ852020 KSF852020 LCB852020 LLX852020 LVT852020 MFP852020 MPL852020 MZH852020 NJD852020 NSZ852020 OCV852020 OMR852020 OWN852020 PGJ852020 PQF852020 QAB852020 QJX852020 QTT852020 RDP852020 RNL852020 RXH852020 SHD852020 SQZ852020 TAV852020 TKR852020 TUN852020 UEJ852020 UOF852020 UYB852020 VHX852020 VRT852020 WBP852020 WLL852020 WVH852020 C917556 IV917556 SR917556 ACN917556 AMJ917556 AWF917556 BGB917556 BPX917556 BZT917556 CJP917556 CTL917556 DDH917556 DND917556 DWZ917556 EGV917556 EQR917556 FAN917556 FKJ917556 FUF917556 GEB917556 GNX917556 GXT917556 HHP917556 HRL917556 IBH917556 ILD917556 IUZ917556 JEV917556 JOR917556 JYN917556 KIJ917556 KSF917556 LCB917556 LLX917556 LVT917556 MFP917556 MPL917556 MZH917556 NJD917556 NSZ917556 OCV917556 OMR917556 OWN917556 PGJ917556 PQF917556 QAB917556 QJX917556 QTT917556 RDP917556 RNL917556 RXH917556 SHD917556 SQZ917556 TAV917556 TKR917556 TUN917556 UEJ917556 UOF917556 UYB917556 VHX917556 VRT917556 WBP917556 WLL917556 WVH917556 C983092 IV983092 SR983092 ACN983092 AMJ983092 AWF983092 BGB983092 BPX983092 BZT983092 CJP983092 CTL983092 DDH983092 DND983092 DWZ983092 EGV983092 EQR983092 FAN983092 FKJ983092 FUF983092 GEB983092 GNX983092 GXT983092 HHP983092 HRL983092 IBH983092 ILD983092 IUZ983092 JEV983092 JOR983092 JYN983092 KIJ983092 KSF983092 LCB983092 LLX983092 LVT983092 MFP983092 MPL983092 MZH983092 NJD983092 NSZ983092 OCV983092 OMR983092 OWN983092 PGJ983092 PQF983092 QAB983092 QJX983092 QTT983092 RDP983092 RNL983092 RXH983092 SHD983092 SQZ983092 TAV983092 TKR983092 TUN983092 UEJ983092 UOF983092 UYB983092 VHX983092 VRT983092 WBP98309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2 A65588 IS65588 SO65588 ACK65588 AMG65588 AWC65588 BFY65588 BPU65588 BZQ65588 CJM65588 CTI65588 DDE65588 DNA65588 DWW65588 EGS65588 EQO65588 FAK65588 FKG65588 FUC65588 GDY65588 GNU65588 GXQ65588 HHM65588 HRI65588 IBE65588 ILA65588 IUW65588 JES65588 JOO65588 JYK65588 KIG65588 KSC65588 LBY65588 LLU65588 LVQ65588 MFM65588 MPI65588 MZE65588 NJA65588 NSW65588 OCS65588 OMO65588 OWK65588 PGG65588 PQC65588 PZY65588 QJU65588 QTQ65588 RDM65588 RNI65588 RXE65588 SHA65588 SQW65588 TAS65588 TKO65588 TUK65588 UEG65588 UOC65588 UXY65588 VHU65588 VRQ65588 WBM65588 WLI65588 WVE65588 A131124 IS131124 SO131124 ACK131124 AMG131124 AWC131124 BFY131124 BPU131124 BZQ131124 CJM131124 CTI131124 DDE131124 DNA131124 DWW131124 EGS131124 EQO131124 FAK131124 FKG131124 FUC131124 GDY131124 GNU131124 GXQ131124 HHM131124 HRI131124 IBE131124 ILA131124 IUW131124 JES131124 JOO131124 JYK131124 KIG131124 KSC131124 LBY131124 LLU131124 LVQ131124 MFM131124 MPI131124 MZE131124 NJA131124 NSW131124 OCS131124 OMO131124 OWK131124 PGG131124 PQC131124 PZY131124 QJU131124 QTQ131124 RDM131124 RNI131124 RXE131124 SHA131124 SQW131124 TAS131124 TKO131124 TUK131124 UEG131124 UOC131124 UXY131124 VHU131124 VRQ131124 WBM131124 WLI131124 WVE131124 A196660 IS196660 SO196660 ACK196660 AMG196660 AWC196660 BFY196660 BPU196660 BZQ196660 CJM196660 CTI196660 DDE196660 DNA196660 DWW196660 EGS196660 EQO196660 FAK196660 FKG196660 FUC196660 GDY196660 GNU196660 GXQ196660 HHM196660 HRI196660 IBE196660 ILA196660 IUW196660 JES196660 JOO196660 JYK196660 KIG196660 KSC196660 LBY196660 LLU196660 LVQ196660 MFM196660 MPI196660 MZE196660 NJA196660 NSW196660 OCS196660 OMO196660 OWK196660 PGG196660 PQC196660 PZY196660 QJU196660 QTQ196660 RDM196660 RNI196660 RXE196660 SHA196660 SQW196660 TAS196660 TKO196660 TUK196660 UEG196660 UOC196660 UXY196660 VHU196660 VRQ196660 WBM196660 WLI196660 WVE196660 A262196 IS262196 SO262196 ACK262196 AMG262196 AWC262196 BFY262196 BPU262196 BZQ262196 CJM262196 CTI262196 DDE262196 DNA262196 DWW262196 EGS262196 EQO262196 FAK262196 FKG262196 FUC262196 GDY262196 GNU262196 GXQ262196 HHM262196 HRI262196 IBE262196 ILA262196 IUW262196 JES262196 JOO262196 JYK262196 KIG262196 KSC262196 LBY262196 LLU262196 LVQ262196 MFM262196 MPI262196 MZE262196 NJA262196 NSW262196 OCS262196 OMO262196 OWK262196 PGG262196 PQC262196 PZY262196 QJU262196 QTQ262196 RDM262196 RNI262196 RXE262196 SHA262196 SQW262196 TAS262196 TKO262196 TUK262196 UEG262196 UOC262196 UXY262196 VHU262196 VRQ262196 WBM262196 WLI262196 WVE262196 A327732 IS327732 SO327732 ACK327732 AMG327732 AWC327732 BFY327732 BPU327732 BZQ327732 CJM327732 CTI327732 DDE327732 DNA327732 DWW327732 EGS327732 EQO327732 FAK327732 FKG327732 FUC327732 GDY327732 GNU327732 GXQ327732 HHM327732 HRI327732 IBE327732 ILA327732 IUW327732 JES327732 JOO327732 JYK327732 KIG327732 KSC327732 LBY327732 LLU327732 LVQ327732 MFM327732 MPI327732 MZE327732 NJA327732 NSW327732 OCS327732 OMO327732 OWK327732 PGG327732 PQC327732 PZY327732 QJU327732 QTQ327732 RDM327732 RNI327732 RXE327732 SHA327732 SQW327732 TAS327732 TKO327732 TUK327732 UEG327732 UOC327732 UXY327732 VHU327732 VRQ327732 WBM327732 WLI327732 WVE327732 A393268 IS393268 SO393268 ACK393268 AMG393268 AWC393268 BFY393268 BPU393268 BZQ393268 CJM393268 CTI393268 DDE393268 DNA393268 DWW393268 EGS393268 EQO393268 FAK393268 FKG393268 FUC393268 GDY393268 GNU393268 GXQ393268 HHM393268 HRI393268 IBE393268 ILA393268 IUW393268 JES393268 JOO393268 JYK393268 KIG393268 KSC393268 LBY393268 LLU393268 LVQ393268 MFM393268 MPI393268 MZE393268 NJA393268 NSW393268 OCS393268 OMO393268 OWK393268 PGG393268 PQC393268 PZY393268 QJU393268 QTQ393268 RDM393268 RNI393268 RXE393268 SHA393268 SQW393268 TAS393268 TKO393268 TUK393268 UEG393268 UOC393268 UXY393268 VHU393268 VRQ393268 WBM393268 WLI393268 WVE393268 A458804 IS458804 SO458804 ACK458804 AMG458804 AWC458804 BFY458804 BPU458804 BZQ458804 CJM458804 CTI458804 DDE458804 DNA458804 DWW458804 EGS458804 EQO458804 FAK458804 FKG458804 FUC458804 GDY458804 GNU458804 GXQ458804 HHM458804 HRI458804 IBE458804 ILA458804 IUW458804 JES458804 JOO458804 JYK458804 KIG458804 KSC458804 LBY458804 LLU458804 LVQ458804 MFM458804 MPI458804 MZE458804 NJA458804 NSW458804 OCS458804 OMO458804 OWK458804 PGG458804 PQC458804 PZY458804 QJU458804 QTQ458804 RDM458804 RNI458804 RXE458804 SHA458804 SQW458804 TAS458804 TKO458804 TUK458804 UEG458804 UOC458804 UXY458804 VHU458804 VRQ458804 WBM458804 WLI458804 WVE458804 A524340 IS524340 SO524340 ACK524340 AMG524340 AWC524340 BFY524340 BPU524340 BZQ524340 CJM524340 CTI524340 DDE524340 DNA524340 DWW524340 EGS524340 EQO524340 FAK524340 FKG524340 FUC524340 GDY524340 GNU524340 GXQ524340 HHM524340 HRI524340 IBE524340 ILA524340 IUW524340 JES524340 JOO524340 JYK524340 KIG524340 KSC524340 LBY524340 LLU524340 LVQ524340 MFM524340 MPI524340 MZE524340 NJA524340 NSW524340 OCS524340 OMO524340 OWK524340 PGG524340 PQC524340 PZY524340 QJU524340 QTQ524340 RDM524340 RNI524340 RXE524340 SHA524340 SQW524340 TAS524340 TKO524340 TUK524340 UEG524340 UOC524340 UXY524340 VHU524340 VRQ524340 WBM524340 WLI524340 WVE524340 A589876 IS589876 SO589876 ACK589876 AMG589876 AWC589876 BFY589876 BPU589876 BZQ589876 CJM589876 CTI589876 DDE589876 DNA589876 DWW589876 EGS589876 EQO589876 FAK589876 FKG589876 FUC589876 GDY589876 GNU589876 GXQ589876 HHM589876 HRI589876 IBE589876 ILA589876 IUW589876 JES589876 JOO589876 JYK589876 KIG589876 KSC589876 LBY589876 LLU589876 LVQ589876 MFM589876 MPI589876 MZE589876 NJA589876 NSW589876 OCS589876 OMO589876 OWK589876 PGG589876 PQC589876 PZY589876 QJU589876 QTQ589876 RDM589876 RNI589876 RXE589876 SHA589876 SQW589876 TAS589876 TKO589876 TUK589876 UEG589876 UOC589876 UXY589876 VHU589876 VRQ589876 WBM589876 WLI589876 WVE589876 A655412 IS655412 SO655412 ACK655412 AMG655412 AWC655412 BFY655412 BPU655412 BZQ655412 CJM655412 CTI655412 DDE655412 DNA655412 DWW655412 EGS655412 EQO655412 FAK655412 FKG655412 FUC655412 GDY655412 GNU655412 GXQ655412 HHM655412 HRI655412 IBE655412 ILA655412 IUW655412 JES655412 JOO655412 JYK655412 KIG655412 KSC655412 LBY655412 LLU655412 LVQ655412 MFM655412 MPI655412 MZE655412 NJA655412 NSW655412 OCS655412 OMO655412 OWK655412 PGG655412 PQC655412 PZY655412 QJU655412 QTQ655412 RDM655412 RNI655412 RXE655412 SHA655412 SQW655412 TAS655412 TKO655412 TUK655412 UEG655412 UOC655412 UXY655412 VHU655412 VRQ655412 WBM655412 WLI655412 WVE655412 A720948 IS720948 SO720948 ACK720948 AMG720948 AWC720948 BFY720948 BPU720948 BZQ720948 CJM720948 CTI720948 DDE720948 DNA720948 DWW720948 EGS720948 EQO720948 FAK720948 FKG720948 FUC720948 GDY720948 GNU720948 GXQ720948 HHM720948 HRI720948 IBE720948 ILA720948 IUW720948 JES720948 JOO720948 JYK720948 KIG720948 KSC720948 LBY720948 LLU720948 LVQ720948 MFM720948 MPI720948 MZE720948 NJA720948 NSW720948 OCS720948 OMO720948 OWK720948 PGG720948 PQC720948 PZY720948 QJU720948 QTQ720948 RDM720948 RNI720948 RXE720948 SHA720948 SQW720948 TAS720948 TKO720948 TUK720948 UEG720948 UOC720948 UXY720948 VHU720948 VRQ720948 WBM720948 WLI720948 WVE720948 A786484 IS786484 SO786484 ACK786484 AMG786484 AWC786484 BFY786484 BPU786484 BZQ786484 CJM786484 CTI786484 DDE786484 DNA786484 DWW786484 EGS786484 EQO786484 FAK786484 FKG786484 FUC786484 GDY786484 GNU786484 GXQ786484 HHM786484 HRI786484 IBE786484 ILA786484 IUW786484 JES786484 JOO786484 JYK786484 KIG786484 KSC786484 LBY786484 LLU786484 LVQ786484 MFM786484 MPI786484 MZE786484 NJA786484 NSW786484 OCS786484 OMO786484 OWK786484 PGG786484 PQC786484 PZY786484 QJU786484 QTQ786484 RDM786484 RNI786484 RXE786484 SHA786484 SQW786484 TAS786484 TKO786484 TUK786484 UEG786484 UOC786484 UXY786484 VHU786484 VRQ786484 WBM786484 WLI786484 WVE786484 A852020 IS852020 SO852020 ACK852020 AMG852020 AWC852020 BFY852020 BPU852020 BZQ852020 CJM852020 CTI852020 DDE852020 DNA852020 DWW852020 EGS852020 EQO852020 FAK852020 FKG852020 FUC852020 GDY852020 GNU852020 GXQ852020 HHM852020 HRI852020 IBE852020 ILA852020 IUW852020 JES852020 JOO852020 JYK852020 KIG852020 KSC852020 LBY852020 LLU852020 LVQ852020 MFM852020 MPI852020 MZE852020 NJA852020 NSW852020 OCS852020 OMO852020 OWK852020 PGG852020 PQC852020 PZY852020 QJU852020 QTQ852020 RDM852020 RNI852020 RXE852020 SHA852020 SQW852020 TAS852020 TKO852020 TUK852020 UEG852020 UOC852020 UXY852020 VHU852020 VRQ852020 WBM852020 WLI852020 WVE852020 A917556 IS917556 SO917556 ACK917556 AMG917556 AWC917556 BFY917556 BPU917556 BZQ917556 CJM917556 CTI917556 DDE917556 DNA917556 DWW917556 EGS917556 EQO917556 FAK917556 FKG917556 FUC917556 GDY917556 GNU917556 GXQ917556 HHM917556 HRI917556 IBE917556 ILA917556 IUW917556 JES917556 JOO917556 JYK917556 KIG917556 KSC917556 LBY917556 LLU917556 LVQ917556 MFM917556 MPI917556 MZE917556 NJA917556 NSW917556 OCS917556 OMO917556 OWK917556 PGG917556 PQC917556 PZY917556 QJU917556 QTQ917556 RDM917556 RNI917556 RXE917556 SHA917556 SQW917556 TAS917556 TKO917556 TUK917556 UEG917556 UOC917556 UXY917556 VHU917556 VRQ917556 WBM917556 WLI917556 WVE917556 A983092 IS983092 SO983092 ACK983092 AMG983092 AWC983092 BFY983092 BPU983092 BZQ983092 CJM983092 CTI983092 DDE983092 DNA983092 DWW983092 EGS983092 EQO983092 FAK983092 FKG983092 FUC983092 GDY983092 GNU983092 GXQ983092 HHM983092 HRI983092 IBE983092 ILA983092 IUW983092 JES983092 JOO983092 JYK983092 KIG983092 KSC983092 LBY983092 LLU983092 LVQ983092 MFM983092 MPI983092 MZE983092 NJA983092 NSW983092 OCS983092 OMO983092 OWK983092 PGG983092 PQC983092 PZY983092 QJU983092 QTQ983092 RDM983092 RNI983092 RXE983092 SHA983092 SQW983092 TAS983092 TKO983092 TUK983092 UEG983092 UOC983092 UXY983092 VHU983092 VRQ983092 WBM983092 WLI98309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03"/>
  <sheetViews>
    <sheetView topLeftCell="H175" zoomScale="80" zoomScaleNormal="8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38" style="1" customWidth="1"/>
    <col min="18" max="18" width="40.5703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4758</v>
      </c>
      <c r="D6" s="1533"/>
      <c r="E6" s="1533"/>
      <c r="F6" s="1533"/>
      <c r="G6" s="1533"/>
      <c r="H6" s="1533"/>
      <c r="I6" s="1533"/>
      <c r="J6" s="1533"/>
      <c r="K6" s="1533"/>
      <c r="L6" s="1533"/>
      <c r="M6" s="1533"/>
      <c r="N6" s="1574"/>
    </row>
    <row r="7" spans="2:16" ht="16.5" thickBot="1" x14ac:dyDescent="0.3">
      <c r="B7" s="3" t="s">
        <v>4</v>
      </c>
      <c r="C7" s="1533"/>
      <c r="D7" s="1533"/>
      <c r="E7" s="1533"/>
      <c r="F7" s="1533"/>
      <c r="G7" s="1533"/>
      <c r="H7" s="1533"/>
      <c r="I7" s="1533"/>
      <c r="J7" s="1533"/>
      <c r="K7" s="1533"/>
      <c r="L7" s="1533"/>
      <c r="M7" s="1533"/>
      <c r="N7" s="1574"/>
    </row>
    <row r="8" spans="2:16" ht="16.5" thickBot="1" x14ac:dyDescent="0.3">
      <c r="B8" s="3" t="s">
        <v>6</v>
      </c>
      <c r="C8" s="1533"/>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25</v>
      </c>
      <c r="D10" s="1435"/>
      <c r="E10" s="1436"/>
      <c r="F10" s="314"/>
      <c r="G10" s="314"/>
      <c r="H10" s="314"/>
      <c r="I10" s="314"/>
      <c r="J10" s="314"/>
      <c r="K10" s="314"/>
      <c r="L10" s="314"/>
      <c r="M10" s="314"/>
      <c r="N10" s="315"/>
    </row>
    <row r="11" spans="2:16" ht="16.5" thickBot="1" x14ac:dyDescent="0.3">
      <c r="B11" s="6" t="s">
        <v>10</v>
      </c>
      <c r="C11" s="316">
        <v>41979</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c r="C14" s="1417"/>
      <c r="D14" s="760" t="s">
        <v>12</v>
      </c>
      <c r="E14" s="760" t="s">
        <v>13</v>
      </c>
      <c r="F14" s="760" t="s">
        <v>14</v>
      </c>
      <c r="G14" s="16"/>
      <c r="I14" s="17"/>
      <c r="J14" s="17"/>
      <c r="K14" s="17"/>
      <c r="L14" s="17"/>
      <c r="M14" s="17"/>
      <c r="N14" s="14"/>
    </row>
    <row r="15" spans="2:16" x14ac:dyDescent="0.25">
      <c r="B15" s="1417"/>
      <c r="C15" s="1417"/>
      <c r="D15" s="760">
        <v>25</v>
      </c>
      <c r="E15" s="18">
        <v>2401523150</v>
      </c>
      <c r="F15" s="19">
        <v>1150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f>SUM(E15:E21)</f>
        <v>2401523150</v>
      </c>
      <c r="F22" s="19">
        <f>SUM(F15:F21)</f>
        <v>1150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B24" s="41"/>
      <c r="C24" s="31">
        <f>F22*0.8</f>
        <v>920</v>
      </c>
      <c r="D24" s="32"/>
      <c r="E24" s="33">
        <f>E22</f>
        <v>2401523150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c r="D30" s="746" t="s">
        <v>23</v>
      </c>
      <c r="E30"/>
      <c r="F30"/>
      <c r="G30"/>
      <c r="H30"/>
      <c r="I30" s="13"/>
      <c r="J30" s="13"/>
      <c r="K30" s="13"/>
      <c r="L30" s="13"/>
      <c r="M30" s="13"/>
      <c r="N30" s="14"/>
    </row>
    <row r="31" spans="1:14" x14ac:dyDescent="0.25">
      <c r="A31" s="36"/>
      <c r="B31" s="41" t="s">
        <v>24</v>
      </c>
      <c r="C31" s="746" t="s">
        <v>23</v>
      </c>
      <c r="D31" s="746"/>
      <c r="E31"/>
      <c r="F31"/>
      <c r="G31"/>
      <c r="H31"/>
      <c r="I31" s="13"/>
      <c r="J31" s="13"/>
      <c r="K31" s="13"/>
      <c r="L31" s="13"/>
      <c r="M31" s="13"/>
      <c r="N31" s="14"/>
    </row>
    <row r="32" spans="1:14" x14ac:dyDescent="0.25">
      <c r="A32" s="36"/>
      <c r="B32" s="41" t="s">
        <v>25</v>
      </c>
      <c r="C32" s="746" t="s">
        <v>23</v>
      </c>
      <c r="D32" s="746"/>
      <c r="E32"/>
      <c r="F32"/>
      <c r="G32"/>
      <c r="H32"/>
      <c r="I32" s="13"/>
      <c r="J32" s="13"/>
      <c r="K32" s="13"/>
      <c r="L32" s="13"/>
      <c r="M32" s="13"/>
      <c r="N32" s="14"/>
    </row>
    <row r="33" spans="1:17" x14ac:dyDescent="0.25">
      <c r="A33" s="36"/>
      <c r="B33" s="41" t="s">
        <v>26</v>
      </c>
      <c r="C33" s="746"/>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30</v>
      </c>
      <c r="E40" s="1403">
        <f>+D40+D41</f>
        <v>90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99.75" x14ac:dyDescent="0.25">
      <c r="A49" s="50">
        <v>1</v>
      </c>
      <c r="B49" s="519" t="s">
        <v>4758</v>
      </c>
      <c r="C49" s="64" t="s">
        <v>4622</v>
      </c>
      <c r="D49" s="64" t="s">
        <v>682</v>
      </c>
      <c r="E49" s="1331">
        <v>701820130331</v>
      </c>
      <c r="F49" s="52" t="s">
        <v>20</v>
      </c>
      <c r="G49" s="1334">
        <v>1</v>
      </c>
      <c r="H49" s="55">
        <v>41508</v>
      </c>
      <c r="I49" s="55">
        <v>41988</v>
      </c>
      <c r="J49" s="56" t="s">
        <v>21</v>
      </c>
      <c r="K49" s="1332">
        <v>9.07</v>
      </c>
      <c r="L49" s="57" t="s">
        <v>4855</v>
      </c>
      <c r="M49" s="1331">
        <v>300</v>
      </c>
      <c r="N49" s="58">
        <f>+M49*G49</f>
        <v>300</v>
      </c>
      <c r="O49" s="1330">
        <v>826347717</v>
      </c>
      <c r="P49" s="59">
        <v>51</v>
      </c>
      <c r="Q49" s="60" t="s">
        <v>4859</v>
      </c>
      <c r="R49" s="61"/>
      <c r="S49" s="61"/>
      <c r="T49" s="61"/>
      <c r="U49" s="61"/>
      <c r="V49" s="61"/>
      <c r="W49" s="61"/>
      <c r="X49" s="61"/>
      <c r="Y49" s="61"/>
      <c r="Z49" s="61"/>
    </row>
    <row r="50" spans="1:26" s="62" customFormat="1" ht="85.5" x14ac:dyDescent="0.25">
      <c r="A50" s="50">
        <v>2</v>
      </c>
      <c r="B50" s="519" t="s">
        <v>4758</v>
      </c>
      <c r="C50" s="52" t="s">
        <v>308</v>
      </c>
      <c r="D50" s="64" t="s">
        <v>682</v>
      </c>
      <c r="E50" s="1333">
        <v>701820130270</v>
      </c>
      <c r="F50" s="52" t="s">
        <v>20</v>
      </c>
      <c r="G50" s="206">
        <v>1</v>
      </c>
      <c r="H50" s="55">
        <v>41381</v>
      </c>
      <c r="I50" s="55">
        <v>41639</v>
      </c>
      <c r="J50" s="56" t="s">
        <v>21</v>
      </c>
      <c r="K50" s="57">
        <v>0</v>
      </c>
      <c r="L50" s="62">
        <v>8.43</v>
      </c>
      <c r="M50" s="1331">
        <v>6272</v>
      </c>
      <c r="N50" s="58">
        <f>+M50*G50</f>
        <v>6272</v>
      </c>
      <c r="O50" s="1330">
        <v>1987922944</v>
      </c>
      <c r="P50" s="59" t="s">
        <v>4858</v>
      </c>
      <c r="Q50" s="60" t="s">
        <v>4857</v>
      </c>
      <c r="R50" s="61"/>
      <c r="S50" s="61"/>
      <c r="T50" s="61"/>
      <c r="U50" s="61"/>
      <c r="V50" s="61"/>
      <c r="W50" s="61"/>
      <c r="X50" s="61"/>
      <c r="Y50" s="61"/>
      <c r="Z50" s="61"/>
    </row>
    <row r="51" spans="1:26" s="62" customFormat="1" ht="28.5" x14ac:dyDescent="0.25">
      <c r="A51" s="50">
        <v>3</v>
      </c>
      <c r="B51" s="519" t="s">
        <v>4758</v>
      </c>
      <c r="C51" s="52" t="s">
        <v>308</v>
      </c>
      <c r="D51" s="64" t="s">
        <v>4757</v>
      </c>
      <c r="E51" s="1331" t="s">
        <v>4856</v>
      </c>
      <c r="F51" s="52" t="s">
        <v>20</v>
      </c>
      <c r="G51" s="206">
        <v>1</v>
      </c>
      <c r="H51" s="55">
        <v>40940</v>
      </c>
      <c r="I51" s="55">
        <v>41243</v>
      </c>
      <c r="J51" s="56" t="s">
        <v>21</v>
      </c>
      <c r="K51" s="1332">
        <v>10</v>
      </c>
      <c r="L51" s="57">
        <v>0</v>
      </c>
      <c r="M51" s="1331">
        <v>60</v>
      </c>
      <c r="N51" s="58">
        <f>+M51*G51</f>
        <v>60</v>
      </c>
      <c r="O51" s="1330">
        <v>10000000</v>
      </c>
      <c r="P51" s="59">
        <v>54</v>
      </c>
      <c r="Q51" s="60"/>
      <c r="R51" s="61"/>
      <c r="S51" s="61"/>
      <c r="T51" s="61"/>
      <c r="U51" s="61"/>
      <c r="V51" s="61"/>
      <c r="W51" s="61"/>
      <c r="X51" s="61"/>
      <c r="Y51" s="61"/>
      <c r="Z51" s="61"/>
    </row>
    <row r="52" spans="1:26" s="62" customFormat="1" x14ac:dyDescent="0.25">
      <c r="A52" s="50"/>
      <c r="B52" s="320"/>
      <c r="C52" s="72"/>
      <c r="D52" s="71"/>
      <c r="E52" s="321"/>
      <c r="F52" s="73"/>
      <c r="G52" s="322"/>
      <c r="H52" s="226"/>
      <c r="I52" s="226"/>
      <c r="J52" s="74"/>
      <c r="K52" s="323"/>
      <c r="L52" s="75"/>
      <c r="M52" s="321"/>
      <c r="N52" s="75"/>
      <c r="O52" s="324"/>
      <c r="P52" s="77"/>
      <c r="Q52" s="65"/>
      <c r="R52" s="61"/>
      <c r="S52" s="61"/>
      <c r="T52" s="61"/>
      <c r="U52" s="61"/>
      <c r="V52" s="61"/>
      <c r="W52" s="61"/>
      <c r="X52" s="61"/>
      <c r="Y52" s="61"/>
      <c r="Z52" s="61"/>
    </row>
    <row r="53" spans="1:26" s="62" customFormat="1" x14ac:dyDescent="0.25">
      <c r="A53" s="50"/>
      <c r="B53" s="320"/>
      <c r="C53" s="72"/>
      <c r="D53" s="71"/>
      <c r="E53" s="321"/>
      <c r="F53" s="73"/>
      <c r="G53" s="322"/>
      <c r="H53" s="226"/>
      <c r="I53" s="226"/>
      <c r="J53" s="74"/>
      <c r="K53" s="323"/>
      <c r="L53" s="75"/>
      <c r="M53" s="321"/>
      <c r="N53" s="75"/>
      <c r="O53" s="324"/>
      <c r="P53" s="77"/>
      <c r="Q53" s="65"/>
      <c r="R53" s="61"/>
      <c r="S53" s="61"/>
      <c r="T53" s="61"/>
      <c r="U53" s="61"/>
      <c r="V53" s="61"/>
      <c r="W53" s="61"/>
      <c r="X53" s="61"/>
      <c r="Y53" s="61"/>
      <c r="Z53" s="61"/>
    </row>
    <row r="54" spans="1:26" s="62" customFormat="1" x14ac:dyDescent="0.25">
      <c r="A54" s="50">
        <f>+A52+1</f>
        <v>1</v>
      </c>
      <c r="B54" s="320"/>
      <c r="C54" s="72"/>
      <c r="D54" s="71"/>
      <c r="E54" s="321"/>
      <c r="F54" s="73"/>
      <c r="G54" s="228"/>
      <c r="H54" s="73"/>
      <c r="I54" s="74"/>
      <c r="J54" s="74"/>
      <c r="K54" s="323"/>
      <c r="L54" s="75"/>
      <c r="M54" s="321"/>
      <c r="N54" s="75"/>
      <c r="O54" s="324"/>
      <c r="P54" s="77"/>
      <c r="Q54" s="65"/>
      <c r="R54" s="61"/>
      <c r="S54" s="61"/>
      <c r="T54" s="61"/>
      <c r="U54" s="61"/>
      <c r="V54" s="61"/>
      <c r="W54" s="61"/>
      <c r="X54" s="61"/>
      <c r="Y54" s="61"/>
      <c r="Z54" s="61"/>
    </row>
    <row r="55" spans="1:26" s="62" customFormat="1" x14ac:dyDescent="0.25">
      <c r="A55" s="50">
        <f>+A54+1</f>
        <v>2</v>
      </c>
      <c r="B55" s="320"/>
      <c r="C55" s="72"/>
      <c r="D55" s="71"/>
      <c r="E55" s="321"/>
      <c r="F55" s="73"/>
      <c r="G55" s="228"/>
      <c r="H55" s="73"/>
      <c r="I55" s="74"/>
      <c r="J55" s="74"/>
      <c r="K55" s="323"/>
      <c r="L55" s="74"/>
      <c r="M55" s="321"/>
      <c r="N55" s="75"/>
      <c r="O55" s="324"/>
      <c r="P55" s="77"/>
      <c r="Q55" s="65"/>
      <c r="R55" s="61"/>
      <c r="S55" s="61"/>
      <c r="T55" s="61"/>
      <c r="U55" s="61"/>
      <c r="V55" s="61"/>
      <c r="W55" s="61"/>
      <c r="X55" s="61"/>
      <c r="Y55" s="61"/>
      <c r="Z55" s="61"/>
    </row>
    <row r="56" spans="1:26" s="62" customFormat="1" x14ac:dyDescent="0.25">
      <c r="A56" s="50">
        <f>+A55+1</f>
        <v>3</v>
      </c>
      <c r="B56" s="320"/>
      <c r="C56" s="72"/>
      <c r="D56" s="71"/>
      <c r="E56" s="321"/>
      <c r="F56" s="73"/>
      <c r="G56" s="228"/>
      <c r="H56" s="73"/>
      <c r="I56" s="74"/>
      <c r="J56" s="74"/>
      <c r="K56" s="323"/>
      <c r="L56" s="74"/>
      <c r="M56" s="321"/>
      <c r="N56" s="75"/>
      <c r="O56" s="324"/>
      <c r="P56" s="77"/>
      <c r="Q56" s="65"/>
      <c r="R56" s="61"/>
      <c r="S56" s="61"/>
      <c r="T56" s="61"/>
      <c r="U56" s="61"/>
      <c r="V56" s="61"/>
      <c r="W56" s="61"/>
      <c r="X56" s="61"/>
      <c r="Y56" s="61"/>
      <c r="Z56" s="61"/>
    </row>
    <row r="57" spans="1:26" s="62" customFormat="1" x14ac:dyDescent="0.25">
      <c r="A57" s="50">
        <f>+A56+1</f>
        <v>4</v>
      </c>
      <c r="B57" s="320"/>
      <c r="C57" s="72"/>
      <c r="D57" s="71"/>
      <c r="E57" s="321"/>
      <c r="F57" s="73"/>
      <c r="G57" s="228"/>
      <c r="H57" s="73"/>
      <c r="I57" s="74"/>
      <c r="J57" s="74"/>
      <c r="K57" s="323"/>
      <c r="L57" s="74"/>
      <c r="M57" s="321"/>
      <c r="N57" s="75"/>
      <c r="O57" s="324"/>
      <c r="P57" s="77"/>
      <c r="Q57" s="65"/>
      <c r="R57" s="61"/>
      <c r="S57" s="61"/>
      <c r="T57" s="61"/>
      <c r="U57" s="61"/>
      <c r="V57" s="61"/>
      <c r="W57" s="61"/>
      <c r="X57" s="61"/>
      <c r="Y57" s="61"/>
      <c r="Z57" s="61"/>
    </row>
    <row r="58" spans="1:26" s="62" customFormat="1" x14ac:dyDescent="0.25">
      <c r="A58" s="50">
        <f>+A57+1</f>
        <v>5</v>
      </c>
      <c r="B58" s="71"/>
      <c r="C58" s="72"/>
      <c r="D58" s="71"/>
      <c r="E58" s="321"/>
      <c r="F58" s="73"/>
      <c r="G58" s="228"/>
      <c r="H58" s="73"/>
      <c r="I58" s="74"/>
      <c r="J58" s="74"/>
      <c r="K58" s="323"/>
      <c r="L58" s="74"/>
      <c r="M58" s="321"/>
      <c r="N58" s="75"/>
      <c r="O58" s="324"/>
      <c r="P58" s="77"/>
      <c r="Q58" s="65"/>
      <c r="R58" s="61"/>
      <c r="S58" s="61"/>
      <c r="T58" s="61"/>
      <c r="U58" s="61"/>
      <c r="V58" s="61"/>
      <c r="W58" s="61"/>
      <c r="X58" s="61"/>
      <c r="Y58" s="61"/>
      <c r="Z58" s="61"/>
    </row>
    <row r="59" spans="1:26" s="62" customFormat="1" x14ac:dyDescent="0.25">
      <c r="A59" s="50"/>
      <c r="B59" s="78" t="s">
        <v>30</v>
      </c>
      <c r="C59" s="72"/>
      <c r="D59" s="71"/>
      <c r="E59" s="321"/>
      <c r="F59" s="73"/>
      <c r="G59" s="228"/>
      <c r="H59" s="73"/>
      <c r="I59" s="74"/>
      <c r="J59" s="74"/>
      <c r="K59" s="325">
        <f>SUM(K49:K58)</f>
        <v>19.07</v>
      </c>
      <c r="L59" s="79" t="s">
        <v>4855</v>
      </c>
      <c r="M59" s="326">
        <v>6272</v>
      </c>
      <c r="N59" s="79"/>
      <c r="O59" s="324"/>
      <c r="P59" s="77"/>
      <c r="Q59" s="81"/>
    </row>
    <row r="60" spans="1:26" s="82" customFormat="1" x14ac:dyDescent="0.25">
      <c r="E60" s="83"/>
    </row>
    <row r="61" spans="1:26" s="82" customFormat="1" x14ac:dyDescent="0.25">
      <c r="B61" s="1422" t="s">
        <v>56</v>
      </c>
      <c r="C61" s="1422" t="s">
        <v>57</v>
      </c>
      <c r="D61" s="1424" t="s">
        <v>58</v>
      </c>
      <c r="E61" s="1424"/>
    </row>
    <row r="62" spans="1:26" s="82" customFormat="1" x14ac:dyDescent="0.25">
      <c r="B62" s="1423"/>
      <c r="C62" s="1423"/>
      <c r="D62" s="766" t="s">
        <v>59</v>
      </c>
      <c r="E62" s="85" t="s">
        <v>60</v>
      </c>
    </row>
    <row r="63" spans="1:26" s="82" customFormat="1" ht="18.75" x14ac:dyDescent="0.25">
      <c r="B63" s="86" t="s">
        <v>61</v>
      </c>
      <c r="C63" s="327">
        <f>K59</f>
        <v>19.07</v>
      </c>
      <c r="D63" s="740"/>
      <c r="E63" s="740" t="s">
        <v>23</v>
      </c>
      <c r="F63" s="89"/>
      <c r="G63" s="89"/>
      <c r="H63" s="89"/>
      <c r="I63" s="89"/>
      <c r="J63" s="89"/>
      <c r="K63" s="89"/>
      <c r="L63" s="89"/>
      <c r="M63" s="89"/>
    </row>
    <row r="64" spans="1:26" s="82" customFormat="1" x14ac:dyDescent="0.25">
      <c r="B64" s="86" t="s">
        <v>62</v>
      </c>
      <c r="C64" s="328">
        <v>6272</v>
      </c>
      <c r="D64" s="740" t="s">
        <v>23</v>
      </c>
      <c r="E64" s="740"/>
    </row>
    <row r="65" spans="2:17" s="82" customFormat="1" x14ac:dyDescent="0.25">
      <c r="B65" s="90"/>
      <c r="C65" s="1413"/>
      <c r="D65" s="1413"/>
      <c r="E65" s="1413"/>
      <c r="F65" s="1413"/>
      <c r="G65" s="1413"/>
      <c r="H65" s="1413"/>
      <c r="I65" s="1413"/>
      <c r="J65" s="1413"/>
      <c r="K65" s="1413"/>
      <c r="L65" s="1413"/>
      <c r="M65" s="1413"/>
      <c r="N65" s="1413"/>
    </row>
    <row r="66" spans="2:17" ht="15.75" thickBot="1" x14ac:dyDescent="0.3"/>
    <row r="67" spans="2:17" ht="27" thickBot="1" x14ac:dyDescent="0.3">
      <c r="B67" s="1414" t="s">
        <v>63</v>
      </c>
      <c r="C67" s="1414"/>
      <c r="D67" s="1414"/>
      <c r="E67" s="1414"/>
      <c r="F67" s="1414"/>
      <c r="G67" s="1414"/>
      <c r="H67" s="1414"/>
      <c r="I67" s="1414"/>
      <c r="J67" s="1414"/>
      <c r="K67" s="1414"/>
      <c r="L67" s="1414"/>
      <c r="M67" s="1414"/>
      <c r="N67" s="1414"/>
    </row>
    <row r="70" spans="2:17" ht="105" x14ac:dyDescent="0.25">
      <c r="B70" s="91" t="s">
        <v>64</v>
      </c>
      <c r="C70" s="92" t="s">
        <v>65</v>
      </c>
      <c r="D70" s="92" t="s">
        <v>66</v>
      </c>
      <c r="E70" s="92" t="s">
        <v>67</v>
      </c>
      <c r="F70" s="92" t="s">
        <v>68</v>
      </c>
      <c r="G70" s="92" t="s">
        <v>69</v>
      </c>
      <c r="H70" s="92" t="s">
        <v>70</v>
      </c>
      <c r="I70" s="92" t="s">
        <v>71</v>
      </c>
      <c r="J70" s="92" t="s">
        <v>72</v>
      </c>
      <c r="K70" s="92" t="s">
        <v>73</v>
      </c>
      <c r="L70" s="92" t="s">
        <v>74</v>
      </c>
      <c r="M70" s="93" t="s">
        <v>75</v>
      </c>
      <c r="N70" s="93" t="s">
        <v>76</v>
      </c>
      <c r="O70" s="1387" t="s">
        <v>77</v>
      </c>
      <c r="P70" s="1388"/>
      <c r="Q70" s="92" t="s">
        <v>78</v>
      </c>
    </row>
    <row r="71" spans="2:17" ht="150" x14ac:dyDescent="0.25">
      <c r="B71" s="94" t="s">
        <v>1270</v>
      </c>
      <c r="C71" s="94" t="s">
        <v>366</v>
      </c>
      <c r="D71" s="107" t="s">
        <v>4854</v>
      </c>
      <c r="E71" s="95">
        <v>1150</v>
      </c>
      <c r="F71" s="96" t="s">
        <v>368</v>
      </c>
      <c r="G71" s="96" t="s">
        <v>368</v>
      </c>
      <c r="H71" s="96" t="s">
        <v>368</v>
      </c>
      <c r="I71" s="97" t="s">
        <v>20</v>
      </c>
      <c r="J71" s="97" t="s">
        <v>20</v>
      </c>
      <c r="K71" s="97" t="s">
        <v>20</v>
      </c>
      <c r="L71" s="97" t="s">
        <v>20</v>
      </c>
      <c r="M71" s="97" t="s">
        <v>20</v>
      </c>
      <c r="N71" s="97" t="s">
        <v>20</v>
      </c>
      <c r="O71" s="1390"/>
      <c r="P71" s="1391"/>
      <c r="Q71" s="41" t="s">
        <v>20</v>
      </c>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94"/>
      <c r="C75" s="94"/>
      <c r="D75" s="95"/>
      <c r="E75" s="95"/>
      <c r="F75" s="96"/>
      <c r="G75" s="96"/>
      <c r="H75" s="96"/>
      <c r="I75" s="97"/>
      <c r="J75" s="97"/>
      <c r="K75" s="41"/>
      <c r="L75" s="41"/>
      <c r="M75" s="41"/>
      <c r="N75" s="41"/>
      <c r="O75" s="1410"/>
      <c r="P75" s="1411"/>
      <c r="Q75" s="41"/>
    </row>
    <row r="76" spans="2:17" x14ac:dyDescent="0.25">
      <c r="B76" s="94"/>
      <c r="C76" s="94"/>
      <c r="D76" s="95"/>
      <c r="E76" s="95"/>
      <c r="F76" s="96"/>
      <c r="G76" s="96"/>
      <c r="H76" s="96"/>
      <c r="I76" s="97"/>
      <c r="J76" s="97"/>
      <c r="K76" s="41"/>
      <c r="L76" s="41"/>
      <c r="M76" s="41"/>
      <c r="N76" s="41"/>
      <c r="O76" s="1410"/>
      <c r="P76" s="1411"/>
      <c r="Q76" s="41"/>
    </row>
    <row r="77" spans="2:17" x14ac:dyDescent="0.25">
      <c r="B77" s="41"/>
      <c r="C77" s="41"/>
      <c r="D77" s="41"/>
      <c r="E77" s="41"/>
      <c r="F77" s="41"/>
      <c r="G77" s="41"/>
      <c r="H77" s="41"/>
      <c r="I77" s="41"/>
      <c r="J77" s="41"/>
      <c r="K77" s="41"/>
      <c r="L77" s="41"/>
      <c r="M77" s="41"/>
      <c r="N77" s="41"/>
      <c r="O77" s="1410"/>
      <c r="P77" s="1411"/>
      <c r="Q77" s="41"/>
    </row>
    <row r="78" spans="2:17" x14ac:dyDescent="0.25">
      <c r="B78" s="1" t="s">
        <v>83</v>
      </c>
    </row>
    <row r="79" spans="2:17" x14ac:dyDescent="0.25">
      <c r="B79" s="1" t="s">
        <v>84</v>
      </c>
    </row>
    <row r="80" spans="2:17" x14ac:dyDescent="0.25">
      <c r="B80" s="1" t="s">
        <v>85</v>
      </c>
    </row>
    <row r="82" spans="2:17" ht="15.75" thickBot="1" x14ac:dyDescent="0.3"/>
    <row r="83" spans="2:17" ht="27" thickBot="1" x14ac:dyDescent="0.3">
      <c r="B83" s="1393" t="s">
        <v>86</v>
      </c>
      <c r="C83" s="1394"/>
      <c r="D83" s="1394"/>
      <c r="E83" s="1394"/>
      <c r="F83" s="1394"/>
      <c r="G83" s="1394"/>
      <c r="H83" s="1394"/>
      <c r="I83" s="1394"/>
      <c r="J83" s="1394"/>
      <c r="K83" s="1394"/>
      <c r="L83" s="1394"/>
      <c r="M83" s="1394"/>
      <c r="N83" s="1395"/>
    </row>
    <row r="88" spans="2:17" ht="75" x14ac:dyDescent="0.25">
      <c r="B88" s="91" t="s">
        <v>87</v>
      </c>
      <c r="C88" s="91" t="s">
        <v>88</v>
      </c>
      <c r="D88" s="91" t="s">
        <v>89</v>
      </c>
      <c r="E88" s="91" t="s">
        <v>90</v>
      </c>
      <c r="F88" s="91" t="s">
        <v>91</v>
      </c>
      <c r="G88" s="91" t="s">
        <v>92</v>
      </c>
      <c r="H88" s="91" t="s">
        <v>93</v>
      </c>
      <c r="I88" s="91" t="s">
        <v>94</v>
      </c>
      <c r="J88" s="1387" t="s">
        <v>95</v>
      </c>
      <c r="K88" s="1405"/>
      <c r="L88" s="1388"/>
      <c r="M88" s="91" t="s">
        <v>96</v>
      </c>
      <c r="N88" s="91" t="s">
        <v>97</v>
      </c>
      <c r="O88" s="91" t="s">
        <v>98</v>
      </c>
      <c r="P88" s="1387" t="s">
        <v>77</v>
      </c>
      <c r="Q88" s="1388"/>
    </row>
    <row r="89" spans="2:17" ht="30" x14ac:dyDescent="0.25">
      <c r="B89" s="104" t="s">
        <v>4850</v>
      </c>
      <c r="C89" s="104" t="s">
        <v>215</v>
      </c>
      <c r="D89" s="104" t="s">
        <v>4853</v>
      </c>
      <c r="E89" s="848">
        <v>1102809859</v>
      </c>
      <c r="F89" s="104" t="s">
        <v>278</v>
      </c>
      <c r="G89" s="94" t="s">
        <v>453</v>
      </c>
      <c r="H89" s="111">
        <v>40522</v>
      </c>
      <c r="I89" s="96" t="s">
        <v>368</v>
      </c>
      <c r="J89" s="104" t="s">
        <v>4852</v>
      </c>
      <c r="K89" s="107" t="s">
        <v>4851</v>
      </c>
      <c r="L89" s="107" t="s">
        <v>1361</v>
      </c>
      <c r="M89" s="41" t="s">
        <v>20</v>
      </c>
      <c r="N89" s="41" t="s">
        <v>20</v>
      </c>
      <c r="O89" s="41" t="s">
        <v>20</v>
      </c>
      <c r="P89" s="1390"/>
      <c r="Q89" s="1391"/>
    </row>
    <row r="90" spans="2:17" ht="60" x14ac:dyDescent="0.25">
      <c r="B90" s="1518" t="s">
        <v>4850</v>
      </c>
      <c r="C90" s="1518" t="s">
        <v>215</v>
      </c>
      <c r="D90" s="1520" t="s">
        <v>4849</v>
      </c>
      <c r="E90" s="1524">
        <v>1102809105</v>
      </c>
      <c r="F90" s="1518" t="s">
        <v>278</v>
      </c>
      <c r="G90" s="1524" t="s">
        <v>338</v>
      </c>
      <c r="H90" s="1602">
        <v>40263</v>
      </c>
      <c r="I90" s="96"/>
      <c r="J90" s="104" t="s">
        <v>4848</v>
      </c>
      <c r="K90" s="107" t="s">
        <v>4847</v>
      </c>
      <c r="L90" s="107" t="s">
        <v>394</v>
      </c>
      <c r="M90" s="1403" t="s">
        <v>20</v>
      </c>
      <c r="N90" s="1403" t="s">
        <v>20</v>
      </c>
      <c r="O90" s="1403" t="s">
        <v>20</v>
      </c>
      <c r="P90" s="1595"/>
      <c r="Q90" s="1596"/>
    </row>
    <row r="91" spans="2:17" ht="60" x14ac:dyDescent="0.25">
      <c r="B91" s="1526"/>
      <c r="C91" s="1526"/>
      <c r="D91" s="1527"/>
      <c r="E91" s="1601"/>
      <c r="F91" s="1526"/>
      <c r="G91" s="1601"/>
      <c r="H91" s="1603"/>
      <c r="I91" s="96"/>
      <c r="J91" s="104" t="s">
        <v>1819</v>
      </c>
      <c r="K91" s="107" t="s">
        <v>4846</v>
      </c>
      <c r="L91" s="107" t="s">
        <v>394</v>
      </c>
      <c r="M91" s="1397"/>
      <c r="N91" s="1397"/>
      <c r="O91" s="1397"/>
      <c r="P91" s="1597"/>
      <c r="Q91" s="1598"/>
    </row>
    <row r="92" spans="2:17" ht="30" x14ac:dyDescent="0.25">
      <c r="B92" s="1526"/>
      <c r="C92" s="1526"/>
      <c r="D92" s="1527"/>
      <c r="E92" s="1601"/>
      <c r="F92" s="1526"/>
      <c r="G92" s="1601"/>
      <c r="H92" s="1603"/>
      <c r="I92" s="96"/>
      <c r="J92" s="104" t="s">
        <v>3193</v>
      </c>
      <c r="K92" s="107" t="s">
        <v>4845</v>
      </c>
      <c r="L92" s="107" t="s">
        <v>394</v>
      </c>
      <c r="M92" s="1397"/>
      <c r="N92" s="1397"/>
      <c r="O92" s="1397"/>
      <c r="P92" s="1597"/>
      <c r="Q92" s="1598"/>
    </row>
    <row r="93" spans="2:17" ht="30" x14ac:dyDescent="0.25">
      <c r="B93" s="1526"/>
      <c r="C93" s="1526"/>
      <c r="D93" s="1527"/>
      <c r="E93" s="1601"/>
      <c r="F93" s="1526"/>
      <c r="G93" s="1601"/>
      <c r="H93" s="1603"/>
      <c r="I93" s="96"/>
      <c r="J93" s="104" t="s">
        <v>4844</v>
      </c>
      <c r="K93" s="107" t="s">
        <v>4843</v>
      </c>
      <c r="L93" s="107" t="s">
        <v>394</v>
      </c>
      <c r="M93" s="1397"/>
      <c r="N93" s="1397"/>
      <c r="O93" s="1397"/>
      <c r="P93" s="1597"/>
      <c r="Q93" s="1598"/>
    </row>
    <row r="94" spans="2:17" ht="45" x14ac:dyDescent="0.25">
      <c r="B94" s="1526"/>
      <c r="C94" s="1526"/>
      <c r="D94" s="1527"/>
      <c r="E94" s="1601"/>
      <c r="F94" s="1526"/>
      <c r="G94" s="1601"/>
      <c r="H94" s="1603"/>
      <c r="I94" s="96"/>
      <c r="J94" s="104" t="s">
        <v>4842</v>
      </c>
      <c r="K94" s="107" t="s">
        <v>4841</v>
      </c>
      <c r="L94" s="107" t="s">
        <v>394</v>
      </c>
      <c r="M94" s="1397"/>
      <c r="N94" s="1397"/>
      <c r="O94" s="1397"/>
      <c r="P94" s="1597"/>
      <c r="Q94" s="1598"/>
    </row>
    <row r="95" spans="2:17" ht="45" x14ac:dyDescent="0.25">
      <c r="B95" s="1526"/>
      <c r="C95" s="1526"/>
      <c r="D95" s="1527"/>
      <c r="E95" s="1601"/>
      <c r="F95" s="1526"/>
      <c r="G95" s="1601"/>
      <c r="H95" s="1603"/>
      <c r="I95" s="96"/>
      <c r="J95" s="104" t="s">
        <v>4840</v>
      </c>
      <c r="K95" s="107" t="s">
        <v>4839</v>
      </c>
      <c r="L95" s="107" t="s">
        <v>4838</v>
      </c>
      <c r="M95" s="1397"/>
      <c r="N95" s="1397"/>
      <c r="O95" s="1397"/>
      <c r="P95" s="1597"/>
      <c r="Q95" s="1598"/>
    </row>
    <row r="96" spans="2:17" ht="30" x14ac:dyDescent="0.25">
      <c r="B96" s="1519"/>
      <c r="C96" s="1519"/>
      <c r="D96" s="1521"/>
      <c r="E96" s="1525"/>
      <c r="F96" s="1519"/>
      <c r="G96" s="1525"/>
      <c r="H96" s="1606"/>
      <c r="I96" s="96"/>
      <c r="J96" s="104" t="s">
        <v>308</v>
      </c>
      <c r="K96" s="360" t="s">
        <v>4837</v>
      </c>
      <c r="L96" s="107" t="s">
        <v>394</v>
      </c>
      <c r="M96" s="1404"/>
      <c r="N96" s="1404"/>
      <c r="O96" s="1404"/>
      <c r="P96" s="1599"/>
      <c r="Q96" s="1600"/>
    </row>
    <row r="97" spans="2:17" ht="30" x14ac:dyDescent="0.25">
      <c r="B97" s="1518" t="s">
        <v>4823</v>
      </c>
      <c r="C97" s="1518" t="s">
        <v>215</v>
      </c>
      <c r="D97" s="1520" t="s">
        <v>4836</v>
      </c>
      <c r="E97" s="1524">
        <v>1102794656</v>
      </c>
      <c r="F97" s="1518" t="s">
        <v>278</v>
      </c>
      <c r="G97" s="1524" t="s">
        <v>453</v>
      </c>
      <c r="H97" s="1602">
        <v>39631</v>
      </c>
      <c r="I97" s="1484">
        <v>106872</v>
      </c>
      <c r="J97" s="104" t="s">
        <v>308</v>
      </c>
      <c r="K97" s="107" t="s">
        <v>4835</v>
      </c>
      <c r="L97" s="107" t="s">
        <v>394</v>
      </c>
      <c r="M97" s="1403" t="s">
        <v>20</v>
      </c>
      <c r="N97" s="1403" t="s">
        <v>20</v>
      </c>
      <c r="O97" s="1403" t="s">
        <v>20</v>
      </c>
      <c r="P97" s="1595"/>
      <c r="Q97" s="1596"/>
    </row>
    <row r="98" spans="2:17" ht="30" x14ac:dyDescent="0.25">
      <c r="B98" s="1526"/>
      <c r="C98" s="1526"/>
      <c r="D98" s="1527"/>
      <c r="E98" s="1601"/>
      <c r="F98" s="1526"/>
      <c r="G98" s="1601"/>
      <c r="H98" s="1603"/>
      <c r="I98" s="1485"/>
      <c r="J98" s="104" t="s">
        <v>4834</v>
      </c>
      <c r="K98" s="107" t="s">
        <v>4833</v>
      </c>
      <c r="L98" s="107" t="s">
        <v>394</v>
      </c>
      <c r="M98" s="1397"/>
      <c r="N98" s="1397"/>
      <c r="O98" s="1397"/>
      <c r="P98" s="1597"/>
      <c r="Q98" s="1598"/>
    </row>
    <row r="99" spans="2:17" ht="30" x14ac:dyDescent="0.25">
      <c r="B99" s="1526"/>
      <c r="C99" s="1526"/>
      <c r="D99" s="1527"/>
      <c r="E99" s="1601"/>
      <c r="F99" s="1526"/>
      <c r="G99" s="1601"/>
      <c r="H99" s="1603"/>
      <c r="I99" s="1485"/>
      <c r="J99" s="104" t="s">
        <v>4832</v>
      </c>
      <c r="K99" s="107" t="s">
        <v>4830</v>
      </c>
      <c r="L99" s="107" t="s">
        <v>376</v>
      </c>
      <c r="M99" s="1397"/>
      <c r="N99" s="1397"/>
      <c r="O99" s="1397"/>
      <c r="P99" s="1597"/>
      <c r="Q99" s="1598"/>
    </row>
    <row r="100" spans="2:17" ht="30" x14ac:dyDescent="0.25">
      <c r="B100" s="1526"/>
      <c r="C100" s="1526"/>
      <c r="D100" s="1527"/>
      <c r="E100" s="1601"/>
      <c r="F100" s="1526"/>
      <c r="G100" s="1601"/>
      <c r="H100" s="1603"/>
      <c r="I100" s="1485"/>
      <c r="J100" s="104" t="s">
        <v>4831</v>
      </c>
      <c r="K100" s="107" t="s">
        <v>4830</v>
      </c>
      <c r="L100" s="107" t="s">
        <v>376</v>
      </c>
      <c r="M100" s="1397"/>
      <c r="N100" s="1397"/>
      <c r="O100" s="1397"/>
      <c r="P100" s="1597"/>
      <c r="Q100" s="1598"/>
    </row>
    <row r="101" spans="2:17" ht="30" x14ac:dyDescent="0.25">
      <c r="B101" s="1526"/>
      <c r="C101" s="1526"/>
      <c r="D101" s="1527"/>
      <c r="E101" s="1601"/>
      <c r="F101" s="1526"/>
      <c r="G101" s="1601"/>
      <c r="H101" s="1603"/>
      <c r="I101" s="1485"/>
      <c r="J101" s="104" t="s">
        <v>4829</v>
      </c>
      <c r="K101" s="107" t="s">
        <v>4828</v>
      </c>
      <c r="L101" s="107" t="s">
        <v>376</v>
      </c>
      <c r="M101" s="1397"/>
      <c r="N101" s="1397"/>
      <c r="O101" s="1397"/>
      <c r="P101" s="1597"/>
      <c r="Q101" s="1598"/>
    </row>
    <row r="102" spans="2:17" ht="30" x14ac:dyDescent="0.25">
      <c r="B102" s="1526"/>
      <c r="C102" s="1526"/>
      <c r="D102" s="1527"/>
      <c r="E102" s="1601"/>
      <c r="F102" s="1526"/>
      <c r="G102" s="1601"/>
      <c r="H102" s="1603"/>
      <c r="I102" s="1485"/>
      <c r="J102" s="1518" t="s">
        <v>4827</v>
      </c>
      <c r="K102" s="107" t="s">
        <v>4826</v>
      </c>
      <c r="L102" s="107" t="s">
        <v>394</v>
      </c>
      <c r="M102" s="1397"/>
      <c r="N102" s="1397"/>
      <c r="O102" s="1397"/>
      <c r="P102" s="1597"/>
      <c r="Q102" s="1598"/>
    </row>
    <row r="103" spans="2:17" ht="30" x14ac:dyDescent="0.25">
      <c r="B103" s="1526"/>
      <c r="C103" s="1526"/>
      <c r="D103" s="1527"/>
      <c r="E103" s="1601"/>
      <c r="F103" s="1526"/>
      <c r="G103" s="1601"/>
      <c r="H103" s="1603"/>
      <c r="I103" s="1485"/>
      <c r="J103" s="1526"/>
      <c r="K103" s="107" t="s">
        <v>4825</v>
      </c>
      <c r="L103" s="107" t="s">
        <v>394</v>
      </c>
      <c r="M103" s="1397"/>
      <c r="N103" s="1397"/>
      <c r="O103" s="1397"/>
      <c r="P103" s="1597"/>
      <c r="Q103" s="1598"/>
    </row>
    <row r="104" spans="2:17" ht="30" x14ac:dyDescent="0.25">
      <c r="B104" s="1519"/>
      <c r="C104" s="1519"/>
      <c r="D104" s="1521"/>
      <c r="E104" s="1525"/>
      <c r="F104" s="1519"/>
      <c r="G104" s="1525"/>
      <c r="H104" s="1606"/>
      <c r="I104" s="1486"/>
      <c r="J104" s="1519"/>
      <c r="K104" s="107" t="s">
        <v>4824</v>
      </c>
      <c r="L104" s="107" t="s">
        <v>394</v>
      </c>
      <c r="M104" s="1404"/>
      <c r="N104" s="1404"/>
      <c r="O104" s="1404"/>
      <c r="P104" s="1599"/>
      <c r="Q104" s="1600"/>
    </row>
    <row r="105" spans="2:17" ht="30" x14ac:dyDescent="0.25">
      <c r="B105" s="1518" t="s">
        <v>4823</v>
      </c>
      <c r="C105" s="1518" t="s">
        <v>896</v>
      </c>
      <c r="D105" s="1524" t="s">
        <v>4822</v>
      </c>
      <c r="E105" s="1524">
        <v>64581626</v>
      </c>
      <c r="F105" s="1524" t="s">
        <v>278</v>
      </c>
      <c r="G105" s="1518" t="s">
        <v>1317</v>
      </c>
      <c r="H105" s="1639" t="s">
        <v>4821</v>
      </c>
      <c r="I105" s="1484" t="s">
        <v>2155</v>
      </c>
      <c r="J105" s="104" t="s">
        <v>308</v>
      </c>
      <c r="K105" s="107" t="s">
        <v>4820</v>
      </c>
      <c r="L105" s="97" t="s">
        <v>394</v>
      </c>
      <c r="M105" s="1403" t="s">
        <v>20</v>
      </c>
      <c r="N105" s="1403" t="s">
        <v>21</v>
      </c>
      <c r="O105" s="1403" t="s">
        <v>20</v>
      </c>
      <c r="P105" s="1595" t="s">
        <v>4791</v>
      </c>
      <c r="Q105" s="1596"/>
    </row>
    <row r="106" spans="2:17" ht="45" x14ac:dyDescent="0.25">
      <c r="B106" s="1526"/>
      <c r="C106" s="1526"/>
      <c r="D106" s="1601"/>
      <c r="E106" s="1601"/>
      <c r="F106" s="1601"/>
      <c r="G106" s="1526"/>
      <c r="H106" s="1640"/>
      <c r="I106" s="1485"/>
      <c r="J106" s="104" t="s">
        <v>4819</v>
      </c>
      <c r="K106" s="107" t="s">
        <v>4818</v>
      </c>
      <c r="L106" s="107" t="s">
        <v>4817</v>
      </c>
      <c r="M106" s="1397"/>
      <c r="N106" s="1397"/>
      <c r="O106" s="1397"/>
      <c r="P106" s="1597"/>
      <c r="Q106" s="1598"/>
    </row>
    <row r="107" spans="2:17" ht="30" x14ac:dyDescent="0.25">
      <c r="B107" s="1526"/>
      <c r="C107" s="1526"/>
      <c r="D107" s="1601"/>
      <c r="E107" s="1601"/>
      <c r="F107" s="1601"/>
      <c r="G107" s="1526"/>
      <c r="H107" s="1640"/>
      <c r="I107" s="1485"/>
      <c r="J107" s="104" t="s">
        <v>4816</v>
      </c>
      <c r="K107" s="1027" t="s">
        <v>4815</v>
      </c>
      <c r="L107" s="107" t="s">
        <v>4812</v>
      </c>
      <c r="M107" s="1397"/>
      <c r="N107" s="1397"/>
      <c r="O107" s="1397"/>
      <c r="P107" s="1597"/>
      <c r="Q107" s="1598"/>
    </row>
    <row r="108" spans="2:17" ht="30" x14ac:dyDescent="0.25">
      <c r="B108" s="1519"/>
      <c r="C108" s="1519"/>
      <c r="D108" s="1525"/>
      <c r="E108" s="1525"/>
      <c r="F108" s="1525"/>
      <c r="G108" s="1519"/>
      <c r="H108" s="1641"/>
      <c r="I108" s="1486"/>
      <c r="J108" s="104" t="s">
        <v>4814</v>
      </c>
      <c r="K108" s="1027" t="s">
        <v>4813</v>
      </c>
      <c r="L108" s="107" t="s">
        <v>4812</v>
      </c>
      <c r="M108" s="1404"/>
      <c r="N108" s="1404"/>
      <c r="O108" s="1404"/>
      <c r="P108" s="1599"/>
      <c r="Q108" s="1600"/>
    </row>
    <row r="109" spans="2:17" ht="30" x14ac:dyDescent="0.25">
      <c r="B109" s="1518" t="s">
        <v>4765</v>
      </c>
      <c r="C109" s="1518" t="s">
        <v>111</v>
      </c>
      <c r="D109" s="1518" t="s">
        <v>4811</v>
      </c>
      <c r="E109" s="1524">
        <v>64583157</v>
      </c>
      <c r="F109" s="1524" t="s">
        <v>113</v>
      </c>
      <c r="G109" s="1518" t="s">
        <v>453</v>
      </c>
      <c r="H109" s="1602">
        <v>37239</v>
      </c>
      <c r="I109" s="1484" t="s">
        <v>368</v>
      </c>
      <c r="J109" s="104" t="s">
        <v>4810</v>
      </c>
      <c r="K109" s="107" t="s">
        <v>4809</v>
      </c>
      <c r="L109" s="97" t="s">
        <v>394</v>
      </c>
      <c r="M109" s="1403" t="s">
        <v>20</v>
      </c>
      <c r="N109" s="1403" t="s">
        <v>20</v>
      </c>
      <c r="O109" s="1403" t="s">
        <v>20</v>
      </c>
      <c r="P109" s="1595"/>
      <c r="Q109" s="1596"/>
    </row>
    <row r="110" spans="2:17" ht="30" x14ac:dyDescent="0.25">
      <c r="B110" s="1526"/>
      <c r="C110" s="1526"/>
      <c r="D110" s="1526"/>
      <c r="E110" s="1601"/>
      <c r="F110" s="1601"/>
      <c r="G110" s="1526"/>
      <c r="H110" s="1603"/>
      <c r="I110" s="1485"/>
      <c r="J110" s="1518" t="s">
        <v>3452</v>
      </c>
      <c r="K110" s="107" t="s">
        <v>4808</v>
      </c>
      <c r="L110" s="107" t="s">
        <v>394</v>
      </c>
      <c r="M110" s="1397"/>
      <c r="N110" s="1397"/>
      <c r="O110" s="1397"/>
      <c r="P110" s="1597"/>
      <c r="Q110" s="1598"/>
    </row>
    <row r="111" spans="2:17" ht="30" x14ac:dyDescent="0.25">
      <c r="B111" s="1526"/>
      <c r="C111" s="1526"/>
      <c r="D111" s="1526"/>
      <c r="E111" s="1601"/>
      <c r="F111" s="1601"/>
      <c r="G111" s="1526"/>
      <c r="H111" s="1603"/>
      <c r="I111" s="1485"/>
      <c r="J111" s="1526"/>
      <c r="K111" s="107" t="s">
        <v>4807</v>
      </c>
      <c r="L111" s="107" t="s">
        <v>394</v>
      </c>
      <c r="M111" s="1397"/>
      <c r="N111" s="1397"/>
      <c r="O111" s="1397"/>
      <c r="P111" s="1597"/>
      <c r="Q111" s="1598"/>
    </row>
    <row r="112" spans="2:17" ht="45" x14ac:dyDescent="0.25">
      <c r="B112" s="1526"/>
      <c r="C112" s="1526"/>
      <c r="D112" s="1526"/>
      <c r="E112" s="1601"/>
      <c r="F112" s="1601"/>
      <c r="G112" s="1526"/>
      <c r="H112" s="1603"/>
      <c r="I112" s="1485"/>
      <c r="J112" s="104" t="s">
        <v>4806</v>
      </c>
      <c r="K112" s="107" t="s">
        <v>4805</v>
      </c>
      <c r="L112" s="107" t="s">
        <v>394</v>
      </c>
      <c r="M112" s="1397"/>
      <c r="N112" s="1397"/>
      <c r="O112" s="1397"/>
      <c r="P112" s="1597"/>
      <c r="Q112" s="1598"/>
    </row>
    <row r="113" spans="2:18" ht="30" x14ac:dyDescent="0.25">
      <c r="B113" s="1526"/>
      <c r="C113" s="1526"/>
      <c r="D113" s="1526"/>
      <c r="E113" s="1601"/>
      <c r="F113" s="1601"/>
      <c r="G113" s="1526"/>
      <c r="H113" s="1603"/>
      <c r="I113" s="1485"/>
      <c r="J113" s="104" t="s">
        <v>4804</v>
      </c>
      <c r="K113" s="107" t="s">
        <v>4803</v>
      </c>
      <c r="L113" s="107" t="s">
        <v>394</v>
      </c>
      <c r="M113" s="1397"/>
      <c r="N113" s="1397"/>
      <c r="O113" s="1397"/>
      <c r="P113" s="1597"/>
      <c r="Q113" s="1598"/>
    </row>
    <row r="114" spans="2:18" ht="30" x14ac:dyDescent="0.25">
      <c r="B114" s="1526"/>
      <c r="C114" s="1526"/>
      <c r="D114" s="1519"/>
      <c r="E114" s="1601"/>
      <c r="F114" s="1601"/>
      <c r="G114" s="1526"/>
      <c r="H114" s="1603"/>
      <c r="I114" s="1485"/>
      <c r="J114" s="104" t="s">
        <v>4802</v>
      </c>
      <c r="K114" s="107" t="s">
        <v>4801</v>
      </c>
      <c r="L114" s="107" t="s">
        <v>394</v>
      </c>
      <c r="M114" s="1404"/>
      <c r="N114" s="1404"/>
      <c r="O114" s="1404"/>
      <c r="P114" s="1597"/>
      <c r="Q114" s="1598"/>
    </row>
    <row r="115" spans="2:18" ht="30" x14ac:dyDescent="0.25">
      <c r="B115" s="1518" t="s">
        <v>4765</v>
      </c>
      <c r="C115" s="1518" t="s">
        <v>111</v>
      </c>
      <c r="D115" s="1524" t="s">
        <v>4800</v>
      </c>
      <c r="E115" s="1524">
        <v>32835526</v>
      </c>
      <c r="F115" s="1524" t="s">
        <v>113</v>
      </c>
      <c r="G115" s="1518" t="s">
        <v>453</v>
      </c>
      <c r="H115" s="1602">
        <v>39897</v>
      </c>
      <c r="I115" s="1484" t="s">
        <v>368</v>
      </c>
      <c r="J115" s="104" t="s">
        <v>308</v>
      </c>
      <c r="K115" s="107" t="s">
        <v>4799</v>
      </c>
      <c r="L115" s="97" t="s">
        <v>394</v>
      </c>
      <c r="M115" s="1403" t="s">
        <v>20</v>
      </c>
      <c r="N115" s="1403" t="s">
        <v>20</v>
      </c>
      <c r="O115" s="1403" t="s">
        <v>20</v>
      </c>
      <c r="P115" s="1595"/>
      <c r="Q115" s="1596"/>
    </row>
    <row r="116" spans="2:18" ht="60" x14ac:dyDescent="0.25">
      <c r="B116" s="1526"/>
      <c r="C116" s="1526"/>
      <c r="D116" s="1601"/>
      <c r="E116" s="1601"/>
      <c r="F116" s="1601"/>
      <c r="G116" s="1526"/>
      <c r="H116" s="1603"/>
      <c r="I116" s="1485"/>
      <c r="J116" s="104" t="s">
        <v>4798</v>
      </c>
      <c r="K116" s="107" t="s">
        <v>4797</v>
      </c>
      <c r="L116" s="107" t="s">
        <v>394</v>
      </c>
      <c r="M116" s="1397"/>
      <c r="N116" s="1397"/>
      <c r="O116" s="1397"/>
      <c r="P116" s="1597"/>
      <c r="Q116" s="1598"/>
    </row>
    <row r="117" spans="2:18" ht="75" x14ac:dyDescent="0.25">
      <c r="B117" s="1526"/>
      <c r="C117" s="1526"/>
      <c r="D117" s="1601"/>
      <c r="E117" s="1601"/>
      <c r="F117" s="1601"/>
      <c r="G117" s="1526"/>
      <c r="H117" s="1603"/>
      <c r="I117" s="1485"/>
      <c r="J117" s="104" t="s">
        <v>4796</v>
      </c>
      <c r="K117" s="107" t="s">
        <v>4795</v>
      </c>
      <c r="L117" s="107" t="s">
        <v>394</v>
      </c>
      <c r="M117" s="1397"/>
      <c r="N117" s="1397"/>
      <c r="O117" s="1397"/>
      <c r="P117" s="1597"/>
      <c r="Q117" s="1598"/>
    </row>
    <row r="118" spans="2:18" ht="30" x14ac:dyDescent="0.25">
      <c r="B118" s="1526"/>
      <c r="C118" s="1526"/>
      <c r="D118" s="1601"/>
      <c r="E118" s="1601"/>
      <c r="F118" s="1601"/>
      <c r="G118" s="1526"/>
      <c r="H118" s="1603"/>
      <c r="I118" s="1485"/>
      <c r="J118" s="104" t="s">
        <v>4794</v>
      </c>
      <c r="K118" s="107" t="s">
        <v>4793</v>
      </c>
      <c r="L118" s="107" t="s">
        <v>394</v>
      </c>
      <c r="M118" s="1404"/>
      <c r="N118" s="1404"/>
      <c r="O118" s="1404"/>
      <c r="P118" s="1597"/>
      <c r="Q118" s="1598"/>
    </row>
    <row r="119" spans="2:18" ht="315" customHeight="1" x14ac:dyDescent="0.25">
      <c r="B119" s="1518" t="s">
        <v>4765</v>
      </c>
      <c r="C119" s="1518" t="s">
        <v>111</v>
      </c>
      <c r="D119" s="1518" t="s">
        <v>1694</v>
      </c>
      <c r="E119" s="1524">
        <v>22898969</v>
      </c>
      <c r="F119" s="1524" t="s">
        <v>278</v>
      </c>
      <c r="G119" s="1518" t="s">
        <v>312</v>
      </c>
      <c r="H119" s="1602">
        <v>40720</v>
      </c>
      <c r="I119" s="1484" t="s">
        <v>368</v>
      </c>
      <c r="J119" s="104" t="s">
        <v>1691</v>
      </c>
      <c r="K119" s="107" t="s">
        <v>1693</v>
      </c>
      <c r="L119" s="107" t="s">
        <v>4792</v>
      </c>
      <c r="M119" s="1403" t="s">
        <v>20</v>
      </c>
      <c r="N119" s="1403" t="s">
        <v>21</v>
      </c>
      <c r="O119" s="1403" t="s">
        <v>20</v>
      </c>
      <c r="P119" s="1595" t="s">
        <v>4791</v>
      </c>
      <c r="Q119" s="1596"/>
      <c r="R119" s="1329" t="s">
        <v>4790</v>
      </c>
    </row>
    <row r="120" spans="2:18" ht="30" hidden="1" x14ac:dyDescent="0.25">
      <c r="B120" s="1526"/>
      <c r="C120" s="1526"/>
      <c r="D120" s="1526"/>
      <c r="E120" s="1601"/>
      <c r="F120" s="1601"/>
      <c r="G120" s="1526"/>
      <c r="H120" s="1603"/>
      <c r="I120" s="1485"/>
      <c r="J120" s="104" t="s">
        <v>1691</v>
      </c>
      <c r="K120" s="107" t="s">
        <v>1690</v>
      </c>
      <c r="L120" s="107" t="s">
        <v>4789</v>
      </c>
      <c r="M120" s="1397"/>
      <c r="N120" s="1397"/>
      <c r="O120" s="1397"/>
      <c r="P120" s="1597"/>
      <c r="Q120" s="1598"/>
    </row>
    <row r="121" spans="2:18" ht="75" x14ac:dyDescent="0.25">
      <c r="B121" s="1664" t="s">
        <v>4765</v>
      </c>
      <c r="C121" s="1664" t="s">
        <v>111</v>
      </c>
      <c r="D121" s="1664" t="s">
        <v>4788</v>
      </c>
      <c r="E121" s="1665">
        <v>1103110560</v>
      </c>
      <c r="F121" s="1665" t="s">
        <v>278</v>
      </c>
      <c r="G121" s="1664" t="s">
        <v>453</v>
      </c>
      <c r="H121" s="1666">
        <v>41610</v>
      </c>
      <c r="I121" s="1576" t="s">
        <v>368</v>
      </c>
      <c r="J121" s="104" t="s">
        <v>4787</v>
      </c>
      <c r="K121" s="107" t="s">
        <v>4786</v>
      </c>
      <c r="L121" s="97" t="s">
        <v>394</v>
      </c>
      <c r="M121" s="1403" t="s">
        <v>20</v>
      </c>
      <c r="N121" s="1403" t="s">
        <v>20</v>
      </c>
      <c r="O121" s="1403" t="s">
        <v>20</v>
      </c>
      <c r="P121" s="1392"/>
      <c r="Q121" s="1392"/>
    </row>
    <row r="122" spans="2:18" ht="30" x14ac:dyDescent="0.25">
      <c r="B122" s="1664"/>
      <c r="C122" s="1664"/>
      <c r="D122" s="1664"/>
      <c r="E122" s="1665"/>
      <c r="F122" s="1665"/>
      <c r="G122" s="1664"/>
      <c r="H122" s="1666"/>
      <c r="I122" s="1576"/>
      <c r="J122" s="104" t="s">
        <v>308</v>
      </c>
      <c r="K122" s="107" t="s">
        <v>4785</v>
      </c>
      <c r="L122" s="97" t="s">
        <v>394</v>
      </c>
      <c r="M122" s="1404"/>
      <c r="N122" s="1404"/>
      <c r="O122" s="1404"/>
      <c r="P122" s="1392"/>
      <c r="Q122" s="1392"/>
    </row>
    <row r="123" spans="2:18" ht="30" x14ac:dyDescent="0.25">
      <c r="B123" s="1664" t="s">
        <v>4765</v>
      </c>
      <c r="C123" s="1664" t="s">
        <v>111</v>
      </c>
      <c r="D123" s="1664" t="s">
        <v>4784</v>
      </c>
      <c r="E123" s="1665">
        <v>1100683666</v>
      </c>
      <c r="F123" s="1665" t="s">
        <v>278</v>
      </c>
      <c r="G123" s="1664" t="s">
        <v>453</v>
      </c>
      <c r="H123" s="1666">
        <v>40522</v>
      </c>
      <c r="I123" s="1576">
        <v>120189</v>
      </c>
      <c r="J123" s="104" t="s">
        <v>308</v>
      </c>
      <c r="K123" s="107" t="s">
        <v>4783</v>
      </c>
      <c r="L123" s="97" t="s">
        <v>394</v>
      </c>
      <c r="M123" s="1403" t="s">
        <v>20</v>
      </c>
      <c r="N123" s="1403" t="s">
        <v>20</v>
      </c>
      <c r="O123" s="1403" t="s">
        <v>20</v>
      </c>
      <c r="P123" s="1392"/>
      <c r="Q123" s="1392"/>
    </row>
    <row r="124" spans="2:18" ht="30" x14ac:dyDescent="0.25">
      <c r="B124" s="1664"/>
      <c r="C124" s="1664"/>
      <c r="D124" s="1664"/>
      <c r="E124" s="1665"/>
      <c r="F124" s="1665"/>
      <c r="G124" s="1664"/>
      <c r="H124" s="1666"/>
      <c r="I124" s="1576"/>
      <c r="J124" s="104" t="s">
        <v>4782</v>
      </c>
      <c r="K124" s="107" t="s">
        <v>4781</v>
      </c>
      <c r="L124" s="97" t="s">
        <v>394</v>
      </c>
      <c r="M124" s="1397"/>
      <c r="N124" s="1397"/>
      <c r="O124" s="1397"/>
      <c r="P124" s="1392"/>
      <c r="Q124" s="1392"/>
    </row>
    <row r="125" spans="2:18" ht="30" x14ac:dyDescent="0.25">
      <c r="B125" s="1664"/>
      <c r="C125" s="1664"/>
      <c r="D125" s="1664"/>
      <c r="E125" s="1665"/>
      <c r="F125" s="1665"/>
      <c r="G125" s="1664"/>
      <c r="H125" s="1666"/>
      <c r="I125" s="1576"/>
      <c r="J125" s="104" t="s">
        <v>453</v>
      </c>
      <c r="K125" s="107" t="s">
        <v>4780</v>
      </c>
      <c r="L125" s="97" t="s">
        <v>394</v>
      </c>
      <c r="M125" s="1397"/>
      <c r="N125" s="1397"/>
      <c r="O125" s="1397"/>
      <c r="P125" s="1392"/>
      <c r="Q125" s="1392"/>
    </row>
    <row r="126" spans="2:18" ht="45" x14ac:dyDescent="0.25">
      <c r="B126" s="1664"/>
      <c r="C126" s="1664"/>
      <c r="D126" s="1664"/>
      <c r="E126" s="1665"/>
      <c r="F126" s="1665"/>
      <c r="G126" s="1664"/>
      <c r="H126" s="1666"/>
      <c r="I126" s="1576"/>
      <c r="J126" s="104" t="s">
        <v>4779</v>
      </c>
      <c r="K126" s="107" t="s">
        <v>4778</v>
      </c>
      <c r="L126" s="97" t="s">
        <v>394</v>
      </c>
      <c r="M126" s="1404"/>
      <c r="N126" s="1404"/>
      <c r="O126" s="1404"/>
      <c r="P126" s="1392"/>
      <c r="Q126" s="1392"/>
    </row>
    <row r="127" spans="2:18" ht="30" x14ac:dyDescent="0.25">
      <c r="B127" s="1664" t="s">
        <v>4765</v>
      </c>
      <c r="C127" s="1664" t="s">
        <v>111</v>
      </c>
      <c r="D127" s="1518" t="s">
        <v>4777</v>
      </c>
      <c r="E127" s="1665">
        <v>64582938</v>
      </c>
      <c r="F127" s="1665" t="s">
        <v>113</v>
      </c>
      <c r="G127" s="1664" t="s">
        <v>453</v>
      </c>
      <c r="H127" s="1666">
        <v>41117</v>
      </c>
      <c r="I127" s="1576" t="s">
        <v>368</v>
      </c>
      <c r="J127" s="104" t="s">
        <v>4776</v>
      </c>
      <c r="K127" s="107" t="s">
        <v>4775</v>
      </c>
      <c r="L127" s="97" t="s">
        <v>394</v>
      </c>
      <c r="M127" s="1403" t="s">
        <v>20</v>
      </c>
      <c r="N127" s="1403" t="s">
        <v>20</v>
      </c>
      <c r="O127" s="1403" t="s">
        <v>20</v>
      </c>
      <c r="P127" s="1392"/>
      <c r="Q127" s="1392"/>
    </row>
    <row r="128" spans="2:18" ht="30" x14ac:dyDescent="0.25">
      <c r="B128" s="1664"/>
      <c r="C128" s="1664"/>
      <c r="D128" s="1526"/>
      <c r="E128" s="1665"/>
      <c r="F128" s="1665"/>
      <c r="G128" s="1664"/>
      <c r="H128" s="1666"/>
      <c r="I128" s="1576"/>
      <c r="J128" s="104" t="s">
        <v>308</v>
      </c>
      <c r="K128" s="107" t="s">
        <v>4774</v>
      </c>
      <c r="L128" s="97" t="s">
        <v>394</v>
      </c>
      <c r="M128" s="1397"/>
      <c r="N128" s="1397"/>
      <c r="O128" s="1397"/>
      <c r="P128" s="1392"/>
      <c r="Q128" s="1392"/>
    </row>
    <row r="129" spans="2:17" ht="30" x14ac:dyDescent="0.25">
      <c r="B129" s="1664"/>
      <c r="C129" s="1664"/>
      <c r="D129" s="1526"/>
      <c r="E129" s="1665"/>
      <c r="F129" s="1665"/>
      <c r="G129" s="1664"/>
      <c r="H129" s="1666"/>
      <c r="I129" s="1576"/>
      <c r="J129" s="104" t="s">
        <v>308</v>
      </c>
      <c r="K129" s="107" t="s">
        <v>4773</v>
      </c>
      <c r="L129" s="97" t="s">
        <v>394</v>
      </c>
      <c r="M129" s="1397"/>
      <c r="N129" s="1397"/>
      <c r="O129" s="1397"/>
      <c r="P129" s="1392"/>
      <c r="Q129" s="1392"/>
    </row>
    <row r="130" spans="2:17" ht="30" x14ac:dyDescent="0.25">
      <c r="B130" s="1664"/>
      <c r="C130" s="1664"/>
      <c r="D130" s="1519"/>
      <c r="E130" s="1665"/>
      <c r="F130" s="1665"/>
      <c r="G130" s="1664"/>
      <c r="H130" s="1666"/>
      <c r="I130" s="1576"/>
      <c r="J130" s="104" t="s">
        <v>308</v>
      </c>
      <c r="K130" s="107" t="s">
        <v>4772</v>
      </c>
      <c r="L130" s="97" t="s">
        <v>394</v>
      </c>
      <c r="M130" s="1404"/>
      <c r="N130" s="1404"/>
      <c r="O130" s="1404"/>
      <c r="P130" s="1392"/>
      <c r="Q130" s="1392"/>
    </row>
    <row r="131" spans="2:17" ht="60" x14ac:dyDescent="0.25">
      <c r="B131" s="1664" t="s">
        <v>4765</v>
      </c>
      <c r="C131" s="1664" t="s">
        <v>111</v>
      </c>
      <c r="D131" s="1518" t="s">
        <v>4771</v>
      </c>
      <c r="E131" s="1665">
        <v>1102807061</v>
      </c>
      <c r="F131" s="1665" t="s">
        <v>113</v>
      </c>
      <c r="G131" s="1664" t="s">
        <v>453</v>
      </c>
      <c r="H131" s="1666">
        <v>40753</v>
      </c>
      <c r="I131" s="1576" t="s">
        <v>368</v>
      </c>
      <c r="J131" s="104" t="s">
        <v>1679</v>
      </c>
      <c r="K131" s="107" t="s">
        <v>1678</v>
      </c>
      <c r="L131" s="97" t="s">
        <v>394</v>
      </c>
      <c r="M131" s="1403" t="s">
        <v>20</v>
      </c>
      <c r="N131" s="1403" t="s">
        <v>20</v>
      </c>
      <c r="O131" s="1403" t="s">
        <v>20</v>
      </c>
      <c r="P131" s="1412" t="s">
        <v>4770</v>
      </c>
      <c r="Q131" s="1412"/>
    </row>
    <row r="132" spans="2:17" ht="60" x14ac:dyDescent="0.25">
      <c r="B132" s="1664"/>
      <c r="C132" s="1664"/>
      <c r="D132" s="1526"/>
      <c r="E132" s="1665"/>
      <c r="F132" s="1665"/>
      <c r="G132" s="1664"/>
      <c r="H132" s="1666"/>
      <c r="I132" s="1576"/>
      <c r="J132" s="104" t="s">
        <v>1679</v>
      </c>
      <c r="K132" s="107" t="s">
        <v>4769</v>
      </c>
      <c r="L132" s="97" t="s">
        <v>394</v>
      </c>
      <c r="M132" s="1397"/>
      <c r="N132" s="1397"/>
      <c r="O132" s="1397"/>
      <c r="P132" s="1412"/>
      <c r="Q132" s="1412"/>
    </row>
    <row r="133" spans="2:17" ht="30" x14ac:dyDescent="0.25">
      <c r="B133" s="1664"/>
      <c r="C133" s="1664"/>
      <c r="D133" s="1526"/>
      <c r="E133" s="1665"/>
      <c r="F133" s="1665"/>
      <c r="G133" s="1664"/>
      <c r="H133" s="1666"/>
      <c r="I133" s="1576"/>
      <c r="J133" s="104" t="s">
        <v>3198</v>
      </c>
      <c r="K133" s="107" t="s">
        <v>4768</v>
      </c>
      <c r="L133" s="97" t="s">
        <v>394</v>
      </c>
      <c r="M133" s="1397"/>
      <c r="N133" s="1397"/>
      <c r="O133" s="1397"/>
      <c r="P133" s="1412"/>
      <c r="Q133" s="1412"/>
    </row>
    <row r="134" spans="2:17" ht="60" x14ac:dyDescent="0.25">
      <c r="B134" s="1664"/>
      <c r="C134" s="1664"/>
      <c r="D134" s="1526"/>
      <c r="E134" s="1665"/>
      <c r="F134" s="1665"/>
      <c r="G134" s="1664"/>
      <c r="H134" s="1666"/>
      <c r="I134" s="1576"/>
      <c r="J134" s="104" t="s">
        <v>4767</v>
      </c>
      <c r="K134" s="107" t="s">
        <v>4766</v>
      </c>
      <c r="L134" s="97" t="s">
        <v>394</v>
      </c>
      <c r="M134" s="1397"/>
      <c r="N134" s="1397"/>
      <c r="O134" s="1397"/>
      <c r="P134" s="1412"/>
      <c r="Q134" s="1412"/>
    </row>
    <row r="135" spans="2:17" ht="30" x14ac:dyDescent="0.25">
      <c r="B135" s="1664"/>
      <c r="C135" s="1664"/>
      <c r="D135" s="1519"/>
      <c r="E135" s="1665"/>
      <c r="F135" s="1665"/>
      <c r="G135" s="1664"/>
      <c r="H135" s="1666"/>
      <c r="I135" s="1576"/>
      <c r="J135" s="104" t="s">
        <v>1673</v>
      </c>
      <c r="K135" s="107" t="s">
        <v>1672</v>
      </c>
      <c r="L135" s="97" t="s">
        <v>394</v>
      </c>
      <c r="M135" s="1404"/>
      <c r="N135" s="1404"/>
      <c r="O135" s="1404"/>
      <c r="P135" s="1412"/>
      <c r="Q135" s="1412"/>
    </row>
    <row r="136" spans="2:17" ht="30" x14ac:dyDescent="0.25">
      <c r="B136" s="1664" t="s">
        <v>4765</v>
      </c>
      <c r="C136" s="1664" t="s">
        <v>726</v>
      </c>
      <c r="D136" s="1664" t="s">
        <v>4764</v>
      </c>
      <c r="E136" s="1665">
        <v>23179924</v>
      </c>
      <c r="F136" s="1665" t="s">
        <v>278</v>
      </c>
      <c r="G136" s="1664" t="s">
        <v>312</v>
      </c>
      <c r="H136" s="1666">
        <v>40753</v>
      </c>
      <c r="I136" s="1576" t="s">
        <v>368</v>
      </c>
      <c r="J136" s="104" t="s">
        <v>4763</v>
      </c>
      <c r="K136" s="107" t="s">
        <v>4762</v>
      </c>
      <c r="L136" s="97" t="s">
        <v>394</v>
      </c>
      <c r="M136" s="1403" t="s">
        <v>20</v>
      </c>
      <c r="N136" s="1403" t="s">
        <v>20</v>
      </c>
      <c r="O136" s="1403" t="s">
        <v>20</v>
      </c>
      <c r="P136" s="1392"/>
      <c r="Q136" s="1392"/>
    </row>
    <row r="137" spans="2:17" ht="45" x14ac:dyDescent="0.25">
      <c r="B137" s="1664"/>
      <c r="C137" s="1664"/>
      <c r="D137" s="1664"/>
      <c r="E137" s="1665"/>
      <c r="F137" s="1665"/>
      <c r="G137" s="1664"/>
      <c r="H137" s="1666"/>
      <c r="I137" s="1576"/>
      <c r="J137" s="104" t="s">
        <v>308</v>
      </c>
      <c r="K137" s="107" t="s">
        <v>4761</v>
      </c>
      <c r="L137" s="97" t="s">
        <v>394</v>
      </c>
      <c r="M137" s="1404"/>
      <c r="N137" s="1404"/>
      <c r="O137" s="1404"/>
      <c r="P137" s="1392"/>
      <c r="Q137" s="1392"/>
    </row>
    <row r="139" spans="2:17" ht="15.75" thickBot="1" x14ac:dyDescent="0.3"/>
    <row r="140" spans="2:17" ht="27" thickBot="1" x14ac:dyDescent="0.3">
      <c r="B140" s="1393" t="s">
        <v>143</v>
      </c>
      <c r="C140" s="1394"/>
      <c r="D140" s="1394"/>
      <c r="E140" s="1394"/>
      <c r="F140" s="1394"/>
      <c r="G140" s="1394"/>
      <c r="H140" s="1394"/>
      <c r="I140" s="1394"/>
      <c r="J140" s="1394"/>
      <c r="K140" s="1394"/>
      <c r="L140" s="1394"/>
      <c r="M140" s="1394"/>
      <c r="N140" s="1395"/>
    </row>
    <row r="143" spans="2:17" ht="30" x14ac:dyDescent="0.25">
      <c r="B143" s="92" t="s">
        <v>19</v>
      </c>
      <c r="C143" s="92" t="s">
        <v>144</v>
      </c>
      <c r="D143" s="1387" t="s">
        <v>77</v>
      </c>
      <c r="E143" s="1388"/>
    </row>
    <row r="144" spans="2:17" ht="42" customHeight="1" x14ac:dyDescent="0.25">
      <c r="B144" s="120" t="s">
        <v>145</v>
      </c>
      <c r="C144" s="746" t="s">
        <v>21</v>
      </c>
      <c r="D144" s="1667" t="s">
        <v>4760</v>
      </c>
      <c r="E144" s="1668"/>
    </row>
    <row r="147" spans="1:26" ht="26.25" x14ac:dyDescent="0.25">
      <c r="B147" s="1408" t="s">
        <v>146</v>
      </c>
      <c r="C147" s="1409"/>
      <c r="D147" s="1409"/>
      <c r="E147" s="1409"/>
      <c r="F147" s="1409"/>
      <c r="G147" s="1409"/>
      <c r="H147" s="1409"/>
      <c r="I147" s="1409"/>
      <c r="J147" s="1409"/>
      <c r="K147" s="1409"/>
      <c r="L147" s="1409"/>
      <c r="M147" s="1409"/>
      <c r="N147" s="1409"/>
      <c r="O147" s="1409"/>
      <c r="P147" s="1409"/>
    </row>
    <row r="149" spans="1:26" ht="15.75" thickBot="1" x14ac:dyDescent="0.3"/>
    <row r="150" spans="1:26" ht="27" thickBot="1" x14ac:dyDescent="0.3">
      <c r="B150" s="1393" t="s">
        <v>147</v>
      </c>
      <c r="C150" s="1394"/>
      <c r="D150" s="1394"/>
      <c r="E150" s="1394"/>
      <c r="F150" s="1394"/>
      <c r="G150" s="1394"/>
      <c r="H150" s="1394"/>
      <c r="I150" s="1394"/>
      <c r="J150" s="1394"/>
      <c r="K150" s="1394"/>
      <c r="L150" s="1394"/>
      <c r="M150" s="1394"/>
      <c r="N150" s="1395"/>
    </row>
    <row r="152" spans="1:26" ht="15.75" thickBot="1" x14ac:dyDescent="0.3">
      <c r="M152" s="46"/>
      <c r="N152" s="46"/>
    </row>
    <row r="153" spans="1:26" s="13" customFormat="1" ht="60" x14ac:dyDescent="0.25">
      <c r="B153" s="47" t="s">
        <v>35</v>
      </c>
      <c r="C153" s="47" t="s">
        <v>36</v>
      </c>
      <c r="D153" s="47" t="s">
        <v>37</v>
      </c>
      <c r="E153" s="47" t="s">
        <v>38</v>
      </c>
      <c r="F153" s="47" t="s">
        <v>39</v>
      </c>
      <c r="G153" s="47" t="s">
        <v>40</v>
      </c>
      <c r="H153" s="47" t="s">
        <v>41</v>
      </c>
      <c r="I153" s="47" t="s">
        <v>42</v>
      </c>
      <c r="J153" s="47" t="s">
        <v>43</v>
      </c>
      <c r="K153" s="47" t="s">
        <v>44</v>
      </c>
      <c r="L153" s="47" t="s">
        <v>45</v>
      </c>
      <c r="M153" s="48" t="s">
        <v>46</v>
      </c>
      <c r="N153" s="47" t="s">
        <v>47</v>
      </c>
      <c r="O153" s="47" t="s">
        <v>48</v>
      </c>
      <c r="P153" s="49" t="s">
        <v>49</v>
      </c>
      <c r="Q153" s="49" t="s">
        <v>50</v>
      </c>
    </row>
    <row r="154" spans="1:26" s="62" customFormat="1" ht="30" x14ac:dyDescent="0.25">
      <c r="A154" s="50">
        <v>1</v>
      </c>
      <c r="B154" s="320" t="s">
        <v>4758</v>
      </c>
      <c r="C154" s="72" t="s">
        <v>308</v>
      </c>
      <c r="D154" s="71" t="s">
        <v>4757</v>
      </c>
      <c r="E154" s="321" t="s">
        <v>4759</v>
      </c>
      <c r="F154" s="73" t="s">
        <v>20</v>
      </c>
      <c r="G154" s="322">
        <v>1</v>
      </c>
      <c r="H154" s="226">
        <v>41306</v>
      </c>
      <c r="I154" s="226">
        <v>41607</v>
      </c>
      <c r="J154" s="74" t="s">
        <v>21</v>
      </c>
      <c r="K154" s="323">
        <v>9.9600000000000009</v>
      </c>
      <c r="L154" s="323">
        <v>0</v>
      </c>
      <c r="M154" s="321">
        <v>67</v>
      </c>
      <c r="N154" s="76">
        <f>+M154*G154</f>
        <v>67</v>
      </c>
      <c r="O154" s="324">
        <v>10400000</v>
      </c>
      <c r="P154" s="77">
        <v>386</v>
      </c>
      <c r="Q154" s="65"/>
      <c r="R154" s="61"/>
      <c r="S154" s="61"/>
      <c r="T154" s="61"/>
      <c r="U154" s="61"/>
      <c r="V154" s="61"/>
      <c r="W154" s="61"/>
      <c r="X154" s="61"/>
      <c r="Y154" s="61"/>
      <c r="Z154" s="61"/>
    </row>
    <row r="155" spans="1:26" s="62" customFormat="1" ht="30" x14ac:dyDescent="0.25">
      <c r="A155" s="50">
        <f>+A154+1</f>
        <v>2</v>
      </c>
      <c r="B155" s="320" t="s">
        <v>4758</v>
      </c>
      <c r="C155" s="72" t="s">
        <v>308</v>
      </c>
      <c r="D155" s="71" t="s">
        <v>4757</v>
      </c>
      <c r="E155" s="321" t="s">
        <v>4756</v>
      </c>
      <c r="F155" s="73" t="s">
        <v>20</v>
      </c>
      <c r="G155" s="322">
        <v>1</v>
      </c>
      <c r="H155" s="226">
        <v>41673</v>
      </c>
      <c r="I155" s="226">
        <v>41943</v>
      </c>
      <c r="J155" s="74" t="s">
        <v>21</v>
      </c>
      <c r="K155" s="323">
        <v>7.9</v>
      </c>
      <c r="L155" s="323">
        <v>0</v>
      </c>
      <c r="M155" s="321">
        <v>53</v>
      </c>
      <c r="N155" s="76">
        <f>+M155*G155</f>
        <v>53</v>
      </c>
      <c r="O155" s="324">
        <v>10816000</v>
      </c>
      <c r="P155" s="77">
        <v>387</v>
      </c>
      <c r="Q155" s="65" t="s">
        <v>4755</v>
      </c>
      <c r="R155" s="61"/>
      <c r="S155" s="61"/>
      <c r="T155" s="61"/>
      <c r="U155" s="61"/>
      <c r="V155" s="61"/>
      <c r="W155" s="61"/>
      <c r="X155" s="61"/>
      <c r="Y155" s="61"/>
      <c r="Z155" s="61"/>
    </row>
    <row r="156" spans="1:26" s="62" customFormat="1" x14ac:dyDescent="0.25">
      <c r="A156" s="50">
        <v>3</v>
      </c>
      <c r="B156" s="320"/>
      <c r="C156" s="72"/>
      <c r="D156" s="71"/>
      <c r="E156" s="321"/>
      <c r="F156" s="73"/>
      <c r="G156" s="322"/>
      <c r="H156" s="226"/>
      <c r="I156" s="226"/>
      <c r="J156" s="74"/>
      <c r="K156" s="323"/>
      <c r="L156" s="74"/>
      <c r="M156" s="321"/>
      <c r="N156" s="76"/>
      <c r="O156" s="324"/>
      <c r="P156" s="77"/>
      <c r="Q156" s="65"/>
      <c r="R156" s="61"/>
      <c r="S156" s="61"/>
      <c r="T156" s="61"/>
      <c r="U156" s="61"/>
      <c r="V156" s="61"/>
      <c r="W156" s="61"/>
      <c r="X156" s="61"/>
      <c r="Y156" s="61"/>
      <c r="Z156" s="61"/>
    </row>
    <row r="157" spans="1:26" s="62" customFormat="1" x14ac:dyDescent="0.25">
      <c r="A157" s="50">
        <f>+A156+1</f>
        <v>4</v>
      </c>
      <c r="B157" s="71"/>
      <c r="C157" s="72"/>
      <c r="D157" s="71"/>
      <c r="E157" s="228"/>
      <c r="F157" s="73"/>
      <c r="G157" s="73"/>
      <c r="H157" s="73"/>
      <c r="I157" s="74"/>
      <c r="J157" s="74"/>
      <c r="K157" s="74"/>
      <c r="L157" s="74"/>
      <c r="M157" s="75"/>
      <c r="N157" s="75"/>
      <c r="O157" s="77"/>
      <c r="P157" s="77"/>
      <c r="Q157" s="65"/>
      <c r="R157" s="61"/>
      <c r="S157" s="61"/>
      <c r="T157" s="61"/>
      <c r="U157" s="61"/>
      <c r="V157" s="61"/>
      <c r="W157" s="61"/>
      <c r="X157" s="61"/>
      <c r="Y157" s="61"/>
      <c r="Z157" s="61"/>
    </row>
    <row r="158" spans="1:26" s="62" customFormat="1" x14ac:dyDescent="0.25">
      <c r="A158" s="50">
        <f>+A157+1</f>
        <v>5</v>
      </c>
      <c r="B158" s="71"/>
      <c r="C158" s="72"/>
      <c r="D158" s="71"/>
      <c r="E158" s="228"/>
      <c r="F158" s="73"/>
      <c r="G158" s="73"/>
      <c r="H158" s="73"/>
      <c r="I158" s="74"/>
      <c r="J158" s="74"/>
      <c r="K158" s="74"/>
      <c r="L158" s="74"/>
      <c r="M158" s="75"/>
      <c r="N158" s="75"/>
      <c r="O158" s="77"/>
      <c r="P158" s="77"/>
      <c r="Q158" s="65"/>
      <c r="R158" s="61"/>
      <c r="S158" s="61"/>
      <c r="T158" s="61"/>
      <c r="U158" s="61"/>
      <c r="V158" s="61"/>
      <c r="W158" s="61"/>
      <c r="X158" s="61"/>
      <c r="Y158" s="61"/>
      <c r="Z158" s="61"/>
    </row>
    <row r="159" spans="1:26" s="62" customFormat="1" x14ac:dyDescent="0.25">
      <c r="A159" s="50">
        <f>+A158+1</f>
        <v>6</v>
      </c>
      <c r="B159" s="71"/>
      <c r="C159" s="72"/>
      <c r="D159" s="71"/>
      <c r="E159" s="228"/>
      <c r="F159" s="73"/>
      <c r="G159" s="73"/>
      <c r="H159" s="73"/>
      <c r="I159" s="74"/>
      <c r="J159" s="74"/>
      <c r="K159" s="74"/>
      <c r="L159" s="74"/>
      <c r="M159" s="75"/>
      <c r="N159" s="75"/>
      <c r="O159" s="77"/>
      <c r="P159" s="77"/>
      <c r="Q159" s="65"/>
      <c r="R159" s="61"/>
      <c r="S159" s="61"/>
      <c r="T159" s="61"/>
      <c r="U159" s="61"/>
      <c r="V159" s="61"/>
      <c r="W159" s="61"/>
      <c r="X159" s="61"/>
      <c r="Y159" s="61"/>
      <c r="Z159" s="61"/>
    </row>
    <row r="160" spans="1:26" s="62" customFormat="1" x14ac:dyDescent="0.25">
      <c r="A160" s="50">
        <f>+A159+1</f>
        <v>7</v>
      </c>
      <c r="B160" s="71"/>
      <c r="C160" s="72"/>
      <c r="D160" s="71"/>
      <c r="E160" s="228"/>
      <c r="F160" s="73"/>
      <c r="G160" s="73"/>
      <c r="H160" s="73"/>
      <c r="I160" s="74"/>
      <c r="J160" s="74"/>
      <c r="K160" s="74"/>
      <c r="L160" s="74"/>
      <c r="M160" s="75"/>
      <c r="N160" s="75"/>
      <c r="O160" s="77"/>
      <c r="P160" s="77"/>
      <c r="Q160" s="65"/>
      <c r="R160" s="61"/>
      <c r="S160" s="61"/>
      <c r="T160" s="61"/>
      <c r="U160" s="61"/>
      <c r="V160" s="61"/>
      <c r="W160" s="61"/>
      <c r="X160" s="61"/>
      <c r="Y160" s="61"/>
      <c r="Z160" s="61"/>
    </row>
    <row r="161" spans="1:26" s="62" customFormat="1" x14ac:dyDescent="0.25">
      <c r="A161" s="50">
        <f>+A160+1</f>
        <v>8</v>
      </c>
      <c r="B161" s="71"/>
      <c r="C161" s="72"/>
      <c r="D161" s="71"/>
      <c r="E161" s="228"/>
      <c r="F161" s="73"/>
      <c r="G161" s="73"/>
      <c r="H161" s="73"/>
      <c r="I161" s="74"/>
      <c r="J161" s="74"/>
      <c r="K161" s="74"/>
      <c r="L161" s="74"/>
      <c r="M161" s="75"/>
      <c r="N161" s="75"/>
      <c r="O161" s="77"/>
      <c r="P161" s="77"/>
      <c r="Q161" s="65"/>
      <c r="R161" s="61"/>
      <c r="S161" s="61"/>
      <c r="T161" s="61"/>
      <c r="U161" s="61"/>
      <c r="V161" s="61"/>
      <c r="W161" s="61"/>
      <c r="X161" s="61"/>
      <c r="Y161" s="61"/>
      <c r="Z161" s="61"/>
    </row>
    <row r="162" spans="1:26" s="62" customFormat="1" x14ac:dyDescent="0.25">
      <c r="A162" s="50"/>
      <c r="B162" s="78" t="s">
        <v>30</v>
      </c>
      <c r="C162" s="72"/>
      <c r="D162" s="71"/>
      <c r="E162" s="228"/>
      <c r="F162" s="73"/>
      <c r="G162" s="73"/>
      <c r="H162" s="73"/>
      <c r="I162" s="74"/>
      <c r="J162" s="74"/>
      <c r="K162" s="79">
        <f>SUM(K154:K161)</f>
        <v>17.86</v>
      </c>
      <c r="L162" s="79">
        <f>SUM(L154:L161)</f>
        <v>0</v>
      </c>
      <c r="M162" s="251"/>
      <c r="N162" s="79"/>
      <c r="O162" s="77"/>
      <c r="P162" s="77"/>
      <c r="Q162" s="81"/>
    </row>
    <row r="163" spans="1:26" x14ac:dyDescent="0.25">
      <c r="B163" s="82"/>
      <c r="C163" s="82"/>
      <c r="D163" s="82"/>
      <c r="E163" s="83"/>
      <c r="F163" s="82"/>
      <c r="G163" s="82"/>
      <c r="H163" s="82"/>
      <c r="I163" s="82"/>
      <c r="J163" s="82"/>
      <c r="K163" s="82"/>
      <c r="L163" s="82"/>
      <c r="M163" s="82"/>
      <c r="N163" s="82"/>
      <c r="O163" s="82"/>
      <c r="P163" s="82"/>
    </row>
    <row r="164" spans="1:26" ht="18.75" x14ac:dyDescent="0.25">
      <c r="B164" s="86" t="s">
        <v>151</v>
      </c>
      <c r="C164" s="133">
        <f>+K162</f>
        <v>17.86</v>
      </c>
      <c r="H164" s="89"/>
      <c r="I164" s="89"/>
      <c r="J164" s="89"/>
      <c r="K164" s="89"/>
      <c r="L164" s="89"/>
      <c r="M164" s="89"/>
      <c r="N164" s="82"/>
      <c r="O164" s="82"/>
      <c r="P164" s="82"/>
    </row>
    <row r="166" spans="1:26" ht="15.75" thickBot="1" x14ac:dyDescent="0.3"/>
    <row r="167" spans="1:26" ht="30.75" thickBot="1" x14ac:dyDescent="0.3">
      <c r="B167" s="134" t="s">
        <v>152</v>
      </c>
      <c r="C167" s="135" t="s">
        <v>153</v>
      </c>
      <c r="D167" s="134" t="s">
        <v>29</v>
      </c>
      <c r="E167" s="135" t="s">
        <v>154</v>
      </c>
    </row>
    <row r="168" spans="1:26" x14ac:dyDescent="0.25">
      <c r="B168" s="136" t="s">
        <v>155</v>
      </c>
      <c r="C168" s="137">
        <v>20</v>
      </c>
      <c r="D168" s="137">
        <v>0</v>
      </c>
      <c r="E168" s="1396">
        <f>+D168+D169+D170</f>
        <v>30</v>
      </c>
    </row>
    <row r="169" spans="1:26" x14ac:dyDescent="0.25">
      <c r="B169" s="136" t="s">
        <v>156</v>
      </c>
      <c r="C169" s="740">
        <v>30</v>
      </c>
      <c r="D169" s="746">
        <v>30</v>
      </c>
      <c r="E169" s="1397"/>
    </row>
    <row r="170" spans="1:26" ht="15.75" thickBot="1" x14ac:dyDescent="0.3">
      <c r="B170" s="136" t="s">
        <v>157</v>
      </c>
      <c r="C170" s="139">
        <v>40</v>
      </c>
      <c r="D170" s="139">
        <v>0</v>
      </c>
      <c r="E170" s="1398"/>
    </row>
    <row r="172" spans="1:26" ht="15.75" thickBot="1" x14ac:dyDescent="0.3"/>
    <row r="173" spans="1:26" ht="27" thickBot="1" x14ac:dyDescent="0.3">
      <c r="B173" s="1393" t="s">
        <v>158</v>
      </c>
      <c r="C173" s="1394"/>
      <c r="D173" s="1394"/>
      <c r="E173" s="1394"/>
      <c r="F173" s="1394"/>
      <c r="G173" s="1394"/>
      <c r="H173" s="1394"/>
      <c r="I173" s="1394"/>
      <c r="J173" s="1394"/>
      <c r="K173" s="1394"/>
      <c r="L173" s="1394"/>
      <c r="M173" s="1394"/>
      <c r="N173" s="1395"/>
    </row>
    <row r="175" spans="1:26" ht="75" x14ac:dyDescent="0.25">
      <c r="B175" s="91" t="s">
        <v>87</v>
      </c>
      <c r="C175" s="91" t="s">
        <v>88</v>
      </c>
      <c r="D175" s="91" t="s">
        <v>89</v>
      </c>
      <c r="E175" s="91" t="s">
        <v>90</v>
      </c>
      <c r="F175" s="91" t="s">
        <v>91</v>
      </c>
      <c r="G175" s="91" t="s">
        <v>92</v>
      </c>
      <c r="H175" s="91" t="s">
        <v>93</v>
      </c>
      <c r="I175" s="91" t="s">
        <v>94</v>
      </c>
      <c r="J175" s="1387" t="s">
        <v>95</v>
      </c>
      <c r="K175" s="1405"/>
      <c r="L175" s="1388"/>
      <c r="M175" s="91" t="s">
        <v>96</v>
      </c>
      <c r="N175" s="91" t="s">
        <v>97</v>
      </c>
      <c r="O175" s="91" t="s">
        <v>98</v>
      </c>
      <c r="P175" s="1387" t="s">
        <v>77</v>
      </c>
      <c r="Q175" s="1388"/>
    </row>
    <row r="176" spans="1:26" ht="30" x14ac:dyDescent="0.25">
      <c r="B176" s="1518" t="s">
        <v>159</v>
      </c>
      <c r="C176" s="1518" t="s">
        <v>671</v>
      </c>
      <c r="D176" s="1518" t="s">
        <v>4754</v>
      </c>
      <c r="E176" s="1669">
        <v>51824067</v>
      </c>
      <c r="F176" s="1518" t="s">
        <v>274</v>
      </c>
      <c r="G176" s="1518" t="s">
        <v>312</v>
      </c>
      <c r="H176" s="1602">
        <v>39991</v>
      </c>
      <c r="I176" s="1484">
        <v>134552</v>
      </c>
      <c r="J176" s="104" t="s">
        <v>4753</v>
      </c>
      <c r="K176" s="107" t="s">
        <v>4752</v>
      </c>
      <c r="L176" s="97" t="s">
        <v>394</v>
      </c>
      <c r="M176" s="1403" t="s">
        <v>20</v>
      </c>
      <c r="N176" s="1403" t="s">
        <v>20</v>
      </c>
      <c r="O176" s="1403" t="s">
        <v>20</v>
      </c>
      <c r="P176" s="1392"/>
      <c r="Q176" s="1392"/>
    </row>
    <row r="177" spans="2:17" ht="30" x14ac:dyDescent="0.25">
      <c r="B177" s="1526"/>
      <c r="C177" s="1526"/>
      <c r="D177" s="1526"/>
      <c r="E177" s="1670"/>
      <c r="F177" s="1526"/>
      <c r="G177" s="1526"/>
      <c r="H177" s="1603"/>
      <c r="I177" s="1485"/>
      <c r="J177" s="104" t="s">
        <v>308</v>
      </c>
      <c r="K177" s="1328" t="s">
        <v>4751</v>
      </c>
      <c r="L177" s="97" t="s">
        <v>394</v>
      </c>
      <c r="M177" s="1397"/>
      <c r="N177" s="1397"/>
      <c r="O177" s="1397"/>
      <c r="P177" s="1392"/>
      <c r="Q177" s="1392"/>
    </row>
    <row r="178" spans="2:17" ht="60" x14ac:dyDescent="0.25">
      <c r="B178" s="1526"/>
      <c r="C178" s="1526"/>
      <c r="D178" s="1526"/>
      <c r="E178" s="1670"/>
      <c r="F178" s="1526"/>
      <c r="G178" s="1526"/>
      <c r="H178" s="1603"/>
      <c r="I178" s="1485"/>
      <c r="J178" s="104" t="s">
        <v>4750</v>
      </c>
      <c r="K178" s="107" t="s">
        <v>4749</v>
      </c>
      <c r="L178" s="97" t="s">
        <v>394</v>
      </c>
      <c r="M178" s="1404"/>
      <c r="N178" s="1404"/>
      <c r="O178" s="1404"/>
      <c r="P178" s="1392"/>
      <c r="Q178" s="1392"/>
    </row>
    <row r="179" spans="2:17" ht="30" x14ac:dyDescent="0.25">
      <c r="B179" s="1518" t="s">
        <v>758</v>
      </c>
      <c r="C179" s="1518" t="s">
        <v>671</v>
      </c>
      <c r="D179" s="1518" t="s">
        <v>4748</v>
      </c>
      <c r="E179" s="1669">
        <v>64589992</v>
      </c>
      <c r="F179" s="1518" t="s">
        <v>4747</v>
      </c>
      <c r="G179" s="1524" t="s">
        <v>453</v>
      </c>
      <c r="H179" s="1602">
        <v>40872</v>
      </c>
      <c r="I179" s="1484" t="s">
        <v>368</v>
      </c>
      <c r="J179" s="104" t="s">
        <v>308</v>
      </c>
      <c r="K179" s="107" t="s">
        <v>4746</v>
      </c>
      <c r="L179" s="97" t="s">
        <v>394</v>
      </c>
      <c r="M179" s="1403" t="s">
        <v>20</v>
      </c>
      <c r="N179" s="1403" t="s">
        <v>20</v>
      </c>
      <c r="O179" s="1403" t="s">
        <v>20</v>
      </c>
      <c r="P179" s="1595"/>
      <c r="Q179" s="1596"/>
    </row>
    <row r="180" spans="2:17" ht="45" x14ac:dyDescent="0.25">
      <c r="B180" s="1526"/>
      <c r="C180" s="1526"/>
      <c r="D180" s="1526"/>
      <c r="E180" s="1670"/>
      <c r="F180" s="1526"/>
      <c r="G180" s="1601"/>
      <c r="H180" s="1603"/>
      <c r="I180" s="1485"/>
      <c r="J180" s="104" t="s">
        <v>4744</v>
      </c>
      <c r="K180" s="107" t="s">
        <v>4745</v>
      </c>
      <c r="L180" s="97" t="s">
        <v>394</v>
      </c>
      <c r="M180" s="1397"/>
      <c r="N180" s="1397"/>
      <c r="O180" s="1397"/>
      <c r="P180" s="1597"/>
      <c r="Q180" s="1598"/>
    </row>
    <row r="181" spans="2:17" ht="45" x14ac:dyDescent="0.25">
      <c r="B181" s="1526"/>
      <c r="C181" s="1526"/>
      <c r="D181" s="1526"/>
      <c r="E181" s="1670"/>
      <c r="F181" s="1526"/>
      <c r="G181" s="1601"/>
      <c r="H181" s="1603"/>
      <c r="I181" s="1485"/>
      <c r="J181" s="104" t="s">
        <v>4744</v>
      </c>
      <c r="K181" s="107" t="s">
        <v>4743</v>
      </c>
      <c r="L181" s="97" t="s">
        <v>394</v>
      </c>
      <c r="M181" s="1397"/>
      <c r="N181" s="1397"/>
      <c r="O181" s="1397"/>
      <c r="P181" s="1597"/>
      <c r="Q181" s="1598"/>
    </row>
    <row r="182" spans="2:17" ht="45" x14ac:dyDescent="0.25">
      <c r="B182" s="1526"/>
      <c r="C182" s="1526"/>
      <c r="D182" s="1526"/>
      <c r="E182" s="1670"/>
      <c r="F182" s="1526"/>
      <c r="G182" s="1601"/>
      <c r="H182" s="1603"/>
      <c r="I182" s="1485"/>
      <c r="J182" s="104" t="s">
        <v>4742</v>
      </c>
      <c r="K182" s="107" t="s">
        <v>4741</v>
      </c>
      <c r="L182" s="97" t="s">
        <v>394</v>
      </c>
      <c r="M182" s="1397"/>
      <c r="N182" s="1397"/>
      <c r="O182" s="1397"/>
      <c r="P182" s="1597"/>
      <c r="Q182" s="1598"/>
    </row>
    <row r="183" spans="2:17" ht="90" x14ac:dyDescent="0.25">
      <c r="B183" s="1526"/>
      <c r="C183" s="1526"/>
      <c r="D183" s="1526"/>
      <c r="E183" s="1670"/>
      <c r="F183" s="1526"/>
      <c r="G183" s="1601"/>
      <c r="H183" s="1603"/>
      <c r="I183" s="1485"/>
      <c r="J183" s="104" t="s">
        <v>4740</v>
      </c>
      <c r="K183" s="107" t="s">
        <v>4739</v>
      </c>
      <c r="L183" s="97" t="s">
        <v>394</v>
      </c>
      <c r="M183" s="1397"/>
      <c r="N183" s="1397"/>
      <c r="O183" s="1397"/>
      <c r="P183" s="1597"/>
      <c r="Q183" s="1598"/>
    </row>
    <row r="184" spans="2:17" ht="45" x14ac:dyDescent="0.25">
      <c r="B184" s="1519"/>
      <c r="C184" s="1519"/>
      <c r="D184" s="1519"/>
      <c r="E184" s="1671"/>
      <c r="F184" s="1519"/>
      <c r="G184" s="1525"/>
      <c r="H184" s="1606"/>
      <c r="I184" s="1486"/>
      <c r="J184" s="104" t="s">
        <v>4738</v>
      </c>
      <c r="K184" s="107" t="s">
        <v>4737</v>
      </c>
      <c r="L184" s="97" t="s">
        <v>394</v>
      </c>
      <c r="M184" s="1404"/>
      <c r="N184" s="1404"/>
      <c r="O184" s="1404"/>
      <c r="P184" s="1599"/>
      <c r="Q184" s="1600"/>
    </row>
    <row r="185" spans="2:17" ht="90" x14ac:dyDescent="0.25">
      <c r="B185" s="1518" t="s">
        <v>175</v>
      </c>
      <c r="C185" s="1518" t="s">
        <v>671</v>
      </c>
      <c r="D185" s="1518" t="s">
        <v>4617</v>
      </c>
      <c r="E185" s="1669">
        <v>23182617</v>
      </c>
      <c r="F185" s="1524" t="s">
        <v>379</v>
      </c>
      <c r="G185" s="1518" t="s">
        <v>338</v>
      </c>
      <c r="H185" s="1602">
        <v>39136</v>
      </c>
      <c r="I185" s="1484">
        <v>142848</v>
      </c>
      <c r="J185" s="104" t="s">
        <v>4609</v>
      </c>
      <c r="K185" s="107" t="s">
        <v>4736</v>
      </c>
      <c r="L185" s="97" t="s">
        <v>394</v>
      </c>
      <c r="M185" s="1403" t="s">
        <v>20</v>
      </c>
      <c r="N185" s="1403" t="s">
        <v>20</v>
      </c>
      <c r="O185" s="1403" t="s">
        <v>20</v>
      </c>
      <c r="P185" s="1595"/>
      <c r="Q185" s="1596"/>
    </row>
    <row r="186" spans="2:17" ht="60" x14ac:dyDescent="0.25">
      <c r="B186" s="1526"/>
      <c r="C186" s="1526"/>
      <c r="D186" s="1526"/>
      <c r="E186" s="1670"/>
      <c r="F186" s="1601"/>
      <c r="G186" s="1526"/>
      <c r="H186" s="1603"/>
      <c r="I186" s="1485"/>
      <c r="J186" s="104" t="s">
        <v>4735</v>
      </c>
      <c r="K186" s="1327" t="s">
        <v>4734</v>
      </c>
      <c r="L186" s="97" t="s">
        <v>394</v>
      </c>
      <c r="M186" s="1397"/>
      <c r="N186" s="1397"/>
      <c r="O186" s="1397"/>
      <c r="P186" s="1597"/>
      <c r="Q186" s="1598"/>
    </row>
    <row r="187" spans="2:17" ht="45" x14ac:dyDescent="0.25">
      <c r="B187" s="1519"/>
      <c r="C187" s="1519"/>
      <c r="D187" s="1519"/>
      <c r="E187" s="1671"/>
      <c r="F187" s="1525"/>
      <c r="G187" s="1519"/>
      <c r="H187" s="1606"/>
      <c r="I187" s="1486"/>
      <c r="J187" s="106" t="s">
        <v>308</v>
      </c>
      <c r="K187" s="107" t="s">
        <v>4733</v>
      </c>
      <c r="L187" s="97" t="s">
        <v>394</v>
      </c>
      <c r="M187" s="1404"/>
      <c r="N187" s="1404"/>
      <c r="O187" s="1404"/>
      <c r="P187" s="1599"/>
      <c r="Q187" s="1600"/>
    </row>
    <row r="190" spans="2:17" ht="15.75" thickBot="1" x14ac:dyDescent="0.3"/>
    <row r="191" spans="2:17" ht="30" x14ac:dyDescent="0.25">
      <c r="B191" s="42" t="s">
        <v>19</v>
      </c>
      <c r="C191" s="42" t="s">
        <v>152</v>
      </c>
      <c r="D191" s="91" t="s">
        <v>153</v>
      </c>
      <c r="E191" s="42" t="s">
        <v>29</v>
      </c>
      <c r="F191" s="135" t="s">
        <v>182</v>
      </c>
      <c r="G191" s="147"/>
    </row>
    <row r="192" spans="2:17" ht="108" x14ac:dyDescent="0.2">
      <c r="B192" s="1399" t="s">
        <v>183</v>
      </c>
      <c r="C192" s="148" t="s">
        <v>184</v>
      </c>
      <c r="D192" s="746">
        <v>25</v>
      </c>
      <c r="E192" s="746">
        <v>25</v>
      </c>
      <c r="F192" s="1400">
        <f>+E192+E193+E194</f>
        <v>60</v>
      </c>
      <c r="G192" s="149"/>
    </row>
    <row r="193" spans="2:7" ht="96" x14ac:dyDescent="0.2">
      <c r="B193" s="1399"/>
      <c r="C193" s="148" t="s">
        <v>185</v>
      </c>
      <c r="D193" s="739">
        <v>25</v>
      </c>
      <c r="E193" s="746">
        <v>25</v>
      </c>
      <c r="F193" s="1401"/>
      <c r="G193" s="149"/>
    </row>
    <row r="194" spans="2:7" ht="60" x14ac:dyDescent="0.2">
      <c r="B194" s="1399"/>
      <c r="C194" s="148" t="s">
        <v>186</v>
      </c>
      <c r="D194" s="746">
        <v>10</v>
      </c>
      <c r="E194" s="746">
        <v>10</v>
      </c>
      <c r="F194" s="1402"/>
      <c r="G194" s="149"/>
    </row>
    <row r="195" spans="2:7" x14ac:dyDescent="0.25">
      <c r="C195"/>
    </row>
    <row r="198" spans="2:7" x14ac:dyDescent="0.25">
      <c r="B198" s="39" t="s">
        <v>187</v>
      </c>
    </row>
    <row r="201" spans="2:7" x14ac:dyDescent="0.25">
      <c r="B201" s="40" t="s">
        <v>19</v>
      </c>
      <c r="C201" s="40" t="s">
        <v>28</v>
      </c>
      <c r="D201" s="42" t="s">
        <v>29</v>
      </c>
      <c r="E201" s="42" t="s">
        <v>30</v>
      </c>
    </row>
    <row r="202" spans="2:7" ht="28.5" x14ac:dyDescent="0.25">
      <c r="B202" s="43" t="s">
        <v>188</v>
      </c>
      <c r="C202" s="813">
        <v>40</v>
      </c>
      <c r="D202" s="746">
        <f>+E168</f>
        <v>30</v>
      </c>
      <c r="E202" s="1403">
        <f>+D202+D203</f>
        <v>90</v>
      </c>
    </row>
    <row r="203" spans="2:7" ht="42.75" x14ac:dyDescent="0.25">
      <c r="B203" s="43" t="s">
        <v>189</v>
      </c>
      <c r="C203" s="813">
        <v>60</v>
      </c>
      <c r="D203" s="746">
        <f>+F192</f>
        <v>60</v>
      </c>
      <c r="E203" s="1404"/>
    </row>
  </sheetData>
  <mergeCells count="209">
    <mergeCell ref="E202:E203"/>
    <mergeCell ref="P179:Q184"/>
    <mergeCell ref="B185:B187"/>
    <mergeCell ref="C185:C187"/>
    <mergeCell ref="D185:D187"/>
    <mergeCell ref="E185:E187"/>
    <mergeCell ref="F185:F187"/>
    <mergeCell ref="G185:G187"/>
    <mergeCell ref="H185:H187"/>
    <mergeCell ref="I185:I187"/>
    <mergeCell ref="O185:O187"/>
    <mergeCell ref="P185:Q187"/>
    <mergeCell ref="B192:B194"/>
    <mergeCell ref="F192:F194"/>
    <mergeCell ref="B173:N173"/>
    <mergeCell ref="J175:L175"/>
    <mergeCell ref="P175:Q175"/>
    <mergeCell ref="B176:B178"/>
    <mergeCell ref="C176:C178"/>
    <mergeCell ref="D176:D178"/>
    <mergeCell ref="O179:O184"/>
    <mergeCell ref="B179:B184"/>
    <mergeCell ref="C179:C184"/>
    <mergeCell ref="D179:D184"/>
    <mergeCell ref="E179:E184"/>
    <mergeCell ref="F179:F184"/>
    <mergeCell ref="M185:M187"/>
    <mergeCell ref="G179:G184"/>
    <mergeCell ref="H179:H184"/>
    <mergeCell ref="I179:I184"/>
    <mergeCell ref="M179:M184"/>
    <mergeCell ref="N179:N184"/>
    <mergeCell ref="N185:N187"/>
    <mergeCell ref="N176:N178"/>
    <mergeCell ref="O176:O178"/>
    <mergeCell ref="P176:Q178"/>
    <mergeCell ref="B140:N140"/>
    <mergeCell ref="D143:E143"/>
    <mergeCell ref="D144:E144"/>
    <mergeCell ref="B147:P147"/>
    <mergeCell ref="B150:N150"/>
    <mergeCell ref="E168:E170"/>
    <mergeCell ref="E176:E178"/>
    <mergeCell ref="F176:F178"/>
    <mergeCell ref="G176:G178"/>
    <mergeCell ref="H176:H178"/>
    <mergeCell ref="I176:I178"/>
    <mergeCell ref="M176:M178"/>
    <mergeCell ref="N131:N135"/>
    <mergeCell ref="O131:O135"/>
    <mergeCell ref="P131:Q135"/>
    <mergeCell ref="B136:B137"/>
    <mergeCell ref="C136:C137"/>
    <mergeCell ref="D136:D137"/>
    <mergeCell ref="E136:E137"/>
    <mergeCell ref="F136:F137"/>
    <mergeCell ref="G136:G137"/>
    <mergeCell ref="H136:H137"/>
    <mergeCell ref="I136:I137"/>
    <mergeCell ref="M136:M137"/>
    <mergeCell ref="N136:N137"/>
    <mergeCell ref="O136:O137"/>
    <mergeCell ref="P136:Q137"/>
    <mergeCell ref="B131:B135"/>
    <mergeCell ref="C131:C135"/>
    <mergeCell ref="D131:D135"/>
    <mergeCell ref="E131:E135"/>
    <mergeCell ref="F131:F135"/>
    <mergeCell ref="G131:G135"/>
    <mergeCell ref="H131:H135"/>
    <mergeCell ref="I131:I135"/>
    <mergeCell ref="M131:M135"/>
    <mergeCell ref="N123:N126"/>
    <mergeCell ref="O123:O126"/>
    <mergeCell ref="P123:Q126"/>
    <mergeCell ref="B127:B130"/>
    <mergeCell ref="C127:C130"/>
    <mergeCell ref="D127:D130"/>
    <mergeCell ref="E127:E130"/>
    <mergeCell ref="F127:F130"/>
    <mergeCell ref="G127:G130"/>
    <mergeCell ref="H127:H130"/>
    <mergeCell ref="I127:I130"/>
    <mergeCell ref="M127:M130"/>
    <mergeCell ref="N127:N130"/>
    <mergeCell ref="O127:O130"/>
    <mergeCell ref="P127:Q130"/>
    <mergeCell ref="B123:B126"/>
    <mergeCell ref="C123:C126"/>
    <mergeCell ref="D123:D126"/>
    <mergeCell ref="E123:E126"/>
    <mergeCell ref="F123:F126"/>
    <mergeCell ref="G123:G126"/>
    <mergeCell ref="H123:H126"/>
    <mergeCell ref="I123:I126"/>
    <mergeCell ref="M123:M126"/>
    <mergeCell ref="B119:B120"/>
    <mergeCell ref="C119:C120"/>
    <mergeCell ref="D119:D120"/>
    <mergeCell ref="E119:E120"/>
    <mergeCell ref="F119:F120"/>
    <mergeCell ref="G119:G120"/>
    <mergeCell ref="N121:N122"/>
    <mergeCell ref="O121:O122"/>
    <mergeCell ref="P121:Q122"/>
    <mergeCell ref="B121:B122"/>
    <mergeCell ref="C121:C122"/>
    <mergeCell ref="D121:D122"/>
    <mergeCell ref="E121:E122"/>
    <mergeCell ref="F121:F122"/>
    <mergeCell ref="G121:G122"/>
    <mergeCell ref="H121:H122"/>
    <mergeCell ref="H119:H120"/>
    <mergeCell ref="I119:I120"/>
    <mergeCell ref="M119:M120"/>
    <mergeCell ref="N119:N120"/>
    <mergeCell ref="O119:O120"/>
    <mergeCell ref="P119:Q120"/>
    <mergeCell ref="I121:I122"/>
    <mergeCell ref="M121:M122"/>
    <mergeCell ref="M115:M118"/>
    <mergeCell ref="N115:N118"/>
    <mergeCell ref="O115:O118"/>
    <mergeCell ref="P115:Q118"/>
    <mergeCell ref="B115:B118"/>
    <mergeCell ref="C115:C118"/>
    <mergeCell ref="D115:D118"/>
    <mergeCell ref="E115:E118"/>
    <mergeCell ref="F115:F118"/>
    <mergeCell ref="G115:G118"/>
    <mergeCell ref="N109:N114"/>
    <mergeCell ref="O109:O114"/>
    <mergeCell ref="P109:Q114"/>
    <mergeCell ref="J110:J111"/>
    <mergeCell ref="B109:B114"/>
    <mergeCell ref="C109:C114"/>
    <mergeCell ref="D109:D114"/>
    <mergeCell ref="E109:E114"/>
    <mergeCell ref="F109:F114"/>
    <mergeCell ref="G109:G114"/>
    <mergeCell ref="H109:H114"/>
    <mergeCell ref="I109:I114"/>
    <mergeCell ref="M109:M114"/>
    <mergeCell ref="H115:H118"/>
    <mergeCell ref="I115:I118"/>
    <mergeCell ref="N97:N104"/>
    <mergeCell ref="O97:O104"/>
    <mergeCell ref="P97:Q104"/>
    <mergeCell ref="J102:J104"/>
    <mergeCell ref="G105:G108"/>
    <mergeCell ref="H105:H108"/>
    <mergeCell ref="I105:I108"/>
    <mergeCell ref="M105:M108"/>
    <mergeCell ref="N105:N108"/>
    <mergeCell ref="O105:O108"/>
    <mergeCell ref="P105:Q108"/>
    <mergeCell ref="P89:Q89"/>
    <mergeCell ref="B90:B96"/>
    <mergeCell ref="C90:C96"/>
    <mergeCell ref="D90:D96"/>
    <mergeCell ref="E90:E96"/>
    <mergeCell ref="F90:F96"/>
    <mergeCell ref="B105:B108"/>
    <mergeCell ref="C105:C108"/>
    <mergeCell ref="D105:D108"/>
    <mergeCell ref="E105:E108"/>
    <mergeCell ref="F105:F108"/>
    <mergeCell ref="B97:B104"/>
    <mergeCell ref="C97:C104"/>
    <mergeCell ref="D97:D104"/>
    <mergeCell ref="E97:E104"/>
    <mergeCell ref="F97:F104"/>
    <mergeCell ref="G90:G96"/>
    <mergeCell ref="H90:H96"/>
    <mergeCell ref="M90:M96"/>
    <mergeCell ref="N90:N96"/>
    <mergeCell ref="O90:O96"/>
    <mergeCell ref="P90:Q96"/>
    <mergeCell ref="G97:G104"/>
    <mergeCell ref="H97:H104"/>
    <mergeCell ref="I97:I104"/>
    <mergeCell ref="M97:M104"/>
    <mergeCell ref="O72:P72"/>
    <mergeCell ref="O73:P73"/>
    <mergeCell ref="O74:P74"/>
    <mergeCell ref="O75:P75"/>
    <mergeCell ref="O76:P76"/>
    <mergeCell ref="O77:P77"/>
    <mergeCell ref="B83:N83"/>
    <mergeCell ref="J88:L88"/>
    <mergeCell ref="P88:Q88"/>
    <mergeCell ref="E40:E41"/>
    <mergeCell ref="M45:N45"/>
    <mergeCell ref="B61:B62"/>
    <mergeCell ref="C61:C62"/>
    <mergeCell ref="D61:E61"/>
    <mergeCell ref="C65:N65"/>
    <mergeCell ref="B67:N67"/>
    <mergeCell ref="O70:P70"/>
    <mergeCell ref="O71:P71"/>
    <mergeCell ref="B2:P2"/>
    <mergeCell ref="B4:P4"/>
    <mergeCell ref="C6:N6"/>
    <mergeCell ref="C7:N7"/>
    <mergeCell ref="C8:N8"/>
    <mergeCell ref="C9:N9"/>
    <mergeCell ref="C10:E10"/>
    <mergeCell ref="B14:C21"/>
    <mergeCell ref="B22:C22"/>
  </mergeCells>
  <dataValidations count="2">
    <dataValidation type="decimal" allowBlank="1" showInputMessage="1" showErrorMessage="1" sqref="WVH983119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BP983119 VRT983119 VHX983119 UYB983119 UOF983119 UEJ983119 TUN983119 TKR983119 TAV983119 SQZ983119 SHD983119 RXH983119 RNL983119 RDP983119 QTT983119 QJX983119 QAB983119 PQF983119 PGJ983119 OWN983119 OMR983119 OCV983119 NSZ983119 NJD983119 MZH983119 MPL983119 MFP983119 LVT983119 LLX983119 LCB983119 KSF983119 KIJ983119 JYN983119 JOR983119 JEV983119 IUZ983119 ILD983119 IBH983119 HRL983119 HHP983119 GXT983119 GNX983119 GEB983119 FUF983119 FKJ983119 FAN983119 EQR983119 EGV983119 DWZ983119 DND983119 DDH983119 CTL983119 CJP983119 BZT983119 BPX983119 BGB983119 AWF983119 AMJ983119 ACN983119 SR983119 IV983119 C983119 WVH917583 WLL917583 WBP917583 VRT917583 VHX917583 UYB917583 UOF917583 UEJ917583 TUN917583 TKR917583 TAV917583 SQZ917583 SHD917583 RXH917583 RNL917583 RDP917583 QTT917583 QJX917583 QAB917583 PQF917583 PGJ917583 OWN917583 OMR917583 OCV917583 NSZ917583 NJD917583 MZH917583 MPL917583 MFP917583 LVT917583 LLX917583 LCB917583 KSF917583 KIJ917583 JYN917583 JOR917583 JEV917583 IUZ917583 ILD917583 IBH917583 HRL917583 HHP917583 GXT917583 GNX917583 GEB917583 FUF917583 FKJ917583 FAN917583 EQR917583 EGV917583 DWZ917583 DND917583 DDH917583 CTL917583 CJP917583 BZT917583 BPX917583 BGB917583 AWF917583 AMJ917583 ACN917583 SR917583 IV917583 C917583 WVH852047 WLL852047 WBP852047 VRT852047 VHX852047 UYB852047 UOF852047 UEJ852047 TUN852047 TKR852047 TAV852047 SQZ852047 SHD852047 RXH852047 RNL852047 RDP852047 QTT852047 QJX852047 QAB852047 PQF852047 PGJ852047 OWN852047 OMR852047 OCV852047 NSZ852047 NJD852047 MZH852047 MPL852047 MFP852047 LVT852047 LLX852047 LCB852047 KSF852047 KIJ852047 JYN852047 JOR852047 JEV852047 IUZ852047 ILD852047 IBH852047 HRL852047 HHP852047 GXT852047 GNX852047 GEB852047 FUF852047 FKJ852047 FAN852047 EQR852047 EGV852047 DWZ852047 DND852047 DDH852047 CTL852047 CJP852047 BZT852047 BPX852047 BGB852047 AWF852047 AMJ852047 ACN852047 SR852047 IV852047 C852047 WVH786511 WLL786511 WBP786511 VRT786511 VHX786511 UYB786511 UOF786511 UEJ786511 TUN786511 TKR786511 TAV786511 SQZ786511 SHD786511 RXH786511 RNL786511 RDP786511 QTT786511 QJX786511 QAB786511 PQF786511 PGJ786511 OWN786511 OMR786511 OCV786511 NSZ786511 NJD786511 MZH786511 MPL786511 MFP786511 LVT786511 LLX786511 LCB786511 KSF786511 KIJ786511 JYN786511 JOR786511 JEV786511 IUZ786511 ILD786511 IBH786511 HRL786511 HHP786511 GXT786511 GNX786511 GEB786511 FUF786511 FKJ786511 FAN786511 EQR786511 EGV786511 DWZ786511 DND786511 DDH786511 CTL786511 CJP786511 BZT786511 BPX786511 BGB786511 AWF786511 AMJ786511 ACN786511 SR786511 IV786511 C786511 WVH720975 WLL720975 WBP720975 VRT720975 VHX720975 UYB720975 UOF720975 UEJ720975 TUN720975 TKR720975 TAV720975 SQZ720975 SHD720975 RXH720975 RNL720975 RDP720975 QTT720975 QJX720975 QAB720975 PQF720975 PGJ720975 OWN720975 OMR720975 OCV720975 NSZ720975 NJD720975 MZH720975 MPL720975 MFP720975 LVT720975 LLX720975 LCB720975 KSF720975 KIJ720975 JYN720975 JOR720975 JEV720975 IUZ720975 ILD720975 IBH720975 HRL720975 HHP720975 GXT720975 GNX720975 GEB720975 FUF720975 FKJ720975 FAN720975 EQR720975 EGV720975 DWZ720975 DND720975 DDH720975 CTL720975 CJP720975 BZT720975 BPX720975 BGB720975 AWF720975 AMJ720975 ACN720975 SR720975 IV720975 C720975 WVH655439 WLL655439 WBP655439 VRT655439 VHX655439 UYB655439 UOF655439 UEJ655439 TUN655439 TKR655439 TAV655439 SQZ655439 SHD655439 RXH655439 RNL655439 RDP655439 QTT655439 QJX655439 QAB655439 PQF655439 PGJ655439 OWN655439 OMR655439 OCV655439 NSZ655439 NJD655439 MZH655439 MPL655439 MFP655439 LVT655439 LLX655439 LCB655439 KSF655439 KIJ655439 JYN655439 JOR655439 JEV655439 IUZ655439 ILD655439 IBH655439 HRL655439 HHP655439 GXT655439 GNX655439 GEB655439 FUF655439 FKJ655439 FAN655439 EQR655439 EGV655439 DWZ655439 DND655439 DDH655439 CTL655439 CJP655439 BZT655439 BPX655439 BGB655439 AWF655439 AMJ655439 ACN655439 SR655439 IV655439 C655439 WVH589903 WLL589903 WBP589903 VRT589903 VHX589903 UYB589903 UOF589903 UEJ589903 TUN589903 TKR589903 TAV589903 SQZ589903 SHD589903 RXH589903 RNL589903 RDP589903 QTT589903 QJX589903 QAB589903 PQF589903 PGJ589903 OWN589903 OMR589903 OCV589903 NSZ589903 NJD589903 MZH589903 MPL589903 MFP589903 LVT589903 LLX589903 LCB589903 KSF589903 KIJ589903 JYN589903 JOR589903 JEV589903 IUZ589903 ILD589903 IBH589903 HRL589903 HHP589903 GXT589903 GNX589903 GEB589903 FUF589903 FKJ589903 FAN589903 EQR589903 EGV589903 DWZ589903 DND589903 DDH589903 CTL589903 CJP589903 BZT589903 BPX589903 BGB589903 AWF589903 AMJ589903 ACN589903 SR589903 IV589903 C589903 WVH524367 WLL524367 WBP524367 VRT524367 VHX524367 UYB524367 UOF524367 UEJ524367 TUN524367 TKR524367 TAV524367 SQZ524367 SHD524367 RXH524367 RNL524367 RDP524367 QTT524367 QJX524367 QAB524367 PQF524367 PGJ524367 OWN524367 OMR524367 OCV524367 NSZ524367 NJD524367 MZH524367 MPL524367 MFP524367 LVT524367 LLX524367 LCB524367 KSF524367 KIJ524367 JYN524367 JOR524367 JEV524367 IUZ524367 ILD524367 IBH524367 HRL524367 HHP524367 GXT524367 GNX524367 GEB524367 FUF524367 FKJ524367 FAN524367 EQR524367 EGV524367 DWZ524367 DND524367 DDH524367 CTL524367 CJP524367 BZT524367 BPX524367 BGB524367 AWF524367 AMJ524367 ACN524367 SR524367 IV524367 C524367 WVH458831 WLL458831 WBP458831 VRT458831 VHX458831 UYB458831 UOF458831 UEJ458831 TUN458831 TKR458831 TAV458831 SQZ458831 SHD458831 RXH458831 RNL458831 RDP458831 QTT458831 QJX458831 QAB458831 PQF458831 PGJ458831 OWN458831 OMR458831 OCV458831 NSZ458831 NJD458831 MZH458831 MPL458831 MFP458831 LVT458831 LLX458831 LCB458831 KSF458831 KIJ458831 JYN458831 JOR458831 JEV458831 IUZ458831 ILD458831 IBH458831 HRL458831 HHP458831 GXT458831 GNX458831 GEB458831 FUF458831 FKJ458831 FAN458831 EQR458831 EGV458831 DWZ458831 DND458831 DDH458831 CTL458831 CJP458831 BZT458831 BPX458831 BGB458831 AWF458831 AMJ458831 ACN458831 SR458831 IV458831 C458831 WVH393295 WLL393295 WBP393295 VRT393295 VHX393295 UYB393295 UOF393295 UEJ393295 TUN393295 TKR393295 TAV393295 SQZ393295 SHD393295 RXH393295 RNL393295 RDP393295 QTT393295 QJX393295 QAB393295 PQF393295 PGJ393295 OWN393295 OMR393295 OCV393295 NSZ393295 NJD393295 MZH393295 MPL393295 MFP393295 LVT393295 LLX393295 LCB393295 KSF393295 KIJ393295 JYN393295 JOR393295 JEV393295 IUZ393295 ILD393295 IBH393295 HRL393295 HHP393295 GXT393295 GNX393295 GEB393295 FUF393295 FKJ393295 FAN393295 EQR393295 EGV393295 DWZ393295 DND393295 DDH393295 CTL393295 CJP393295 BZT393295 BPX393295 BGB393295 AWF393295 AMJ393295 ACN393295 SR393295 IV393295 C393295 WVH327759 WLL327759 WBP327759 VRT327759 VHX327759 UYB327759 UOF327759 UEJ327759 TUN327759 TKR327759 TAV327759 SQZ327759 SHD327759 RXH327759 RNL327759 RDP327759 QTT327759 QJX327759 QAB327759 PQF327759 PGJ327759 OWN327759 OMR327759 OCV327759 NSZ327759 NJD327759 MZH327759 MPL327759 MFP327759 LVT327759 LLX327759 LCB327759 KSF327759 KIJ327759 JYN327759 JOR327759 JEV327759 IUZ327759 ILD327759 IBH327759 HRL327759 HHP327759 GXT327759 GNX327759 GEB327759 FUF327759 FKJ327759 FAN327759 EQR327759 EGV327759 DWZ327759 DND327759 DDH327759 CTL327759 CJP327759 BZT327759 BPX327759 BGB327759 AWF327759 AMJ327759 ACN327759 SR327759 IV327759 C327759 WVH262223 WLL262223 WBP262223 VRT262223 VHX262223 UYB262223 UOF262223 UEJ262223 TUN262223 TKR262223 TAV262223 SQZ262223 SHD262223 RXH262223 RNL262223 RDP262223 QTT262223 QJX262223 QAB262223 PQF262223 PGJ262223 OWN262223 OMR262223 OCV262223 NSZ262223 NJD262223 MZH262223 MPL262223 MFP262223 LVT262223 LLX262223 LCB262223 KSF262223 KIJ262223 JYN262223 JOR262223 JEV262223 IUZ262223 ILD262223 IBH262223 HRL262223 HHP262223 GXT262223 GNX262223 GEB262223 FUF262223 FKJ262223 FAN262223 EQR262223 EGV262223 DWZ262223 DND262223 DDH262223 CTL262223 CJP262223 BZT262223 BPX262223 BGB262223 AWF262223 AMJ262223 ACN262223 SR262223 IV262223 C262223 WVH196687 WLL196687 WBP196687 VRT196687 VHX196687 UYB196687 UOF196687 UEJ196687 TUN196687 TKR196687 TAV196687 SQZ196687 SHD196687 RXH196687 RNL196687 RDP196687 QTT196687 QJX196687 QAB196687 PQF196687 PGJ196687 OWN196687 OMR196687 OCV196687 NSZ196687 NJD196687 MZH196687 MPL196687 MFP196687 LVT196687 LLX196687 LCB196687 KSF196687 KIJ196687 JYN196687 JOR196687 JEV196687 IUZ196687 ILD196687 IBH196687 HRL196687 HHP196687 GXT196687 GNX196687 GEB196687 FUF196687 FKJ196687 FAN196687 EQR196687 EGV196687 DWZ196687 DND196687 DDH196687 CTL196687 CJP196687 BZT196687 BPX196687 BGB196687 AWF196687 AMJ196687 ACN196687 SR196687 IV196687 C196687 WVH131151 WLL131151 WBP131151 VRT131151 VHX131151 UYB131151 UOF131151 UEJ131151 TUN131151 TKR131151 TAV131151 SQZ131151 SHD131151 RXH131151 RNL131151 RDP131151 QTT131151 QJX131151 QAB131151 PQF131151 PGJ131151 OWN131151 OMR131151 OCV131151 NSZ131151 NJD131151 MZH131151 MPL131151 MFP131151 LVT131151 LLX131151 LCB131151 KSF131151 KIJ131151 JYN131151 JOR131151 JEV131151 IUZ131151 ILD131151 IBH131151 HRL131151 HHP131151 GXT131151 GNX131151 GEB131151 FUF131151 FKJ131151 FAN131151 EQR131151 EGV131151 DWZ131151 DND131151 DDH131151 CTL131151 CJP131151 BZT131151 BPX131151 BGB131151 AWF131151 AMJ131151 ACN131151 SR131151 IV131151 C131151 WVH65615 WLL65615 WBP65615 VRT65615 VHX65615 UYB65615 UOF65615 UEJ65615 TUN65615 TKR65615 TAV65615 SQZ65615 SHD65615 RXH65615 RNL65615 RDP65615 QTT65615 QJX65615 QAB65615 PQF65615 PGJ65615 OWN65615 OMR65615 OCV65615 NSZ65615 NJD65615 MZH65615 MPL65615 MFP65615 LVT65615 LLX65615 LCB65615 KSF65615 KIJ65615 JYN65615 JOR65615 JEV65615 IUZ65615 ILD65615 IBH65615 HRL65615 HHP65615 GXT65615 GNX65615 GEB65615 FUF65615 FKJ65615 FAN65615 EQR65615 EGV65615 DWZ65615 DND65615 DDH65615 CTL65615 CJP65615 BZT65615 BPX65615 BGB65615 AWF65615 AMJ65615 ACN65615 SR65615 IV65615 C65615 WLL983119">
      <formula1>0</formula1>
      <formula2>1</formula2>
    </dataValidation>
    <dataValidation type="list" allowBlank="1" showInputMessage="1" showErrorMessage="1" sqref="WVE983119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WLI983119 WBM983119 VRQ983119 VHU983119 UXY983119 UOC983119 UEG983119 TUK983119 TKO983119 TAS983119 SQW983119 SHA983119 RXE983119 RNI983119 RDM983119 QTQ983119 QJU983119 PZY983119 PQC983119 PGG983119 OWK983119 OMO983119 OCS983119 NSW983119 NJA983119 MZE983119 MPI983119 MFM983119 LVQ983119 LLU983119 LBY983119 KSC983119 KIG983119 JYK983119 JOO983119 JES983119 IUW983119 ILA983119 IBE983119 HRI983119 HHM983119 GXQ983119 GNU983119 GDY983119 FUC983119 FKG983119 FAK983119 EQO983119 EGS983119 DWW983119 DNA983119 DDE983119 CTI983119 CJM983119 BZQ983119 BPU983119 BFY983119 AWC983119 AMG983119 ACK983119 SO983119 IS983119 A983119 WVE917583 WLI917583 WBM917583 VRQ917583 VHU917583 UXY917583 UOC917583 UEG917583 TUK917583 TKO917583 TAS917583 SQW917583 SHA917583 RXE917583 RNI917583 RDM917583 QTQ917583 QJU917583 PZY917583 PQC917583 PGG917583 OWK917583 OMO917583 OCS917583 NSW917583 NJA917583 MZE917583 MPI917583 MFM917583 LVQ917583 LLU917583 LBY917583 KSC917583 KIG917583 JYK917583 JOO917583 JES917583 IUW917583 ILA917583 IBE917583 HRI917583 HHM917583 GXQ917583 GNU917583 GDY917583 FUC917583 FKG917583 FAK917583 EQO917583 EGS917583 DWW917583 DNA917583 DDE917583 CTI917583 CJM917583 BZQ917583 BPU917583 BFY917583 AWC917583 AMG917583 ACK917583 SO917583 IS917583 A917583 WVE852047 WLI852047 WBM852047 VRQ852047 VHU852047 UXY852047 UOC852047 UEG852047 TUK852047 TKO852047 TAS852047 SQW852047 SHA852047 RXE852047 RNI852047 RDM852047 QTQ852047 QJU852047 PZY852047 PQC852047 PGG852047 OWK852047 OMO852047 OCS852047 NSW852047 NJA852047 MZE852047 MPI852047 MFM852047 LVQ852047 LLU852047 LBY852047 KSC852047 KIG852047 JYK852047 JOO852047 JES852047 IUW852047 ILA852047 IBE852047 HRI852047 HHM852047 GXQ852047 GNU852047 GDY852047 FUC852047 FKG852047 FAK852047 EQO852047 EGS852047 DWW852047 DNA852047 DDE852047 CTI852047 CJM852047 BZQ852047 BPU852047 BFY852047 AWC852047 AMG852047 ACK852047 SO852047 IS852047 A852047 WVE786511 WLI786511 WBM786511 VRQ786511 VHU786511 UXY786511 UOC786511 UEG786511 TUK786511 TKO786511 TAS786511 SQW786511 SHA786511 RXE786511 RNI786511 RDM786511 QTQ786511 QJU786511 PZY786511 PQC786511 PGG786511 OWK786511 OMO786511 OCS786511 NSW786511 NJA786511 MZE786511 MPI786511 MFM786511 LVQ786511 LLU786511 LBY786511 KSC786511 KIG786511 JYK786511 JOO786511 JES786511 IUW786511 ILA786511 IBE786511 HRI786511 HHM786511 GXQ786511 GNU786511 GDY786511 FUC786511 FKG786511 FAK786511 EQO786511 EGS786511 DWW786511 DNA786511 DDE786511 CTI786511 CJM786511 BZQ786511 BPU786511 BFY786511 AWC786511 AMG786511 ACK786511 SO786511 IS786511 A786511 WVE720975 WLI720975 WBM720975 VRQ720975 VHU720975 UXY720975 UOC720975 UEG720975 TUK720975 TKO720975 TAS720975 SQW720975 SHA720975 RXE720975 RNI720975 RDM720975 QTQ720975 QJU720975 PZY720975 PQC720975 PGG720975 OWK720975 OMO720975 OCS720975 NSW720975 NJA720975 MZE720975 MPI720975 MFM720975 LVQ720975 LLU720975 LBY720975 KSC720975 KIG720975 JYK720975 JOO720975 JES720975 IUW720975 ILA720975 IBE720975 HRI720975 HHM720975 GXQ720975 GNU720975 GDY720975 FUC720975 FKG720975 FAK720975 EQO720975 EGS720975 DWW720975 DNA720975 DDE720975 CTI720975 CJM720975 BZQ720975 BPU720975 BFY720975 AWC720975 AMG720975 ACK720975 SO720975 IS720975 A720975 WVE655439 WLI655439 WBM655439 VRQ655439 VHU655439 UXY655439 UOC655439 UEG655439 TUK655439 TKO655439 TAS655439 SQW655439 SHA655439 RXE655439 RNI655439 RDM655439 QTQ655439 QJU655439 PZY655439 PQC655439 PGG655439 OWK655439 OMO655439 OCS655439 NSW655439 NJA655439 MZE655439 MPI655439 MFM655439 LVQ655439 LLU655439 LBY655439 KSC655439 KIG655439 JYK655439 JOO655439 JES655439 IUW655439 ILA655439 IBE655439 HRI655439 HHM655439 GXQ655439 GNU655439 GDY655439 FUC655439 FKG655439 FAK655439 EQO655439 EGS655439 DWW655439 DNA655439 DDE655439 CTI655439 CJM655439 BZQ655439 BPU655439 BFY655439 AWC655439 AMG655439 ACK655439 SO655439 IS655439 A655439 WVE589903 WLI589903 WBM589903 VRQ589903 VHU589903 UXY589903 UOC589903 UEG589903 TUK589903 TKO589903 TAS589903 SQW589903 SHA589903 RXE589903 RNI589903 RDM589903 QTQ589903 QJU589903 PZY589903 PQC589903 PGG589903 OWK589903 OMO589903 OCS589903 NSW589903 NJA589903 MZE589903 MPI589903 MFM589903 LVQ589903 LLU589903 LBY589903 KSC589903 KIG589903 JYK589903 JOO589903 JES589903 IUW589903 ILA589903 IBE589903 HRI589903 HHM589903 GXQ589903 GNU589903 GDY589903 FUC589903 FKG589903 FAK589903 EQO589903 EGS589903 DWW589903 DNA589903 DDE589903 CTI589903 CJM589903 BZQ589903 BPU589903 BFY589903 AWC589903 AMG589903 ACK589903 SO589903 IS589903 A589903 WVE524367 WLI524367 WBM524367 VRQ524367 VHU524367 UXY524367 UOC524367 UEG524367 TUK524367 TKO524367 TAS524367 SQW524367 SHA524367 RXE524367 RNI524367 RDM524367 QTQ524367 QJU524367 PZY524367 PQC524367 PGG524367 OWK524367 OMO524367 OCS524367 NSW524367 NJA524367 MZE524367 MPI524367 MFM524367 LVQ524367 LLU524367 LBY524367 KSC524367 KIG524367 JYK524367 JOO524367 JES524367 IUW524367 ILA524367 IBE524367 HRI524367 HHM524367 GXQ524367 GNU524367 GDY524367 FUC524367 FKG524367 FAK524367 EQO524367 EGS524367 DWW524367 DNA524367 DDE524367 CTI524367 CJM524367 BZQ524367 BPU524367 BFY524367 AWC524367 AMG524367 ACK524367 SO524367 IS524367 A524367 WVE458831 WLI458831 WBM458831 VRQ458831 VHU458831 UXY458831 UOC458831 UEG458831 TUK458831 TKO458831 TAS458831 SQW458831 SHA458831 RXE458831 RNI458831 RDM458831 QTQ458831 QJU458831 PZY458831 PQC458831 PGG458831 OWK458831 OMO458831 OCS458831 NSW458831 NJA458831 MZE458831 MPI458831 MFM458831 LVQ458831 LLU458831 LBY458831 KSC458831 KIG458831 JYK458831 JOO458831 JES458831 IUW458831 ILA458831 IBE458831 HRI458831 HHM458831 GXQ458831 GNU458831 GDY458831 FUC458831 FKG458831 FAK458831 EQO458831 EGS458831 DWW458831 DNA458831 DDE458831 CTI458831 CJM458831 BZQ458831 BPU458831 BFY458831 AWC458831 AMG458831 ACK458831 SO458831 IS458831 A458831 WVE393295 WLI393295 WBM393295 VRQ393295 VHU393295 UXY393295 UOC393295 UEG393295 TUK393295 TKO393295 TAS393295 SQW393295 SHA393295 RXE393295 RNI393295 RDM393295 QTQ393295 QJU393295 PZY393295 PQC393295 PGG393295 OWK393295 OMO393295 OCS393295 NSW393295 NJA393295 MZE393295 MPI393295 MFM393295 LVQ393295 LLU393295 LBY393295 KSC393295 KIG393295 JYK393295 JOO393295 JES393295 IUW393295 ILA393295 IBE393295 HRI393295 HHM393295 GXQ393295 GNU393295 GDY393295 FUC393295 FKG393295 FAK393295 EQO393295 EGS393295 DWW393295 DNA393295 DDE393295 CTI393295 CJM393295 BZQ393295 BPU393295 BFY393295 AWC393295 AMG393295 ACK393295 SO393295 IS393295 A393295 WVE327759 WLI327759 WBM327759 VRQ327759 VHU327759 UXY327759 UOC327759 UEG327759 TUK327759 TKO327759 TAS327759 SQW327759 SHA327759 RXE327759 RNI327759 RDM327759 QTQ327759 QJU327759 PZY327759 PQC327759 PGG327759 OWK327759 OMO327759 OCS327759 NSW327759 NJA327759 MZE327759 MPI327759 MFM327759 LVQ327759 LLU327759 LBY327759 KSC327759 KIG327759 JYK327759 JOO327759 JES327759 IUW327759 ILA327759 IBE327759 HRI327759 HHM327759 GXQ327759 GNU327759 GDY327759 FUC327759 FKG327759 FAK327759 EQO327759 EGS327759 DWW327759 DNA327759 DDE327759 CTI327759 CJM327759 BZQ327759 BPU327759 BFY327759 AWC327759 AMG327759 ACK327759 SO327759 IS327759 A327759 WVE262223 WLI262223 WBM262223 VRQ262223 VHU262223 UXY262223 UOC262223 UEG262223 TUK262223 TKO262223 TAS262223 SQW262223 SHA262223 RXE262223 RNI262223 RDM262223 QTQ262223 QJU262223 PZY262223 PQC262223 PGG262223 OWK262223 OMO262223 OCS262223 NSW262223 NJA262223 MZE262223 MPI262223 MFM262223 LVQ262223 LLU262223 LBY262223 KSC262223 KIG262223 JYK262223 JOO262223 JES262223 IUW262223 ILA262223 IBE262223 HRI262223 HHM262223 GXQ262223 GNU262223 GDY262223 FUC262223 FKG262223 FAK262223 EQO262223 EGS262223 DWW262223 DNA262223 DDE262223 CTI262223 CJM262223 BZQ262223 BPU262223 BFY262223 AWC262223 AMG262223 ACK262223 SO262223 IS262223 A262223 WVE196687 WLI196687 WBM196687 VRQ196687 VHU196687 UXY196687 UOC196687 UEG196687 TUK196687 TKO196687 TAS196687 SQW196687 SHA196687 RXE196687 RNI196687 RDM196687 QTQ196687 QJU196687 PZY196687 PQC196687 PGG196687 OWK196687 OMO196687 OCS196687 NSW196687 NJA196687 MZE196687 MPI196687 MFM196687 LVQ196687 LLU196687 LBY196687 KSC196687 KIG196687 JYK196687 JOO196687 JES196687 IUW196687 ILA196687 IBE196687 HRI196687 HHM196687 GXQ196687 GNU196687 GDY196687 FUC196687 FKG196687 FAK196687 EQO196687 EGS196687 DWW196687 DNA196687 DDE196687 CTI196687 CJM196687 BZQ196687 BPU196687 BFY196687 AWC196687 AMG196687 ACK196687 SO196687 IS196687 A196687 WVE131151 WLI131151 WBM131151 VRQ131151 VHU131151 UXY131151 UOC131151 UEG131151 TUK131151 TKO131151 TAS131151 SQW131151 SHA131151 RXE131151 RNI131151 RDM131151 QTQ131151 QJU131151 PZY131151 PQC131151 PGG131151 OWK131151 OMO131151 OCS131151 NSW131151 NJA131151 MZE131151 MPI131151 MFM131151 LVQ131151 LLU131151 LBY131151 KSC131151 KIG131151 JYK131151 JOO131151 JES131151 IUW131151 ILA131151 IBE131151 HRI131151 HHM131151 GXQ131151 GNU131151 GDY131151 FUC131151 FKG131151 FAK131151 EQO131151 EGS131151 DWW131151 DNA131151 DDE131151 CTI131151 CJM131151 BZQ131151 BPU131151 BFY131151 AWC131151 AMG131151 ACK131151 SO131151 IS131151 A131151 WVE65615 WLI65615 WBM65615 VRQ65615 VHU65615 UXY65615 UOC65615 UEG65615 TUK65615 TKO65615 TAS65615 SQW65615 SHA65615 RXE65615 RNI65615 RDM65615 QTQ65615 QJU65615 PZY65615 PQC65615 PGG65615 OWK65615 OMO65615 OCS65615 NSW65615 NJA65615 MZE65615 MPI65615 MFM65615 LVQ65615 LLU65615 LBY65615 KSC65615 KIG65615 JYK65615 JOO65615 JES65615 IUW65615 ILA65615 IBE65615 HRI65615 HHM65615 GXQ65615 GNU65615 GDY65615 FUC65615 FKG65615 FAK65615 EQO65615 EGS65615 DWW65615 DNA65615 DDE65615 CTI65615 CJM65615 BZQ65615 BPU65615 BFY65615 AWC65615 AMG65615 ACK65615 SO65615 IS65615 A65615">
      <formula1>"1,2,3,4,5"</formula1>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51"/>
  <sheetViews>
    <sheetView topLeftCell="A133" zoomScale="80" zoomScaleNormal="8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5.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3117</v>
      </c>
      <c r="D6" s="1443"/>
      <c r="E6" s="1443"/>
      <c r="F6" s="1443"/>
      <c r="G6" s="1443"/>
      <c r="H6" s="1443"/>
      <c r="I6" s="1443"/>
      <c r="J6" s="1443"/>
      <c r="K6" s="1443"/>
      <c r="L6" s="1443"/>
      <c r="M6" s="1443"/>
      <c r="N6" s="1444"/>
    </row>
    <row r="7" spans="2:16" ht="16.5" thickBot="1" x14ac:dyDescent="0.3">
      <c r="B7" s="3" t="s">
        <v>4</v>
      </c>
      <c r="C7" s="153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8</v>
      </c>
      <c r="D10" s="1415"/>
      <c r="E10" s="1416"/>
      <c r="F10" s="4"/>
      <c r="G10" s="4"/>
      <c r="H10" s="4"/>
      <c r="I10" s="4"/>
      <c r="J10" s="4"/>
      <c r="K10" s="4"/>
      <c r="L10" s="4"/>
      <c r="M10" s="4"/>
      <c r="N10" s="5"/>
    </row>
    <row r="11" spans="2:16" ht="16.5" thickBot="1" x14ac:dyDescent="0.3">
      <c r="B11" s="6" t="s">
        <v>10</v>
      </c>
      <c r="C11" s="7">
        <v>41979</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8</v>
      </c>
      <c r="E15" s="18">
        <v>822782714</v>
      </c>
      <c r="F15" s="19">
        <v>394</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c r="F22" s="19">
        <f>SUM(F15:F21)</f>
        <v>394</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315.20000000000005</v>
      </c>
      <c r="D24" s="32"/>
      <c r="E24" s="18">
        <v>822782714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0" t="s">
        <v>1114</v>
      </c>
      <c r="D30" s="740" t="s">
        <v>23</v>
      </c>
      <c r="E30"/>
      <c r="F30"/>
      <c r="G30"/>
      <c r="H30"/>
      <c r="I30" s="13"/>
      <c r="J30" s="13"/>
      <c r="K30" s="13"/>
      <c r="L30" s="13"/>
      <c r="M30" s="13"/>
      <c r="N30" s="14"/>
    </row>
    <row r="31" spans="1:14" x14ac:dyDescent="0.25">
      <c r="A31" s="36"/>
      <c r="B31" s="41" t="s">
        <v>24</v>
      </c>
      <c r="C31" s="740" t="s">
        <v>23</v>
      </c>
      <c r="D31" s="740"/>
      <c r="E31"/>
      <c r="F31"/>
      <c r="G31"/>
      <c r="H31"/>
      <c r="I31" s="13"/>
      <c r="J31" s="13"/>
      <c r="K31" s="13"/>
      <c r="L31" s="13"/>
      <c r="M31" s="13"/>
      <c r="N31" s="14"/>
    </row>
    <row r="32" spans="1:14" x14ac:dyDescent="0.25">
      <c r="A32" s="36"/>
      <c r="B32" s="41" t="s">
        <v>25</v>
      </c>
      <c r="C32" s="740"/>
      <c r="D32" s="740" t="s">
        <v>23</v>
      </c>
      <c r="E32"/>
      <c r="F32"/>
      <c r="G32"/>
      <c r="H32"/>
      <c r="I32" s="13"/>
      <c r="J32" s="13"/>
      <c r="K32" s="13"/>
      <c r="L32" s="13"/>
      <c r="M32" s="13"/>
      <c r="N32" s="14"/>
    </row>
    <row r="33" spans="1:17" x14ac:dyDescent="0.25">
      <c r="A33" s="36"/>
      <c r="B33" s="41" t="s">
        <v>26</v>
      </c>
      <c r="C33" s="740"/>
      <c r="D33" s="740"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1337" t="s">
        <v>19</v>
      </c>
      <c r="C39" s="40" t="s">
        <v>28</v>
      </c>
      <c r="D39" s="42" t="s">
        <v>29</v>
      </c>
      <c r="E39" s="42" t="s">
        <v>30</v>
      </c>
      <c r="F39"/>
      <c r="G39"/>
      <c r="H39"/>
      <c r="I39" s="13"/>
      <c r="J39" s="13"/>
      <c r="K39" s="13"/>
      <c r="L39" s="13"/>
      <c r="M39" s="13"/>
      <c r="N39" s="14"/>
    </row>
    <row r="40" spans="1:17" ht="28.5" x14ac:dyDescent="0.25">
      <c r="A40" s="36"/>
      <c r="B40" s="43" t="s">
        <v>31</v>
      </c>
      <c r="C40" s="813">
        <v>40</v>
      </c>
      <c r="D40" s="779">
        <v>40</v>
      </c>
      <c r="E40" s="1403">
        <v>100</v>
      </c>
      <c r="F40"/>
      <c r="G40"/>
      <c r="H40"/>
      <c r="I40" s="13"/>
      <c r="J40" s="13"/>
      <c r="K40" s="13"/>
      <c r="L40" s="13"/>
      <c r="M40" s="13"/>
      <c r="N40" s="14"/>
    </row>
    <row r="41" spans="1:17" ht="42.75" x14ac:dyDescent="0.25">
      <c r="A41" s="36"/>
      <c r="B41" s="43" t="s">
        <v>32</v>
      </c>
      <c r="C41" s="813">
        <v>60</v>
      </c>
      <c r="D41" s="779">
        <v>60</v>
      </c>
      <c r="E41" s="1404"/>
      <c r="F41"/>
      <c r="G41"/>
      <c r="H41" s="156"/>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28.5" x14ac:dyDescent="0.25">
      <c r="A49" s="50">
        <v>1</v>
      </c>
      <c r="B49" s="64" t="s">
        <v>3117</v>
      </c>
      <c r="C49" s="64" t="s">
        <v>3117</v>
      </c>
      <c r="D49" s="52" t="s">
        <v>4929</v>
      </c>
      <c r="E49" s="53">
        <v>7018201200085</v>
      </c>
      <c r="F49" s="52" t="s">
        <v>20</v>
      </c>
      <c r="G49" s="54">
        <v>1</v>
      </c>
      <c r="H49" s="55">
        <v>41513</v>
      </c>
      <c r="I49" s="157">
        <v>41988</v>
      </c>
      <c r="J49" s="56" t="s">
        <v>21</v>
      </c>
      <c r="K49" s="158">
        <v>13.1</v>
      </c>
      <c r="L49" s="57">
        <v>0</v>
      </c>
      <c r="M49" s="58">
        <v>350</v>
      </c>
      <c r="N49" s="58">
        <f>M49*G49</f>
        <v>350</v>
      </c>
      <c r="O49" s="59">
        <v>680234900</v>
      </c>
      <c r="P49" s="60" t="s">
        <v>4928</v>
      </c>
      <c r="Q49" s="1679" t="s">
        <v>4927</v>
      </c>
      <c r="R49" s="61"/>
      <c r="S49" s="61"/>
      <c r="T49" s="61"/>
      <c r="U49" s="61"/>
      <c r="V49" s="61"/>
      <c r="W49" s="61"/>
      <c r="X49" s="61"/>
      <c r="Y49" s="61"/>
      <c r="Z49" s="61"/>
    </row>
    <row r="50" spans="1:26" s="62" customFormat="1" ht="42.75" x14ac:dyDescent="0.25">
      <c r="A50" s="50">
        <f>+A49+1</f>
        <v>2</v>
      </c>
      <c r="B50" s="64" t="s">
        <v>3117</v>
      </c>
      <c r="C50" s="52" t="s">
        <v>3117</v>
      </c>
      <c r="D50" s="52" t="s">
        <v>4881</v>
      </c>
      <c r="E50" s="53" t="s">
        <v>4926</v>
      </c>
      <c r="F50" s="52" t="s">
        <v>20</v>
      </c>
      <c r="G50" s="54">
        <v>1</v>
      </c>
      <c r="H50" s="159">
        <v>40249</v>
      </c>
      <c r="I50" s="160">
        <v>40564</v>
      </c>
      <c r="J50" s="56" t="s">
        <v>21</v>
      </c>
      <c r="K50" s="57">
        <v>10.3</v>
      </c>
      <c r="L50" s="57">
        <v>0</v>
      </c>
      <c r="M50" s="58">
        <v>102</v>
      </c>
      <c r="N50" s="58">
        <f>M50*G50</f>
        <v>102</v>
      </c>
      <c r="O50" s="163">
        <v>8000000</v>
      </c>
      <c r="P50" s="60" t="s">
        <v>4925</v>
      </c>
      <c r="Q50" s="1680"/>
      <c r="R50" s="61"/>
      <c r="S50" s="61"/>
      <c r="T50" s="61"/>
      <c r="U50" s="61"/>
      <c r="V50" s="61"/>
      <c r="W50" s="61"/>
      <c r="X50" s="61"/>
      <c r="Y50" s="61"/>
      <c r="Z50" s="61"/>
    </row>
    <row r="51" spans="1:26" s="62" customFormat="1" x14ac:dyDescent="0.25">
      <c r="A51" s="50" t="e">
        <f>+#REF!+1</f>
        <v>#REF!</v>
      </c>
      <c r="B51" s="71"/>
      <c r="C51" s="72"/>
      <c r="D51" s="71"/>
      <c r="E51" s="53"/>
      <c r="F51" s="73"/>
      <c r="G51" s="73"/>
      <c r="H51" s="73"/>
      <c r="I51" s="74"/>
      <c r="J51" s="74"/>
      <c r="K51" s="74"/>
      <c r="L51" s="74"/>
      <c r="M51" s="76"/>
      <c r="N51" s="76"/>
      <c r="O51" s="77"/>
      <c r="P51" s="77"/>
      <c r="Q51" s="65"/>
      <c r="R51" s="61"/>
      <c r="S51" s="61"/>
      <c r="T51" s="61"/>
      <c r="U51" s="61"/>
      <c r="V51" s="61"/>
      <c r="W51" s="61"/>
      <c r="X51" s="61"/>
      <c r="Y51" s="61"/>
      <c r="Z51" s="61"/>
    </row>
    <row r="52" spans="1:26" s="62" customFormat="1" x14ac:dyDescent="0.25">
      <c r="A52" s="50"/>
      <c r="B52" s="78" t="s">
        <v>30</v>
      </c>
      <c r="C52" s="72"/>
      <c r="D52" s="71"/>
      <c r="E52" s="53"/>
      <c r="F52" s="73"/>
      <c r="G52" s="73"/>
      <c r="H52" s="73"/>
      <c r="I52" s="74"/>
      <c r="J52" s="74"/>
      <c r="K52" s="79">
        <f>SUM(K49:K51)</f>
        <v>23.4</v>
      </c>
      <c r="L52" s="79">
        <f>SUM(L49:L51)</f>
        <v>0</v>
      </c>
      <c r="M52" s="58">
        <v>350</v>
      </c>
      <c r="N52" s="80"/>
      <c r="O52" s="77"/>
      <c r="P52" s="77"/>
      <c r="Q52" s="81"/>
    </row>
    <row r="53" spans="1:26" s="82" customFormat="1" x14ac:dyDescent="0.25">
      <c r="E53" s="83"/>
    </row>
    <row r="54" spans="1:26" s="82" customFormat="1" x14ac:dyDescent="0.25">
      <c r="B54" s="1422" t="s">
        <v>56</v>
      </c>
      <c r="C54" s="1422" t="s">
        <v>57</v>
      </c>
      <c r="D54" s="1424" t="s">
        <v>58</v>
      </c>
      <c r="E54" s="1424"/>
    </row>
    <row r="55" spans="1:26" s="82" customFormat="1" x14ac:dyDescent="0.25">
      <c r="B55" s="1423"/>
      <c r="C55" s="1423"/>
      <c r="D55" s="766" t="s">
        <v>59</v>
      </c>
      <c r="E55" s="85" t="s">
        <v>60</v>
      </c>
      <c r="H55" s="171"/>
    </row>
    <row r="56" spans="1:26" s="82" customFormat="1" ht="18.75" x14ac:dyDescent="0.25">
      <c r="B56" s="86" t="s">
        <v>61</v>
      </c>
      <c r="C56" s="87">
        <f>+K52</f>
        <v>23.4</v>
      </c>
      <c r="D56" s="88"/>
      <c r="E56" s="88" t="s">
        <v>23</v>
      </c>
      <c r="F56" s="89"/>
      <c r="G56" s="89"/>
      <c r="H56" s="172"/>
      <c r="I56" s="89"/>
      <c r="J56" s="89"/>
      <c r="K56" s="89"/>
      <c r="L56" s="89"/>
      <c r="M56" s="89"/>
    </row>
    <row r="57" spans="1:26" s="82" customFormat="1" x14ac:dyDescent="0.25">
      <c r="B57" s="86" t="s">
        <v>62</v>
      </c>
      <c r="C57" s="87" t="s">
        <v>4924</v>
      </c>
      <c r="D57" s="88" t="s">
        <v>23</v>
      </c>
      <c r="E57" s="88"/>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75"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x14ac:dyDescent="0.25">
      <c r="B64" s="94" t="s">
        <v>1437</v>
      </c>
      <c r="C64" s="94"/>
      <c r="D64" s="95"/>
      <c r="E64" s="95"/>
      <c r="F64" s="96"/>
      <c r="G64" s="96"/>
      <c r="H64" s="96"/>
      <c r="I64" s="97" t="s">
        <v>20</v>
      </c>
      <c r="J64" s="97"/>
      <c r="K64" s="41"/>
      <c r="L64" s="41"/>
      <c r="M64" s="41"/>
      <c r="N64" s="41"/>
      <c r="O64" s="1390" t="s">
        <v>4923</v>
      </c>
      <c r="P64" s="1391"/>
      <c r="Q64" s="41" t="s">
        <v>21</v>
      </c>
    </row>
    <row r="65" spans="2:17" x14ac:dyDescent="0.25">
      <c r="B65" s="1" t="s">
        <v>83</v>
      </c>
    </row>
    <row r="66" spans="2:17" x14ac:dyDescent="0.25">
      <c r="B66" s="1" t="s">
        <v>84</v>
      </c>
    </row>
    <row r="67" spans="2:17" x14ac:dyDescent="0.25">
      <c r="B67" s="1" t="s">
        <v>85</v>
      </c>
    </row>
    <row r="69" spans="2:17" ht="15.75" thickBot="1" x14ac:dyDescent="0.3"/>
    <row r="70" spans="2:17" ht="27" thickBot="1" x14ac:dyDescent="0.3">
      <c r="B70" s="1393" t="s">
        <v>86</v>
      </c>
      <c r="C70" s="1394"/>
      <c r="D70" s="1394"/>
      <c r="E70" s="1394"/>
      <c r="F70" s="1394"/>
      <c r="G70" s="1394"/>
      <c r="H70" s="1394"/>
      <c r="I70" s="1394"/>
      <c r="J70" s="1394"/>
      <c r="K70" s="1394"/>
      <c r="L70" s="1394"/>
      <c r="M70" s="1394"/>
      <c r="N70" s="1395"/>
    </row>
    <row r="75" spans="2:17" ht="75" x14ac:dyDescent="0.25">
      <c r="B75" s="91" t="s">
        <v>87</v>
      </c>
      <c r="C75" s="91" t="s">
        <v>88</v>
      </c>
      <c r="D75" s="91" t="s">
        <v>89</v>
      </c>
      <c r="E75" s="91" t="s">
        <v>90</v>
      </c>
      <c r="F75" s="91" t="s">
        <v>91</v>
      </c>
      <c r="G75" s="91" t="s">
        <v>92</v>
      </c>
      <c r="H75" s="91" t="s">
        <v>93</v>
      </c>
      <c r="I75" s="91" t="s">
        <v>94</v>
      </c>
      <c r="J75" s="1387" t="s">
        <v>95</v>
      </c>
      <c r="K75" s="1405"/>
      <c r="L75" s="1388"/>
      <c r="M75" s="91" t="s">
        <v>96</v>
      </c>
      <c r="N75" s="91" t="s">
        <v>97</v>
      </c>
      <c r="O75" s="91" t="s">
        <v>98</v>
      </c>
      <c r="P75" s="1387" t="s">
        <v>77</v>
      </c>
      <c r="Q75" s="1388"/>
    </row>
    <row r="76" spans="2:17" s="102" customFormat="1" ht="30" x14ac:dyDescent="0.25">
      <c r="B76" s="98"/>
      <c r="C76" s="98"/>
      <c r="D76" s="98"/>
      <c r="E76" s="98"/>
      <c r="F76" s="98"/>
      <c r="G76" s="98"/>
      <c r="H76" s="98"/>
      <c r="I76" s="98"/>
      <c r="J76" s="775" t="s">
        <v>99</v>
      </c>
      <c r="K76" s="778" t="s">
        <v>100</v>
      </c>
      <c r="L76" s="776" t="s">
        <v>101</v>
      </c>
      <c r="M76" s="98"/>
      <c r="N76" s="98"/>
      <c r="O76" s="98"/>
      <c r="P76" s="775"/>
      <c r="Q76" s="776"/>
    </row>
    <row r="77" spans="2:17" ht="105" x14ac:dyDescent="0.25">
      <c r="B77" s="1530" t="s">
        <v>858</v>
      </c>
      <c r="C77" s="1672" t="s">
        <v>103</v>
      </c>
      <c r="D77" s="1530" t="s">
        <v>4922</v>
      </c>
      <c r="E77" s="1530">
        <v>45765884</v>
      </c>
      <c r="F77" s="1672" t="s">
        <v>4921</v>
      </c>
      <c r="G77" s="1530" t="s">
        <v>2769</v>
      </c>
      <c r="H77" s="1681">
        <v>36435</v>
      </c>
      <c r="I77" s="1678" t="s">
        <v>81</v>
      </c>
      <c r="J77" s="106" t="s">
        <v>4920</v>
      </c>
      <c r="K77" s="107" t="s">
        <v>4919</v>
      </c>
      <c r="L77" s="107" t="s">
        <v>4918</v>
      </c>
      <c r="M77" s="1675" t="s">
        <v>20</v>
      </c>
      <c r="N77" s="1675" t="s">
        <v>20</v>
      </c>
      <c r="O77" s="1675" t="s">
        <v>20</v>
      </c>
      <c r="P77" s="1493" t="s">
        <v>4917</v>
      </c>
      <c r="Q77" s="1494"/>
    </row>
    <row r="78" spans="2:17" ht="180" x14ac:dyDescent="0.25">
      <c r="B78" s="1531"/>
      <c r="C78" s="1673"/>
      <c r="D78" s="1531"/>
      <c r="E78" s="1531"/>
      <c r="F78" s="1531"/>
      <c r="G78" s="1531"/>
      <c r="H78" s="1531"/>
      <c r="I78" s="1531"/>
      <c r="J78" s="104" t="s">
        <v>4916</v>
      </c>
      <c r="K78" s="107" t="s">
        <v>4915</v>
      </c>
      <c r="L78" s="107" t="s">
        <v>4914</v>
      </c>
      <c r="M78" s="1676"/>
      <c r="N78" s="1676"/>
      <c r="O78" s="1676"/>
      <c r="P78" s="1604"/>
      <c r="Q78" s="1605"/>
    </row>
    <row r="79" spans="2:17" ht="45" x14ac:dyDescent="0.25">
      <c r="B79" s="1531"/>
      <c r="C79" s="1673"/>
      <c r="D79" s="1531"/>
      <c r="E79" s="1531"/>
      <c r="F79" s="1531"/>
      <c r="G79" s="1531"/>
      <c r="H79" s="1531"/>
      <c r="I79" s="1531"/>
      <c r="J79" s="104" t="s">
        <v>4913</v>
      </c>
      <c r="K79" s="107" t="s">
        <v>4912</v>
      </c>
      <c r="L79" s="107" t="s">
        <v>4911</v>
      </c>
      <c r="M79" s="1676"/>
      <c r="N79" s="1676"/>
      <c r="O79" s="1676"/>
      <c r="P79" s="1604"/>
      <c r="Q79" s="1605"/>
    </row>
    <row r="80" spans="2:17" x14ac:dyDescent="0.25">
      <c r="B80" s="1532"/>
      <c r="C80" s="1674"/>
      <c r="D80" s="1532"/>
      <c r="E80" s="1532"/>
      <c r="F80" s="1532"/>
      <c r="G80" s="1532"/>
      <c r="H80" s="1532"/>
      <c r="I80" s="1532"/>
      <c r="J80" s="104" t="s">
        <v>4910</v>
      </c>
      <c r="K80" s="107" t="s">
        <v>4909</v>
      </c>
      <c r="L80" s="97" t="s">
        <v>4908</v>
      </c>
      <c r="M80" s="1677"/>
      <c r="N80" s="1677"/>
      <c r="O80" s="1677"/>
      <c r="P80" s="1495"/>
      <c r="Q80" s="1496"/>
    </row>
    <row r="81" spans="2:17" ht="75" x14ac:dyDescent="0.25">
      <c r="B81" s="1530" t="s">
        <v>1230</v>
      </c>
      <c r="C81" s="1675" t="s">
        <v>111</v>
      </c>
      <c r="D81" s="1530" t="s">
        <v>4907</v>
      </c>
      <c r="E81" s="1530">
        <v>1092339525</v>
      </c>
      <c r="F81" s="1530" t="s">
        <v>274</v>
      </c>
      <c r="G81" s="1530" t="s">
        <v>338</v>
      </c>
      <c r="H81" s="1681">
        <v>41194</v>
      </c>
      <c r="I81" s="1678" t="s">
        <v>81</v>
      </c>
      <c r="J81" s="104" t="s">
        <v>4906</v>
      </c>
      <c r="K81" s="107" t="s">
        <v>4905</v>
      </c>
      <c r="L81" s="107" t="s">
        <v>274</v>
      </c>
      <c r="M81" s="1675" t="s">
        <v>20</v>
      </c>
      <c r="N81" s="1675" t="s">
        <v>20</v>
      </c>
      <c r="O81" s="1675" t="s">
        <v>20</v>
      </c>
      <c r="P81" s="1595"/>
      <c r="Q81" s="1596"/>
    </row>
    <row r="82" spans="2:17" ht="45" x14ac:dyDescent="0.25">
      <c r="B82" s="1531"/>
      <c r="C82" s="1531"/>
      <c r="D82" s="1531"/>
      <c r="E82" s="1531"/>
      <c r="F82" s="1531"/>
      <c r="G82" s="1531"/>
      <c r="H82" s="1531"/>
      <c r="I82" s="1531"/>
      <c r="J82" s="104" t="s">
        <v>4904</v>
      </c>
      <c r="K82" s="107" t="s">
        <v>4903</v>
      </c>
      <c r="L82" s="107" t="s">
        <v>4902</v>
      </c>
      <c r="M82" s="1676"/>
      <c r="N82" s="1676"/>
      <c r="O82" s="1676"/>
      <c r="P82" s="1597"/>
      <c r="Q82" s="1598"/>
    </row>
    <row r="83" spans="2:17" x14ac:dyDescent="0.25">
      <c r="B83" s="1531"/>
      <c r="C83" s="1531"/>
      <c r="D83" s="1531"/>
      <c r="E83" s="1531"/>
      <c r="F83" s="1531"/>
      <c r="G83" s="1531"/>
      <c r="H83" s="1531"/>
      <c r="I83" s="1531"/>
      <c r="J83" s="1675" t="s">
        <v>3117</v>
      </c>
      <c r="K83" s="1678" t="s">
        <v>4901</v>
      </c>
      <c r="L83" s="1678" t="s">
        <v>4900</v>
      </c>
      <c r="M83" s="1676"/>
      <c r="N83" s="1676"/>
      <c r="O83" s="1676"/>
      <c r="P83" s="1597"/>
      <c r="Q83" s="1598"/>
    </row>
    <row r="84" spans="2:17" x14ac:dyDescent="0.25">
      <c r="B84" s="1531"/>
      <c r="C84" s="1531"/>
      <c r="D84" s="1531"/>
      <c r="E84" s="1531"/>
      <c r="F84" s="1531"/>
      <c r="G84" s="1531"/>
      <c r="H84" s="1531"/>
      <c r="I84" s="1531"/>
      <c r="J84" s="1531"/>
      <c r="K84" s="1531"/>
      <c r="L84" s="1531"/>
      <c r="M84" s="1676"/>
      <c r="N84" s="1676"/>
      <c r="O84" s="1676"/>
      <c r="P84" s="1597"/>
      <c r="Q84" s="1598"/>
    </row>
    <row r="85" spans="2:17" x14ac:dyDescent="0.25">
      <c r="B85" s="1531"/>
      <c r="C85" s="1531"/>
      <c r="D85" s="1531"/>
      <c r="E85" s="1531"/>
      <c r="F85" s="1531"/>
      <c r="G85" s="1531"/>
      <c r="H85" s="1531"/>
      <c r="I85" s="1531"/>
      <c r="J85" s="1531"/>
      <c r="K85" s="1531"/>
      <c r="L85" s="1531"/>
      <c r="M85" s="1676"/>
      <c r="N85" s="1676"/>
      <c r="O85" s="1676"/>
      <c r="P85" s="1597"/>
      <c r="Q85" s="1598"/>
    </row>
    <row r="86" spans="2:17" x14ac:dyDescent="0.25">
      <c r="B86" s="1532"/>
      <c r="C86" s="1532"/>
      <c r="D86" s="1532"/>
      <c r="E86" s="1532"/>
      <c r="F86" s="1532"/>
      <c r="G86" s="1532"/>
      <c r="H86" s="1532"/>
      <c r="I86" s="1532"/>
      <c r="J86" s="1532"/>
      <c r="K86" s="1532"/>
      <c r="L86" s="1532"/>
      <c r="M86" s="1677"/>
      <c r="N86" s="1677"/>
      <c r="O86" s="1677"/>
      <c r="P86" s="1599"/>
      <c r="Q86" s="1600"/>
    </row>
    <row r="87" spans="2:17" ht="71.25" customHeight="1" x14ac:dyDescent="0.25">
      <c r="B87" s="1524" t="s">
        <v>1230</v>
      </c>
      <c r="C87" s="1524" t="s">
        <v>111</v>
      </c>
      <c r="D87" s="1522" t="s">
        <v>4899</v>
      </c>
      <c r="E87" s="1669">
        <v>30274865</v>
      </c>
      <c r="F87" s="1669" t="s">
        <v>274</v>
      </c>
      <c r="G87" s="1522" t="s">
        <v>1363</v>
      </c>
      <c r="H87" s="1516">
        <v>37499</v>
      </c>
      <c r="I87" s="1484" t="s">
        <v>81</v>
      </c>
      <c r="J87" s="104" t="s">
        <v>4898</v>
      </c>
      <c r="K87" s="107"/>
      <c r="L87" s="107" t="s">
        <v>4897</v>
      </c>
      <c r="M87" s="1675" t="s">
        <v>21</v>
      </c>
      <c r="N87" s="1675" t="s">
        <v>20</v>
      </c>
      <c r="O87" s="1675" t="s">
        <v>20</v>
      </c>
      <c r="P87" s="1428" t="s">
        <v>4896</v>
      </c>
      <c r="Q87" s="1429"/>
    </row>
    <row r="88" spans="2:17" ht="30" x14ac:dyDescent="0.25">
      <c r="B88" s="1601"/>
      <c r="C88" s="1601"/>
      <c r="D88" s="1528"/>
      <c r="E88" s="1670"/>
      <c r="F88" s="1670"/>
      <c r="G88" s="1528"/>
      <c r="H88" s="1529"/>
      <c r="I88" s="1485"/>
      <c r="J88" s="104" t="s">
        <v>4895</v>
      </c>
      <c r="K88" s="107" t="s">
        <v>4894</v>
      </c>
      <c r="M88" s="1676"/>
      <c r="N88" s="1676"/>
      <c r="O88" s="1676"/>
      <c r="P88" s="1390" t="s">
        <v>4893</v>
      </c>
      <c r="Q88" s="1391"/>
    </row>
    <row r="89" spans="2:17" ht="75" x14ac:dyDescent="0.25">
      <c r="B89" s="1601"/>
      <c r="C89" s="1601"/>
      <c r="D89" s="1528"/>
      <c r="E89" s="1670"/>
      <c r="F89" s="1670"/>
      <c r="G89" s="1528"/>
      <c r="H89" s="1528"/>
      <c r="I89" s="1528"/>
      <c r="J89" s="104" t="s">
        <v>4892</v>
      </c>
      <c r="K89" s="107" t="s">
        <v>4891</v>
      </c>
      <c r="L89" s="97" t="s">
        <v>520</v>
      </c>
      <c r="M89" s="1676"/>
      <c r="N89" s="1676"/>
      <c r="O89" s="1676"/>
      <c r="P89" s="1390" t="s">
        <v>4890</v>
      </c>
      <c r="Q89" s="1391"/>
    </row>
    <row r="90" spans="2:17" ht="69.75" customHeight="1" x14ac:dyDescent="0.25">
      <c r="B90" s="1601"/>
      <c r="C90" s="1601"/>
      <c r="D90" s="1528"/>
      <c r="E90" s="1670"/>
      <c r="F90" s="1670"/>
      <c r="G90" s="1528"/>
      <c r="H90" s="1528"/>
      <c r="I90" s="1528"/>
      <c r="J90" s="104" t="s">
        <v>4889</v>
      </c>
      <c r="K90" s="107" t="s">
        <v>4888</v>
      </c>
      <c r="L90" s="107" t="s">
        <v>4887</v>
      </c>
      <c r="M90" s="1676"/>
      <c r="N90" s="1676"/>
      <c r="O90" s="1676"/>
      <c r="P90" s="1390"/>
      <c r="Q90" s="1391"/>
    </row>
    <row r="91" spans="2:17" ht="42.75" customHeight="1" x14ac:dyDescent="0.25">
      <c r="B91" s="1525"/>
      <c r="C91" s="1525"/>
      <c r="D91" s="1517"/>
      <c r="E91" s="1671"/>
      <c r="F91" s="1671"/>
      <c r="G91" s="1517"/>
      <c r="H91" s="1517"/>
      <c r="I91" s="1517"/>
      <c r="J91" s="104" t="s">
        <v>1373</v>
      </c>
      <c r="K91" s="107"/>
      <c r="L91" s="107"/>
      <c r="M91" s="1677"/>
      <c r="N91" s="1677"/>
      <c r="O91" s="1677"/>
      <c r="P91" s="1390" t="s">
        <v>4886</v>
      </c>
      <c r="Q91" s="1391"/>
    </row>
    <row r="92" spans="2:17" ht="129" customHeight="1" x14ac:dyDescent="0.25">
      <c r="B92" s="803" t="s">
        <v>1230</v>
      </c>
      <c r="C92" s="1336">
        <v>1.0638297872340425E-2</v>
      </c>
      <c r="D92" s="104" t="s">
        <v>4885</v>
      </c>
      <c r="E92" s="805">
        <v>22865442</v>
      </c>
      <c r="F92" s="805" t="s">
        <v>274</v>
      </c>
      <c r="G92" s="104" t="s">
        <v>293</v>
      </c>
      <c r="H92" s="111">
        <v>41355</v>
      </c>
      <c r="I92" s="479" t="s">
        <v>81</v>
      </c>
      <c r="J92" s="104" t="s">
        <v>3117</v>
      </c>
      <c r="K92" s="107" t="s">
        <v>4884</v>
      </c>
      <c r="L92" s="120" t="s">
        <v>4883</v>
      </c>
      <c r="M92" s="41" t="s">
        <v>21</v>
      </c>
      <c r="N92" s="41" t="s">
        <v>20</v>
      </c>
      <c r="O92" s="41" t="s">
        <v>20</v>
      </c>
      <c r="P92" s="1682" t="s">
        <v>4882</v>
      </c>
      <c r="Q92" s="1683"/>
    </row>
    <row r="93" spans="2:17" x14ac:dyDescent="0.25">
      <c r="B93" s="113"/>
      <c r="C93" s="1136"/>
      <c r="D93" s="113"/>
      <c r="E93" s="114"/>
      <c r="F93" s="114"/>
      <c r="G93" s="113"/>
      <c r="H93" s="115"/>
      <c r="I93" s="116"/>
      <c r="J93" s="113"/>
      <c r="K93" s="117"/>
      <c r="L93" s="118"/>
      <c r="M93" s="29"/>
      <c r="N93" s="29"/>
      <c r="O93" s="29"/>
      <c r="P93" s="119"/>
      <c r="Q93" s="119"/>
    </row>
    <row r="94" spans="2:17" x14ac:dyDescent="0.25">
      <c r="H94" s="250"/>
    </row>
    <row r="95" spans="2:17" ht="15.75" thickBot="1" x14ac:dyDescent="0.3"/>
    <row r="96" spans="2:17" ht="27" thickBot="1" x14ac:dyDescent="0.3">
      <c r="B96" s="1393" t="s">
        <v>143</v>
      </c>
      <c r="C96" s="1394"/>
      <c r="D96" s="1394"/>
      <c r="E96" s="1394"/>
      <c r="F96" s="1394"/>
      <c r="G96" s="1394"/>
      <c r="H96" s="1394"/>
      <c r="I96" s="1394"/>
      <c r="J96" s="1394"/>
      <c r="K96" s="1394"/>
      <c r="L96" s="1394"/>
      <c r="M96" s="1394"/>
      <c r="N96" s="1395"/>
    </row>
    <row r="99" spans="1:26" ht="30" x14ac:dyDescent="0.25">
      <c r="B99" s="92" t="s">
        <v>19</v>
      </c>
      <c r="C99" s="92" t="s">
        <v>144</v>
      </c>
      <c r="D99" s="1387" t="s">
        <v>77</v>
      </c>
      <c r="E99" s="1388"/>
    </row>
    <row r="100" spans="1:26" x14ac:dyDescent="0.25">
      <c r="B100" s="120" t="s">
        <v>145</v>
      </c>
      <c r="C100" s="41" t="s">
        <v>20</v>
      </c>
      <c r="D100" s="1389"/>
      <c r="E100" s="1389"/>
      <c r="I100" s="205"/>
    </row>
    <row r="103" spans="1:26" ht="26.25" x14ac:dyDescent="0.25">
      <c r="B103" s="1408" t="s">
        <v>146</v>
      </c>
      <c r="C103" s="1409"/>
      <c r="D103" s="1409"/>
      <c r="E103" s="1409"/>
      <c r="F103" s="1409"/>
      <c r="G103" s="1409"/>
      <c r="H103" s="1409"/>
      <c r="I103" s="1409"/>
      <c r="J103" s="1409"/>
      <c r="K103" s="1409"/>
      <c r="L103" s="1409"/>
      <c r="M103" s="1409"/>
      <c r="N103" s="1409"/>
      <c r="O103" s="1409"/>
      <c r="P103" s="1409"/>
    </row>
    <row r="105" spans="1:26" ht="15.75" thickBot="1" x14ac:dyDescent="0.3"/>
    <row r="106" spans="1:26" ht="27" thickBot="1" x14ac:dyDescent="0.3">
      <c r="B106" s="1393" t="s">
        <v>147</v>
      </c>
      <c r="C106" s="1394"/>
      <c r="D106" s="1394"/>
      <c r="E106" s="1394"/>
      <c r="F106" s="1394"/>
      <c r="G106" s="1394"/>
      <c r="H106" s="1394"/>
      <c r="I106" s="1394"/>
      <c r="J106" s="1394"/>
      <c r="K106" s="1394"/>
      <c r="L106" s="1394"/>
      <c r="M106" s="1394"/>
      <c r="N106" s="1395"/>
    </row>
    <row r="108" spans="1:26" ht="15.75" thickBot="1" x14ac:dyDescent="0.3">
      <c r="M108" s="46"/>
      <c r="N108" s="46"/>
    </row>
    <row r="109" spans="1:26" s="13" customFormat="1" ht="60" x14ac:dyDescent="0.25">
      <c r="B109" s="47" t="s">
        <v>35</v>
      </c>
      <c r="C109" s="47" t="s">
        <v>36</v>
      </c>
      <c r="D109" s="47" t="s">
        <v>37</v>
      </c>
      <c r="E109" s="47" t="s">
        <v>38</v>
      </c>
      <c r="F109" s="47" t="s">
        <v>39</v>
      </c>
      <c r="G109" s="47" t="s">
        <v>40</v>
      </c>
      <c r="H109" s="47" t="s">
        <v>41</v>
      </c>
      <c r="I109" s="47" t="s">
        <v>42</v>
      </c>
      <c r="J109" s="47" t="s">
        <v>43</v>
      </c>
      <c r="K109" s="47" t="s">
        <v>44</v>
      </c>
      <c r="L109" s="47" t="s">
        <v>45</v>
      </c>
      <c r="M109" s="48" t="s">
        <v>46</v>
      </c>
      <c r="N109" s="47" t="s">
        <v>47</v>
      </c>
      <c r="O109" s="47" t="s">
        <v>48</v>
      </c>
      <c r="P109" s="49" t="s">
        <v>49</v>
      </c>
      <c r="Q109" s="49" t="s">
        <v>50</v>
      </c>
    </row>
    <row r="110" spans="1:26" s="62" customFormat="1" ht="42.75" x14ac:dyDescent="0.25">
      <c r="A110" s="50">
        <v>1</v>
      </c>
      <c r="B110" s="64" t="s">
        <v>3117</v>
      </c>
      <c r="C110" s="60" t="s">
        <v>3117</v>
      </c>
      <c r="D110" s="52" t="s">
        <v>4881</v>
      </c>
      <c r="E110" s="162" t="s">
        <v>4880</v>
      </c>
      <c r="F110" s="52" t="s">
        <v>20</v>
      </c>
      <c r="G110" s="54">
        <v>1</v>
      </c>
      <c r="H110" s="55">
        <v>40596</v>
      </c>
      <c r="I110" s="157">
        <v>41207</v>
      </c>
      <c r="J110" s="56" t="s">
        <v>21</v>
      </c>
      <c r="K110" s="57">
        <v>20.09</v>
      </c>
      <c r="L110" s="56"/>
      <c r="M110" s="58">
        <v>180</v>
      </c>
      <c r="N110" s="58">
        <v>180</v>
      </c>
      <c r="O110" s="59">
        <v>15000000</v>
      </c>
      <c r="P110" s="59">
        <v>251</v>
      </c>
      <c r="Q110" s="60" t="s">
        <v>4879</v>
      </c>
      <c r="R110" s="61"/>
      <c r="S110" s="61"/>
      <c r="T110" s="61"/>
      <c r="U110" s="61"/>
      <c r="V110" s="61"/>
      <c r="W110" s="61"/>
      <c r="X110" s="61"/>
      <c r="Y110" s="61"/>
      <c r="Z110" s="61"/>
    </row>
    <row r="111" spans="1:26" s="62" customFormat="1" x14ac:dyDescent="0.25">
      <c r="A111" s="50">
        <f>+A110+1</f>
        <v>2</v>
      </c>
      <c r="B111" s="64"/>
      <c r="C111" s="60"/>
      <c r="D111" s="52"/>
      <c r="E111" s="121"/>
      <c r="F111" s="122"/>
      <c r="G111" s="127"/>
      <c r="H111" s="122"/>
      <c r="I111" s="125"/>
      <c r="J111" s="125"/>
      <c r="K111" s="125"/>
      <c r="L111" s="125"/>
      <c r="M111" s="121"/>
      <c r="N111" s="121"/>
      <c r="O111" s="126"/>
      <c r="P111" s="1335"/>
      <c r="Q111" s="60"/>
      <c r="R111" s="61"/>
      <c r="S111" s="61"/>
      <c r="T111" s="61"/>
      <c r="U111" s="61"/>
      <c r="V111" s="61"/>
      <c r="W111" s="61"/>
      <c r="X111" s="61"/>
      <c r="Y111" s="61"/>
      <c r="Z111" s="61"/>
    </row>
    <row r="112" spans="1:26" s="62" customFormat="1" x14ac:dyDescent="0.25">
      <c r="A112" s="50"/>
      <c r="B112" s="78" t="s">
        <v>30</v>
      </c>
      <c r="C112" s="52"/>
      <c r="D112" s="64"/>
      <c r="E112" s="127"/>
      <c r="F112" s="122"/>
      <c r="G112" s="122"/>
      <c r="H112" s="122"/>
      <c r="I112" s="125"/>
      <c r="J112" s="125"/>
      <c r="K112" s="131">
        <f>SUM(K110:K111)</f>
        <v>20.09</v>
      </c>
      <c r="L112" s="131">
        <f>SUM(L110:L111)</f>
        <v>0</v>
      </c>
      <c r="M112" s="132">
        <f>SUM(M110:M111)</f>
        <v>180</v>
      </c>
      <c r="N112" s="131">
        <f>SUM(N110:N111)</f>
        <v>180</v>
      </c>
      <c r="O112" s="126"/>
      <c r="P112" s="126"/>
      <c r="Q112" s="60"/>
    </row>
    <row r="113" spans="2:17" x14ac:dyDescent="0.25">
      <c r="B113" s="82"/>
      <c r="C113" s="82"/>
      <c r="D113" s="82"/>
      <c r="E113" s="83"/>
      <c r="F113" s="82"/>
      <c r="G113" s="82"/>
      <c r="H113" s="82"/>
      <c r="I113" s="82"/>
      <c r="J113" s="82"/>
      <c r="K113" s="82"/>
      <c r="L113" s="82"/>
      <c r="M113" s="82"/>
      <c r="N113" s="82"/>
      <c r="O113" s="82"/>
      <c r="P113" s="82"/>
    </row>
    <row r="114" spans="2:17" ht="18.75" x14ac:dyDescent="0.25">
      <c r="B114" s="86" t="s">
        <v>151</v>
      </c>
      <c r="C114" s="133">
        <f>+K112</f>
        <v>20.09</v>
      </c>
      <c r="H114" s="89"/>
      <c r="I114" s="89"/>
      <c r="J114" s="89"/>
      <c r="K114" s="89"/>
      <c r="L114" s="89"/>
      <c r="M114" s="89"/>
      <c r="N114" s="82"/>
      <c r="O114" s="82"/>
      <c r="P114" s="82"/>
    </row>
    <row r="116" spans="2:17" ht="15.75" thickBot="1" x14ac:dyDescent="0.3"/>
    <row r="117" spans="2:17" ht="30.75" thickBot="1" x14ac:dyDescent="0.3">
      <c r="B117" s="134" t="s">
        <v>152</v>
      </c>
      <c r="C117" s="135" t="s">
        <v>153</v>
      </c>
      <c r="D117" s="134" t="s">
        <v>29</v>
      </c>
      <c r="E117" s="135" t="s">
        <v>154</v>
      </c>
    </row>
    <row r="118" spans="2:17" x14ac:dyDescent="0.25">
      <c r="B118" s="136" t="s">
        <v>155</v>
      </c>
      <c r="C118" s="137">
        <v>20</v>
      </c>
      <c r="D118" s="137"/>
      <c r="E118" s="1396">
        <f>+D118+D119+D120</f>
        <v>40</v>
      </c>
    </row>
    <row r="119" spans="2:17" x14ac:dyDescent="0.25">
      <c r="B119" s="136" t="s">
        <v>156</v>
      </c>
      <c r="C119" s="740">
        <v>30</v>
      </c>
      <c r="D119" s="746">
        <v>0</v>
      </c>
      <c r="E119" s="1397"/>
    </row>
    <row r="120" spans="2:17" ht="15.75" thickBot="1" x14ac:dyDescent="0.3">
      <c r="B120" s="136" t="s">
        <v>157</v>
      </c>
      <c r="C120" s="139">
        <v>40</v>
      </c>
      <c r="D120" s="139">
        <v>40</v>
      </c>
      <c r="E120" s="1398"/>
    </row>
    <row r="122" spans="2:17" ht="15.75" thickBot="1" x14ac:dyDescent="0.3"/>
    <row r="123" spans="2:17" ht="27" thickBot="1" x14ac:dyDescent="0.3">
      <c r="B123" s="1393" t="s">
        <v>158</v>
      </c>
      <c r="C123" s="1394"/>
      <c r="D123" s="1394"/>
      <c r="E123" s="1394"/>
      <c r="F123" s="1394"/>
      <c r="G123" s="1394"/>
      <c r="H123" s="1394"/>
      <c r="I123" s="1394"/>
      <c r="J123" s="1394"/>
      <c r="K123" s="1394"/>
      <c r="L123" s="1394"/>
      <c r="M123" s="1394"/>
      <c r="N123" s="1395"/>
    </row>
    <row r="125" spans="2:17" ht="75" x14ac:dyDescent="0.25">
      <c r="B125" s="91" t="s">
        <v>87</v>
      </c>
      <c r="C125" s="91" t="s">
        <v>88</v>
      </c>
      <c r="D125" s="91" t="s">
        <v>89</v>
      </c>
      <c r="E125" s="91" t="s">
        <v>90</v>
      </c>
      <c r="F125" s="91" t="s">
        <v>91</v>
      </c>
      <c r="G125" s="91" t="s">
        <v>92</v>
      </c>
      <c r="H125" s="91" t="s">
        <v>93</v>
      </c>
      <c r="I125" s="91" t="s">
        <v>94</v>
      </c>
      <c r="J125" s="1387" t="s">
        <v>95</v>
      </c>
      <c r="K125" s="1405"/>
      <c r="L125" s="1388"/>
      <c r="M125" s="91" t="s">
        <v>96</v>
      </c>
      <c r="N125" s="91" t="s">
        <v>97</v>
      </c>
      <c r="O125" s="91" t="s">
        <v>98</v>
      </c>
      <c r="P125" s="1387" t="s">
        <v>77</v>
      </c>
      <c r="Q125" s="1388"/>
    </row>
    <row r="126" spans="2:17" ht="45" x14ac:dyDescent="0.25">
      <c r="B126" s="1672" t="s">
        <v>1018</v>
      </c>
      <c r="C126" s="1672" t="s">
        <v>103</v>
      </c>
      <c r="D126" s="1672" t="s">
        <v>4878</v>
      </c>
      <c r="E126" s="1672">
        <v>22866701</v>
      </c>
      <c r="F126" s="1672" t="s">
        <v>274</v>
      </c>
      <c r="G126" s="1672" t="s">
        <v>161</v>
      </c>
      <c r="H126" s="1684">
        <v>38891</v>
      </c>
      <c r="I126" s="1685" t="s">
        <v>81</v>
      </c>
      <c r="J126" s="106" t="s">
        <v>1363</v>
      </c>
      <c r="K126" s="107" t="s">
        <v>4877</v>
      </c>
      <c r="L126" s="107" t="s">
        <v>4874</v>
      </c>
      <c r="M126" s="1686" t="s">
        <v>20</v>
      </c>
      <c r="N126" s="1689" t="s">
        <v>20</v>
      </c>
      <c r="O126" s="1686" t="s">
        <v>20</v>
      </c>
      <c r="P126" s="1389"/>
      <c r="Q126" s="1389"/>
    </row>
    <row r="127" spans="2:17" ht="45" x14ac:dyDescent="0.25">
      <c r="B127" s="1673"/>
      <c r="C127" s="1673"/>
      <c r="D127" s="1673"/>
      <c r="E127" s="1673"/>
      <c r="F127" s="1673"/>
      <c r="G127" s="1673"/>
      <c r="H127" s="1673"/>
      <c r="I127" s="1673"/>
      <c r="J127" s="104" t="s">
        <v>4875</v>
      </c>
      <c r="K127" s="107" t="s">
        <v>4876</v>
      </c>
      <c r="L127" s="107" t="s">
        <v>4874</v>
      </c>
      <c r="M127" s="1687"/>
      <c r="N127" s="1690"/>
      <c r="O127" s="1687"/>
      <c r="P127" s="1410"/>
      <c r="Q127" s="1411"/>
    </row>
    <row r="128" spans="2:17" ht="45" x14ac:dyDescent="0.25">
      <c r="B128" s="1673"/>
      <c r="C128" s="1673"/>
      <c r="D128" s="1673"/>
      <c r="E128" s="1673"/>
      <c r="F128" s="1673"/>
      <c r="G128" s="1673"/>
      <c r="H128" s="1673"/>
      <c r="I128" s="1673"/>
      <c r="J128" s="104" t="s">
        <v>4875</v>
      </c>
      <c r="K128" s="107" t="s">
        <v>180</v>
      </c>
      <c r="L128" s="107" t="s">
        <v>4874</v>
      </c>
      <c r="M128" s="1687"/>
      <c r="N128" s="1690"/>
      <c r="O128" s="1687"/>
      <c r="P128" s="1390"/>
      <c r="Q128" s="1391"/>
    </row>
    <row r="129" spans="2:17" x14ac:dyDescent="0.25">
      <c r="B129" s="1673"/>
      <c r="C129" s="1673"/>
      <c r="D129" s="1673"/>
      <c r="E129" s="1673"/>
      <c r="F129" s="1673"/>
      <c r="G129" s="1673"/>
      <c r="H129" s="1673"/>
      <c r="I129" s="1673"/>
      <c r="J129" s="106" t="s">
        <v>4873</v>
      </c>
      <c r="K129" s="107" t="s">
        <v>4872</v>
      </c>
      <c r="L129" s="97" t="s">
        <v>4871</v>
      </c>
      <c r="M129" s="1687"/>
      <c r="N129" s="1690"/>
      <c r="O129" s="1687"/>
      <c r="P129" s="1390"/>
      <c r="Q129" s="1391"/>
    </row>
    <row r="130" spans="2:17" ht="30" x14ac:dyDescent="0.25">
      <c r="B130" s="1674"/>
      <c r="C130" s="1674"/>
      <c r="D130" s="1674"/>
      <c r="E130" s="1674"/>
      <c r="F130" s="1674"/>
      <c r="G130" s="1674"/>
      <c r="H130" s="1674"/>
      <c r="I130" s="1674"/>
      <c r="J130" s="106" t="s">
        <v>2695</v>
      </c>
      <c r="K130" s="97" t="s">
        <v>2694</v>
      </c>
      <c r="L130" s="107" t="s">
        <v>2693</v>
      </c>
      <c r="M130" s="1688"/>
      <c r="N130" s="1691"/>
      <c r="O130" s="1688"/>
      <c r="P130" s="1390"/>
      <c r="Q130" s="1391"/>
    </row>
    <row r="131" spans="2:17" ht="30" x14ac:dyDescent="0.25">
      <c r="B131" s="1520" t="s">
        <v>2692</v>
      </c>
      <c r="C131" s="1518" t="s">
        <v>103</v>
      </c>
      <c r="D131" s="1522" t="s">
        <v>4870</v>
      </c>
      <c r="E131" s="1669">
        <v>64890111</v>
      </c>
      <c r="F131" s="1520" t="s">
        <v>3571</v>
      </c>
      <c r="G131" s="1520" t="s">
        <v>161</v>
      </c>
      <c r="H131" s="1602">
        <v>37134</v>
      </c>
      <c r="I131" s="1592" t="s">
        <v>81</v>
      </c>
      <c r="J131" s="104" t="s">
        <v>4869</v>
      </c>
      <c r="K131" s="97" t="s">
        <v>4868</v>
      </c>
      <c r="L131" s="107" t="s">
        <v>4867</v>
      </c>
      <c r="M131" s="1577" t="s">
        <v>20</v>
      </c>
      <c r="N131" s="1577" t="s">
        <v>20</v>
      </c>
      <c r="O131" s="1675" t="s">
        <v>20</v>
      </c>
      <c r="P131" s="1595"/>
      <c r="Q131" s="1596"/>
    </row>
    <row r="132" spans="2:17" x14ac:dyDescent="0.25">
      <c r="B132" s="1527"/>
      <c r="C132" s="1526"/>
      <c r="D132" s="1528"/>
      <c r="E132" s="1670"/>
      <c r="F132" s="1527"/>
      <c r="G132" s="1527"/>
      <c r="H132" s="1603"/>
      <c r="I132" s="1593"/>
      <c r="J132" s="106" t="s">
        <v>266</v>
      </c>
      <c r="K132" s="97" t="s">
        <v>4866</v>
      </c>
      <c r="L132" s="107" t="s">
        <v>4865</v>
      </c>
      <c r="M132" s="1578"/>
      <c r="N132" s="1578"/>
      <c r="O132" s="1676"/>
      <c r="P132" s="1692"/>
      <c r="Q132" s="1693"/>
    </row>
    <row r="133" spans="2:17" x14ac:dyDescent="0.25">
      <c r="B133" s="1527"/>
      <c r="C133" s="1526"/>
      <c r="D133" s="1528"/>
      <c r="E133" s="1670"/>
      <c r="F133" s="1527"/>
      <c r="G133" s="1527"/>
      <c r="H133" s="1603"/>
      <c r="I133" s="1593"/>
      <c r="J133" s="106" t="s">
        <v>266</v>
      </c>
      <c r="K133" s="41" t="s">
        <v>4864</v>
      </c>
      <c r="L133" s="41" t="s">
        <v>4863</v>
      </c>
      <c r="M133" s="1578"/>
      <c r="N133" s="1578"/>
      <c r="O133" s="1676"/>
      <c r="P133" s="1692"/>
      <c r="Q133" s="1693"/>
    </row>
    <row r="134" spans="2:17" ht="30" x14ac:dyDescent="0.25">
      <c r="B134" s="1521"/>
      <c r="C134" s="1519"/>
      <c r="D134" s="1517"/>
      <c r="E134" s="1671"/>
      <c r="F134" s="1521"/>
      <c r="G134" s="1521"/>
      <c r="H134" s="1606"/>
      <c r="I134" s="1594"/>
      <c r="J134" s="41" t="s">
        <v>3117</v>
      </c>
      <c r="K134" s="41" t="s">
        <v>4862</v>
      </c>
      <c r="L134" s="120" t="s">
        <v>4861</v>
      </c>
      <c r="M134" s="1579"/>
      <c r="N134" s="1579"/>
      <c r="O134" s="1677"/>
      <c r="P134" s="1694"/>
      <c r="Q134" s="1695"/>
    </row>
    <row r="135" spans="2:17" ht="30" x14ac:dyDescent="0.25">
      <c r="B135" s="803" t="s">
        <v>2685</v>
      </c>
      <c r="C135" s="329" t="s">
        <v>103</v>
      </c>
      <c r="D135" s="804" t="s">
        <v>4860</v>
      </c>
      <c r="E135" s="805">
        <v>73570656</v>
      </c>
      <c r="F135" s="803" t="s">
        <v>883</v>
      </c>
      <c r="G135" s="803" t="s">
        <v>380</v>
      </c>
      <c r="H135" s="273">
        <v>40774</v>
      </c>
      <c r="I135" s="203" t="s">
        <v>81</v>
      </c>
      <c r="J135" s="41"/>
      <c r="K135" s="41"/>
      <c r="L135" s="120"/>
      <c r="M135" s="739"/>
      <c r="N135" s="739"/>
      <c r="O135" s="41"/>
      <c r="P135" s="120"/>
      <c r="Q135" s="120"/>
    </row>
    <row r="136" spans="2:17" x14ac:dyDescent="0.25">
      <c r="B136" s="803"/>
      <c r="C136" s="803"/>
      <c r="D136" s="804"/>
      <c r="E136" s="804"/>
      <c r="F136" s="803"/>
      <c r="G136" s="803"/>
      <c r="H136" s="198"/>
      <c r="I136" s="96"/>
      <c r="J136" s="41"/>
      <c r="K136" s="41"/>
      <c r="L136" s="120"/>
      <c r="M136" s="739"/>
      <c r="N136" s="739"/>
      <c r="O136" s="41"/>
      <c r="P136" s="120"/>
      <c r="Q136" s="120"/>
    </row>
    <row r="137" spans="2:17" x14ac:dyDescent="0.25">
      <c r="B137" s="803"/>
      <c r="C137" s="803"/>
      <c r="D137" s="804"/>
      <c r="E137" s="804"/>
      <c r="F137" s="803"/>
      <c r="G137" s="803"/>
      <c r="H137" s="198"/>
      <c r="I137" s="96"/>
      <c r="J137" s="41"/>
      <c r="K137" s="41"/>
      <c r="L137" s="120"/>
      <c r="M137" s="739"/>
      <c r="N137" s="739"/>
      <c r="O137" s="41"/>
      <c r="P137" s="120"/>
      <c r="Q137" s="120"/>
    </row>
    <row r="138" spans="2:17" ht="15.75" thickBot="1" x14ac:dyDescent="0.3"/>
    <row r="139" spans="2:17" ht="30" x14ac:dyDescent="0.25">
      <c r="B139" s="42" t="s">
        <v>19</v>
      </c>
      <c r="C139" s="42" t="s">
        <v>152</v>
      </c>
      <c r="D139" s="91" t="s">
        <v>153</v>
      </c>
      <c r="E139" s="42" t="s">
        <v>29</v>
      </c>
      <c r="F139" s="135" t="s">
        <v>182</v>
      </c>
      <c r="G139" s="147"/>
    </row>
    <row r="140" spans="2:17" ht="108" x14ac:dyDescent="0.2">
      <c r="B140" s="1399" t="s">
        <v>183</v>
      </c>
      <c r="C140" s="148" t="s">
        <v>184</v>
      </c>
      <c r="D140" s="746">
        <v>25</v>
      </c>
      <c r="E140" s="746">
        <v>25</v>
      </c>
      <c r="F140" s="1400">
        <f>+E140+E141+E142</f>
        <v>60</v>
      </c>
      <c r="G140" s="149"/>
    </row>
    <row r="141" spans="2:17" ht="96" x14ac:dyDescent="0.2">
      <c r="B141" s="1399"/>
      <c r="C141" s="148" t="s">
        <v>185</v>
      </c>
      <c r="D141" s="739">
        <v>25</v>
      </c>
      <c r="E141" s="746">
        <v>25</v>
      </c>
      <c r="F141" s="1401"/>
      <c r="G141" s="149"/>
    </row>
    <row r="142" spans="2:17" ht="60" x14ac:dyDescent="0.2">
      <c r="B142" s="1399"/>
      <c r="C142" s="148" t="s">
        <v>186</v>
      </c>
      <c r="D142" s="746">
        <v>10</v>
      </c>
      <c r="E142" s="746">
        <v>10</v>
      </c>
      <c r="F142" s="1402"/>
      <c r="G142" s="149"/>
    </row>
    <row r="143" spans="2:17" x14ac:dyDescent="0.25">
      <c r="C143"/>
    </row>
    <row r="146" spans="2:5" x14ac:dyDescent="0.25">
      <c r="B146" s="39" t="s">
        <v>187</v>
      </c>
    </row>
    <row r="149" spans="2:5" x14ac:dyDescent="0.25">
      <c r="B149" s="40" t="s">
        <v>19</v>
      </c>
      <c r="C149" s="40" t="s">
        <v>28</v>
      </c>
      <c r="D149" s="42" t="s">
        <v>29</v>
      </c>
      <c r="E149" s="42" t="s">
        <v>30</v>
      </c>
    </row>
    <row r="150" spans="2:5" ht="28.5" x14ac:dyDescent="0.25">
      <c r="B150" s="43" t="s">
        <v>188</v>
      </c>
      <c r="C150" s="813">
        <v>40</v>
      </c>
      <c r="D150" s="746">
        <f>+E118</f>
        <v>40</v>
      </c>
      <c r="E150" s="1403">
        <f>+D150+D151</f>
        <v>100</v>
      </c>
    </row>
    <row r="151" spans="2:5" ht="42.75" x14ac:dyDescent="0.25">
      <c r="B151" s="43" t="s">
        <v>189</v>
      </c>
      <c r="C151" s="813">
        <v>60</v>
      </c>
      <c r="D151" s="746">
        <f>+F140</f>
        <v>60</v>
      </c>
      <c r="E151" s="1404"/>
    </row>
  </sheetData>
  <mergeCells count="106">
    <mergeCell ref="B140:B142"/>
    <mergeCell ref="F140:F142"/>
    <mergeCell ref="E150:E151"/>
    <mergeCell ref="H131:H134"/>
    <mergeCell ref="I131:I134"/>
    <mergeCell ref="M131:M134"/>
    <mergeCell ref="N131:N134"/>
    <mergeCell ref="O131:O134"/>
    <mergeCell ref="P131:Q134"/>
    <mergeCell ref="B131:B134"/>
    <mergeCell ref="C131:C134"/>
    <mergeCell ref="D131:D134"/>
    <mergeCell ref="E131:E134"/>
    <mergeCell ref="F131:F134"/>
    <mergeCell ref="G131:G134"/>
    <mergeCell ref="E118:E120"/>
    <mergeCell ref="B123:N123"/>
    <mergeCell ref="J125:L125"/>
    <mergeCell ref="P125:Q125"/>
    <mergeCell ref="B126:B130"/>
    <mergeCell ref="C126:C130"/>
    <mergeCell ref="D126:D130"/>
    <mergeCell ref="E126:E130"/>
    <mergeCell ref="F126:F130"/>
    <mergeCell ref="G126:G130"/>
    <mergeCell ref="H126:H130"/>
    <mergeCell ref="I126:I130"/>
    <mergeCell ref="M126:M130"/>
    <mergeCell ref="N126:N130"/>
    <mergeCell ref="O126:O130"/>
    <mergeCell ref="P126:Q126"/>
    <mergeCell ref="P127:Q127"/>
    <mergeCell ref="P128:Q128"/>
    <mergeCell ref="P129:Q129"/>
    <mergeCell ref="P130:Q130"/>
    <mergeCell ref="G87:G91"/>
    <mergeCell ref="D100:E100"/>
    <mergeCell ref="B103:P103"/>
    <mergeCell ref="B106:N106"/>
    <mergeCell ref="H87:H91"/>
    <mergeCell ref="I87:I91"/>
    <mergeCell ref="M87:M91"/>
    <mergeCell ref="N87:N91"/>
    <mergeCell ref="O87:O91"/>
    <mergeCell ref="P87:Q87"/>
    <mergeCell ref="P88:Q88"/>
    <mergeCell ref="H81:H86"/>
    <mergeCell ref="I81:I86"/>
    <mergeCell ref="M81:M86"/>
    <mergeCell ref="C58:N58"/>
    <mergeCell ref="B60:N60"/>
    <mergeCell ref="O63:P63"/>
    <mergeCell ref="P92:Q92"/>
    <mergeCell ref="B96:N96"/>
    <mergeCell ref="D99:E99"/>
    <mergeCell ref="B81:B86"/>
    <mergeCell ref="C81:C86"/>
    <mergeCell ref="D81:D86"/>
    <mergeCell ref="E81:E86"/>
    <mergeCell ref="F81:F86"/>
    <mergeCell ref="G81:G86"/>
    <mergeCell ref="N81:N86"/>
    <mergeCell ref="P89:Q89"/>
    <mergeCell ref="P90:Q90"/>
    <mergeCell ref="P91:Q91"/>
    <mergeCell ref="B87:B91"/>
    <mergeCell ref="C87:C91"/>
    <mergeCell ref="D87:D91"/>
    <mergeCell ref="E87:E91"/>
    <mergeCell ref="F87:F91"/>
    <mergeCell ref="O81:O86"/>
    <mergeCell ref="P81:Q86"/>
    <mergeCell ref="J83:J86"/>
    <mergeCell ref="K83:K86"/>
    <mergeCell ref="L83:L86"/>
    <mergeCell ref="N77:N80"/>
    <mergeCell ref="O77:O80"/>
    <mergeCell ref="P77:Q80"/>
    <mergeCell ref="Q49:Q50"/>
    <mergeCell ref="M77:M80"/>
    <mergeCell ref="O64:P64"/>
    <mergeCell ref="B70:N70"/>
    <mergeCell ref="J75:L75"/>
    <mergeCell ref="P75:Q75"/>
    <mergeCell ref="B77:B80"/>
    <mergeCell ref="C77:C80"/>
    <mergeCell ref="D77:D80"/>
    <mergeCell ref="E77:E80"/>
    <mergeCell ref="F77:F80"/>
    <mergeCell ref="G77:G80"/>
    <mergeCell ref="H77:H80"/>
    <mergeCell ref="I77:I80"/>
    <mergeCell ref="M45:N45"/>
    <mergeCell ref="B54:B55"/>
    <mergeCell ref="C54:C55"/>
    <mergeCell ref="D54:E54"/>
    <mergeCell ref="C10:E10"/>
    <mergeCell ref="B14:C21"/>
    <mergeCell ref="B22:C22"/>
    <mergeCell ref="E40:E41"/>
    <mergeCell ref="B2:P2"/>
    <mergeCell ref="B4:P4"/>
    <mergeCell ref="C6:N6"/>
    <mergeCell ref="C7:N7"/>
    <mergeCell ref="C8:N8"/>
    <mergeCell ref="C9:N9"/>
  </mergeCells>
  <dataValidations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3"/>
  <sheetViews>
    <sheetView topLeftCell="B133" zoomScale="80" zoomScaleNormal="80" workbookViewId="0">
      <selection activeCell="E32" sqref="E32"/>
    </sheetView>
  </sheetViews>
  <sheetFormatPr baseColWidth="10" defaultRowHeight="15" x14ac:dyDescent="0.25"/>
  <cols>
    <col min="1" max="1" width="3.140625" style="1" bestFit="1" customWidth="1"/>
    <col min="2" max="2" width="100.28515625"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3" width="18.7109375" style="1" customWidth="1"/>
    <col min="14" max="14" width="22.140625" style="1" customWidth="1"/>
    <col min="15" max="15" width="26.140625" style="1" customWidth="1"/>
    <col min="16" max="16" width="19.5703125" style="1" bestFit="1" customWidth="1"/>
    <col min="17" max="17" width="41.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3092</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5043</v>
      </c>
      <c r="D6" s="1425"/>
      <c r="E6" s="1425"/>
      <c r="F6" s="1425"/>
      <c r="G6" s="1425"/>
      <c r="H6" s="1425"/>
      <c r="I6" s="1425"/>
      <c r="J6" s="1425"/>
      <c r="K6" s="1425"/>
      <c r="L6" s="1425"/>
      <c r="M6" s="1425"/>
      <c r="N6" s="1426"/>
    </row>
    <row r="7" spans="2:16" ht="16.5" thickBot="1" x14ac:dyDescent="0.3">
      <c r="B7" s="3" t="s">
        <v>4</v>
      </c>
      <c r="C7" s="1425" t="s">
        <v>3090</v>
      </c>
      <c r="D7" s="1425"/>
      <c r="E7" s="1425"/>
      <c r="F7" s="1425"/>
      <c r="G7" s="1425"/>
      <c r="H7" s="1425"/>
      <c r="I7" s="1425"/>
      <c r="J7" s="1425"/>
      <c r="K7" s="1425"/>
      <c r="L7" s="1425"/>
      <c r="M7" s="1425"/>
      <c r="N7" s="1426"/>
    </row>
    <row r="8" spans="2:16" ht="16.5" thickBot="1" x14ac:dyDescent="0.3">
      <c r="B8" s="3" t="s">
        <v>6</v>
      </c>
      <c r="C8" s="1425" t="s">
        <v>5042</v>
      </c>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12</v>
      </c>
      <c r="D10" s="1415"/>
      <c r="E10" s="1416"/>
      <c r="F10" s="4"/>
      <c r="G10" s="4"/>
      <c r="H10" s="4"/>
      <c r="I10" s="4"/>
      <c r="J10" s="4"/>
      <c r="K10" s="4"/>
      <c r="L10" s="4"/>
      <c r="M10" s="4"/>
      <c r="N10" s="5"/>
    </row>
    <row r="11" spans="2:16" ht="16.5" thickBot="1" x14ac:dyDescent="0.3">
      <c r="B11" s="6" t="s">
        <v>10</v>
      </c>
      <c r="C11" s="281">
        <v>41979</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12</v>
      </c>
      <c r="E15" s="18">
        <v>908402235</v>
      </c>
      <c r="F15" s="19">
        <v>435</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v>12</v>
      </c>
      <c r="E22" s="18">
        <v>908402235</v>
      </c>
      <c r="F22" s="19">
        <v>435</v>
      </c>
      <c r="G22" s="20"/>
      <c r="H22" s="23"/>
      <c r="I22" s="13"/>
      <c r="J22" s="13"/>
      <c r="K22" s="13"/>
      <c r="L22" s="13"/>
      <c r="M22" s="13"/>
      <c r="N22" s="24"/>
    </row>
    <row r="23" spans="1:14" ht="30.75" thickBot="1" x14ac:dyDescent="0.3">
      <c r="A23" s="27"/>
      <c r="B23" s="28" t="s">
        <v>16</v>
      </c>
      <c r="C23" s="28" t="s">
        <v>17</v>
      </c>
      <c r="E23" s="17"/>
      <c r="F23" s="17"/>
      <c r="G23" s="17"/>
      <c r="H23" s="17"/>
      <c r="I23" s="29"/>
      <c r="J23" s="29"/>
      <c r="K23" s="29"/>
      <c r="L23" s="29"/>
      <c r="M23" s="29"/>
    </row>
    <row r="24" spans="1:14" ht="15.75" thickBot="1" x14ac:dyDescent="0.3">
      <c r="A24" s="30">
        <v>1</v>
      </c>
      <c r="C24" s="31">
        <f>+F22*0.8</f>
        <v>348</v>
      </c>
      <c r="D24" s="32"/>
      <c r="E24" s="33">
        <f>E22</f>
        <v>908402235</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746"/>
      <c r="E30"/>
      <c r="F30"/>
      <c r="G30"/>
      <c r="H30"/>
      <c r="I30" s="13"/>
      <c r="J30" s="13"/>
      <c r="K30" s="13"/>
      <c r="L30" s="13"/>
      <c r="M30" s="13"/>
      <c r="N30" s="14"/>
    </row>
    <row r="31" spans="1:14" x14ac:dyDescent="0.25">
      <c r="A31" s="36"/>
      <c r="B31" s="41" t="s">
        <v>24</v>
      </c>
      <c r="C31" s="746" t="s">
        <v>1114</v>
      </c>
      <c r="D31" s="746" t="s">
        <v>23</v>
      </c>
      <c r="E31"/>
      <c r="F31"/>
      <c r="G31"/>
      <c r="H31"/>
      <c r="I31" s="13"/>
      <c r="J31" s="13"/>
      <c r="K31" s="13"/>
      <c r="L31" s="13"/>
      <c r="M31" s="13"/>
      <c r="N31" s="14"/>
    </row>
    <row r="32" spans="1:14" x14ac:dyDescent="0.25">
      <c r="A32" s="36"/>
      <c r="B32" s="41" t="s">
        <v>25</v>
      </c>
      <c r="C32" s="746"/>
      <c r="D32" s="746" t="s">
        <v>23</v>
      </c>
      <c r="E32"/>
      <c r="F32"/>
      <c r="G32"/>
      <c r="H32"/>
      <c r="I32" s="13"/>
      <c r="J32" s="13"/>
      <c r="K32" s="13"/>
      <c r="L32" s="13"/>
      <c r="M32" s="13"/>
      <c r="N32" s="14"/>
    </row>
    <row r="33" spans="1:17" x14ac:dyDescent="0.25">
      <c r="A33" s="36"/>
      <c r="B33" s="41" t="s">
        <v>26</v>
      </c>
      <c r="C33" s="746" t="s">
        <v>1114</v>
      </c>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75</v>
      </c>
      <c r="F40"/>
      <c r="G40"/>
      <c r="H40"/>
      <c r="I40" s="13"/>
      <c r="J40" s="13"/>
      <c r="K40" s="13"/>
      <c r="L40" s="13"/>
      <c r="M40" s="13"/>
      <c r="N40" s="14"/>
    </row>
    <row r="41" spans="1:17" ht="42.7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E45" s="1" t="s">
        <v>1114</v>
      </c>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2" t="s">
        <v>5035</v>
      </c>
      <c r="C49" s="72" t="s">
        <v>5035</v>
      </c>
      <c r="D49" s="71" t="s">
        <v>5041</v>
      </c>
      <c r="E49" s="76" t="s">
        <v>5040</v>
      </c>
      <c r="F49" s="73" t="s">
        <v>20</v>
      </c>
      <c r="G49" s="225">
        <v>1</v>
      </c>
      <c r="H49" s="226" t="s">
        <v>5039</v>
      </c>
      <c r="I49" s="74" t="s">
        <v>5038</v>
      </c>
      <c r="J49" s="74" t="s">
        <v>21</v>
      </c>
      <c r="K49" s="227">
        <v>21.36</v>
      </c>
      <c r="L49" s="227">
        <v>0</v>
      </c>
      <c r="M49" s="227">
        <v>316</v>
      </c>
      <c r="N49" s="1015">
        <f>M49*G49</f>
        <v>316</v>
      </c>
      <c r="O49" s="77">
        <v>1261251458</v>
      </c>
      <c r="P49" s="77" t="s">
        <v>5037</v>
      </c>
      <c r="Q49" s="65" t="s">
        <v>5036</v>
      </c>
      <c r="R49" s="61"/>
      <c r="S49" s="61"/>
      <c r="T49" s="61"/>
      <c r="U49" s="61"/>
      <c r="V49" s="61"/>
      <c r="W49" s="61"/>
      <c r="X49" s="61"/>
      <c r="Y49" s="61"/>
      <c r="Z49" s="61"/>
    </row>
    <row r="50" spans="1:26" s="62" customFormat="1" ht="45" x14ac:dyDescent="0.25">
      <c r="A50" s="50">
        <f>+A49+1</f>
        <v>2</v>
      </c>
      <c r="B50" s="72" t="s">
        <v>5035</v>
      </c>
      <c r="C50" s="72" t="s">
        <v>5035</v>
      </c>
      <c r="D50" s="71" t="s">
        <v>5034</v>
      </c>
      <c r="E50" s="76">
        <v>2123319</v>
      </c>
      <c r="F50" s="73" t="s">
        <v>235</v>
      </c>
      <c r="G50" s="225">
        <v>1</v>
      </c>
      <c r="H50" s="73" t="s">
        <v>5033</v>
      </c>
      <c r="I50" s="74" t="s">
        <v>5032</v>
      </c>
      <c r="J50" s="74" t="s">
        <v>21</v>
      </c>
      <c r="K50" s="227">
        <v>3.4</v>
      </c>
      <c r="L50" s="227">
        <v>0</v>
      </c>
      <c r="M50" s="227">
        <v>210</v>
      </c>
      <c r="N50" s="1015">
        <f>M50*G50</f>
        <v>210</v>
      </c>
      <c r="O50" s="77">
        <v>75465936</v>
      </c>
      <c r="P50" s="77" t="s">
        <v>5031</v>
      </c>
      <c r="Q50" s="65" t="s">
        <v>5030</v>
      </c>
      <c r="R50" s="61"/>
      <c r="S50" s="61"/>
      <c r="T50" s="61"/>
      <c r="U50" s="61"/>
      <c r="V50" s="61"/>
      <c r="W50" s="61"/>
      <c r="X50" s="61"/>
      <c r="Y50" s="61"/>
      <c r="Z50" s="61"/>
    </row>
    <row r="51" spans="1:26" s="62" customFormat="1" x14ac:dyDescent="0.25">
      <c r="A51" s="50">
        <f>+A50+1</f>
        <v>3</v>
      </c>
      <c r="B51" s="71"/>
      <c r="C51" s="72"/>
      <c r="D51" s="71"/>
      <c r="E51" s="76"/>
      <c r="F51" s="73"/>
      <c r="G51" s="228"/>
      <c r="H51" s="73"/>
      <c r="I51" s="74"/>
      <c r="J51" s="74"/>
      <c r="K51" s="227"/>
      <c r="L51" s="227"/>
      <c r="M51" s="227"/>
      <c r="N51" s="1015"/>
      <c r="O51" s="77"/>
      <c r="P51" s="77"/>
      <c r="Q51" s="65"/>
      <c r="R51" s="61"/>
      <c r="S51" s="61"/>
      <c r="T51" s="61"/>
      <c r="U51" s="61"/>
      <c r="V51" s="61"/>
      <c r="W51" s="61"/>
      <c r="X51" s="61"/>
      <c r="Y51" s="61"/>
      <c r="Z51" s="61"/>
    </row>
    <row r="52" spans="1:26" s="62" customFormat="1" x14ac:dyDescent="0.25">
      <c r="A52" s="50"/>
      <c r="B52" s="78" t="s">
        <v>30</v>
      </c>
      <c r="C52" s="72"/>
      <c r="D52" s="71"/>
      <c r="E52" s="76"/>
      <c r="F52" s="73"/>
      <c r="G52" s="73"/>
      <c r="H52" s="73"/>
      <c r="I52" s="74"/>
      <c r="J52" s="74"/>
      <c r="K52" s="79">
        <f>SUM(K49:K51)</f>
        <v>24.759999999999998</v>
      </c>
      <c r="L52" s="79">
        <f>SUM(L49:L51)</f>
        <v>0</v>
      </c>
      <c r="M52" s="227">
        <v>316</v>
      </c>
      <c r="N52" s="1012">
        <f>SUM(N49:N51)</f>
        <v>526</v>
      </c>
      <c r="O52" s="77">
        <f>SUM(O49:O51)</f>
        <v>1336717394</v>
      </c>
      <c r="P52" s="77"/>
      <c r="Q52" s="81"/>
    </row>
    <row r="53" spans="1:26" s="82" customFormat="1" x14ac:dyDescent="0.25">
      <c r="E53" s="83"/>
    </row>
    <row r="54" spans="1:26" s="82" customFormat="1" x14ac:dyDescent="0.25">
      <c r="B54" s="1422" t="s">
        <v>56</v>
      </c>
      <c r="C54" s="1422" t="s">
        <v>57</v>
      </c>
      <c r="D54" s="1424" t="s">
        <v>58</v>
      </c>
      <c r="E54" s="1424"/>
    </row>
    <row r="55" spans="1:26" s="82" customFormat="1" x14ac:dyDescent="0.25">
      <c r="B55" s="1423"/>
      <c r="C55" s="1423"/>
      <c r="D55" s="766" t="s">
        <v>59</v>
      </c>
      <c r="E55" s="85" t="s">
        <v>60</v>
      </c>
    </row>
    <row r="56" spans="1:26" s="82" customFormat="1" ht="18.75" x14ac:dyDescent="0.25">
      <c r="B56" s="86" t="s">
        <v>61</v>
      </c>
      <c r="C56" s="87">
        <f>+K52</f>
        <v>24.759999999999998</v>
      </c>
      <c r="D56" s="740" t="s">
        <v>23</v>
      </c>
      <c r="E56" s="88"/>
      <c r="F56" s="89"/>
      <c r="G56" s="89"/>
      <c r="H56" s="89"/>
      <c r="I56" s="89"/>
      <c r="J56" s="89"/>
      <c r="K56" s="89"/>
      <c r="L56" s="89"/>
      <c r="M56" s="89"/>
    </row>
    <row r="57" spans="1:26" s="82" customFormat="1" x14ac:dyDescent="0.25">
      <c r="B57" s="86" t="s">
        <v>62</v>
      </c>
      <c r="C57" s="87" t="s">
        <v>5029</v>
      </c>
      <c r="D57" s="740"/>
      <c r="E57" s="88" t="s">
        <v>23</v>
      </c>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90"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ht="150" x14ac:dyDescent="0.25">
      <c r="B64" s="94" t="s">
        <v>3878</v>
      </c>
      <c r="C64" s="104" t="s">
        <v>5028</v>
      </c>
      <c r="D64" s="107" t="s">
        <v>5027</v>
      </c>
      <c r="E64" s="95">
        <v>435</v>
      </c>
      <c r="F64" s="96" t="s">
        <v>368</v>
      </c>
      <c r="G64" s="96" t="s">
        <v>368</v>
      </c>
      <c r="H64" s="96" t="s">
        <v>368</v>
      </c>
      <c r="I64" s="97" t="s">
        <v>21</v>
      </c>
      <c r="J64" s="97" t="s">
        <v>21</v>
      </c>
      <c r="K64" s="97" t="s">
        <v>21</v>
      </c>
      <c r="L64" s="97" t="s">
        <v>21</v>
      </c>
      <c r="M64" s="97" t="s">
        <v>21</v>
      </c>
      <c r="N64" s="97" t="s">
        <v>21</v>
      </c>
      <c r="O64" s="1390" t="s">
        <v>5026</v>
      </c>
      <c r="P64" s="1391"/>
      <c r="Q64" s="41" t="s">
        <v>21</v>
      </c>
    </row>
    <row r="65" spans="2:17" x14ac:dyDescent="0.25">
      <c r="B65" s="94"/>
      <c r="C65" s="104"/>
      <c r="D65" s="107"/>
      <c r="E65" s="95"/>
      <c r="F65" s="96"/>
      <c r="G65" s="96"/>
      <c r="H65" s="96"/>
      <c r="I65" s="97"/>
      <c r="J65" s="97"/>
      <c r="K65" s="97"/>
      <c r="L65" s="97"/>
      <c r="M65" s="97"/>
      <c r="N65" s="97"/>
      <c r="O65" s="1410"/>
      <c r="P65" s="1411"/>
      <c r="Q65" s="41"/>
    </row>
    <row r="66" spans="2:17" x14ac:dyDescent="0.25">
      <c r="B66" s="94"/>
      <c r="C66" s="94"/>
      <c r="D66" s="95"/>
      <c r="E66" s="95"/>
      <c r="F66" s="96"/>
      <c r="G66" s="96"/>
      <c r="H66" s="96"/>
      <c r="I66" s="97"/>
      <c r="J66" s="97"/>
      <c r="K66" s="41"/>
      <c r="L66" s="41"/>
      <c r="M66" s="41"/>
      <c r="N66" s="41"/>
      <c r="O66" s="1410"/>
      <c r="P66" s="1411"/>
      <c r="Q66" s="41"/>
    </row>
    <row r="67" spans="2:17" x14ac:dyDescent="0.25">
      <c r="B67" s="94"/>
      <c r="C67" s="94"/>
      <c r="D67" s="95"/>
      <c r="E67" s="95"/>
      <c r="F67" s="96"/>
      <c r="G67" s="96"/>
      <c r="H67" s="96"/>
      <c r="I67" s="97"/>
      <c r="J67" s="97"/>
      <c r="K67" s="41"/>
      <c r="L67" s="41"/>
      <c r="M67" s="41"/>
      <c r="N67" s="41"/>
      <c r="O67" s="1410"/>
      <c r="P67" s="1411"/>
      <c r="Q67" s="41"/>
    </row>
    <row r="68" spans="2:17" x14ac:dyDescent="0.25">
      <c r="B68" s="1" t="s">
        <v>83</v>
      </c>
    </row>
    <row r="69" spans="2:17" x14ac:dyDescent="0.25">
      <c r="B69" s="1" t="s">
        <v>84</v>
      </c>
    </row>
    <row r="70" spans="2:17" x14ac:dyDescent="0.25">
      <c r="B70" s="1" t="s">
        <v>85</v>
      </c>
    </row>
    <row r="72" spans="2:17" ht="15.75" thickBot="1" x14ac:dyDescent="0.3"/>
    <row r="73" spans="2:17" ht="27" thickBot="1" x14ac:dyDescent="0.3">
      <c r="B73" s="1393" t="s">
        <v>86</v>
      </c>
      <c r="C73" s="1394"/>
      <c r="D73" s="1394"/>
      <c r="E73" s="1394"/>
      <c r="F73" s="1394"/>
      <c r="G73" s="1394"/>
      <c r="H73" s="1394"/>
      <c r="I73" s="1394"/>
      <c r="J73" s="1394"/>
      <c r="K73" s="1394"/>
      <c r="L73" s="1394"/>
      <c r="M73" s="1394"/>
      <c r="N73" s="1395"/>
    </row>
    <row r="78" spans="2:17" ht="75" x14ac:dyDescent="0.25">
      <c r="B78" s="91" t="s">
        <v>87</v>
      </c>
      <c r="C78" s="91" t="s">
        <v>88</v>
      </c>
      <c r="D78" s="91" t="s">
        <v>89</v>
      </c>
      <c r="E78" s="91" t="s">
        <v>90</v>
      </c>
      <c r="F78" s="91" t="s">
        <v>91</v>
      </c>
      <c r="G78" s="91" t="s">
        <v>92</v>
      </c>
      <c r="H78" s="91" t="s">
        <v>93</v>
      </c>
      <c r="I78" s="91" t="s">
        <v>94</v>
      </c>
      <c r="J78" s="1387" t="s">
        <v>95</v>
      </c>
      <c r="K78" s="1405"/>
      <c r="L78" s="1388"/>
      <c r="M78" s="91" t="s">
        <v>96</v>
      </c>
      <c r="N78" s="91" t="s">
        <v>97</v>
      </c>
      <c r="O78" s="91" t="s">
        <v>98</v>
      </c>
      <c r="P78" s="1387" t="s">
        <v>77</v>
      </c>
      <c r="Q78" s="1388"/>
    </row>
    <row r="79" spans="2:17" ht="67.5" customHeight="1" x14ac:dyDescent="0.25">
      <c r="B79" s="1577" t="s">
        <v>507</v>
      </c>
      <c r="C79" s="1577" t="s">
        <v>215</v>
      </c>
      <c r="D79" s="1577" t="s">
        <v>5025</v>
      </c>
      <c r="E79" s="1577">
        <v>73203415</v>
      </c>
      <c r="F79" s="1577" t="s">
        <v>278</v>
      </c>
      <c r="G79" s="1577" t="s">
        <v>1391</v>
      </c>
      <c r="H79" s="1639">
        <v>39416</v>
      </c>
      <c r="I79" s="1642" t="s">
        <v>81</v>
      </c>
      <c r="J79" s="104" t="s">
        <v>5024</v>
      </c>
      <c r="K79" s="107" t="s">
        <v>5023</v>
      </c>
      <c r="L79" s="107" t="s">
        <v>5022</v>
      </c>
      <c r="M79" s="1675" t="s">
        <v>2152</v>
      </c>
      <c r="N79" s="1696" t="s">
        <v>575</v>
      </c>
      <c r="O79" s="1675" t="s">
        <v>235</v>
      </c>
      <c r="P79" s="1595" t="s">
        <v>5021</v>
      </c>
      <c r="Q79" s="1596"/>
    </row>
    <row r="80" spans="2:17" ht="78.75" customHeight="1" x14ac:dyDescent="0.25">
      <c r="B80" s="1578"/>
      <c r="C80" s="1578"/>
      <c r="D80" s="1578"/>
      <c r="E80" s="1578"/>
      <c r="F80" s="1578"/>
      <c r="G80" s="1578"/>
      <c r="H80" s="1640"/>
      <c r="I80" s="1643"/>
      <c r="J80" s="104" t="s">
        <v>5020</v>
      </c>
      <c r="K80" s="1328" t="s">
        <v>5019</v>
      </c>
      <c r="L80" s="107" t="s">
        <v>2393</v>
      </c>
      <c r="M80" s="1676"/>
      <c r="N80" s="1697"/>
      <c r="O80" s="1676"/>
      <c r="P80" s="1597"/>
      <c r="Q80" s="1598"/>
    </row>
    <row r="81" spans="2:17" ht="64.5" customHeight="1" x14ac:dyDescent="0.25">
      <c r="B81" s="1578"/>
      <c r="C81" s="1578"/>
      <c r="D81" s="1578"/>
      <c r="E81" s="1578"/>
      <c r="F81" s="1578"/>
      <c r="G81" s="1578"/>
      <c r="H81" s="1640"/>
      <c r="I81" s="1643"/>
      <c r="J81" s="104" t="s">
        <v>5018</v>
      </c>
      <c r="K81" s="107" t="s">
        <v>5017</v>
      </c>
      <c r="L81" s="107" t="s">
        <v>2393</v>
      </c>
      <c r="M81" s="1677"/>
      <c r="N81" s="1698"/>
      <c r="O81" s="1677"/>
      <c r="P81" s="1599"/>
      <c r="Q81" s="1600"/>
    </row>
    <row r="82" spans="2:17" ht="85.5" customHeight="1" x14ac:dyDescent="0.25">
      <c r="B82" s="1577" t="s">
        <v>507</v>
      </c>
      <c r="C82" s="1577" t="s">
        <v>4998</v>
      </c>
      <c r="D82" s="1577" t="s">
        <v>5016</v>
      </c>
      <c r="E82" s="1577">
        <v>1128050909</v>
      </c>
      <c r="F82" s="1577" t="s">
        <v>136</v>
      </c>
      <c r="G82" s="1577" t="s">
        <v>2931</v>
      </c>
      <c r="H82" s="1639">
        <v>40529</v>
      </c>
      <c r="I82" s="1642" t="s">
        <v>81</v>
      </c>
      <c r="J82" s="104" t="s">
        <v>5015</v>
      </c>
      <c r="K82" s="107" t="s">
        <v>5014</v>
      </c>
      <c r="L82" s="107" t="s">
        <v>394</v>
      </c>
      <c r="M82" s="1675" t="s">
        <v>2152</v>
      </c>
      <c r="N82" s="1675" t="s">
        <v>235</v>
      </c>
      <c r="O82" s="1675" t="s">
        <v>235</v>
      </c>
      <c r="P82" s="1390"/>
      <c r="Q82" s="1391"/>
    </row>
    <row r="83" spans="2:17" ht="90" x14ac:dyDescent="0.25">
      <c r="B83" s="1578"/>
      <c r="C83" s="1578"/>
      <c r="D83" s="1578"/>
      <c r="E83" s="1578"/>
      <c r="F83" s="1578"/>
      <c r="G83" s="1578"/>
      <c r="H83" s="1640"/>
      <c r="I83" s="1643"/>
      <c r="J83" s="104" t="s">
        <v>5013</v>
      </c>
      <c r="K83" s="107" t="s">
        <v>5012</v>
      </c>
      <c r="L83" s="107" t="s">
        <v>3850</v>
      </c>
      <c r="M83" s="1676"/>
      <c r="N83" s="1676"/>
      <c r="O83" s="1676"/>
      <c r="P83" s="1410" t="s">
        <v>5011</v>
      </c>
      <c r="Q83" s="1411"/>
    </row>
    <row r="84" spans="2:17" ht="90" x14ac:dyDescent="0.25">
      <c r="B84" s="1578"/>
      <c r="C84" s="1578"/>
      <c r="D84" s="1578"/>
      <c r="E84" s="1578"/>
      <c r="F84" s="1578"/>
      <c r="G84" s="1578"/>
      <c r="H84" s="1640"/>
      <c r="I84" s="1643"/>
      <c r="J84" s="104" t="s">
        <v>5010</v>
      </c>
      <c r="K84" s="107" t="s">
        <v>5009</v>
      </c>
      <c r="L84" s="107" t="s">
        <v>3850</v>
      </c>
      <c r="M84" s="1676"/>
      <c r="N84" s="1676"/>
      <c r="O84" s="1676"/>
      <c r="P84" s="1390" t="s">
        <v>5008</v>
      </c>
      <c r="Q84" s="1391"/>
    </row>
    <row r="85" spans="2:17" ht="75" x14ac:dyDescent="0.25">
      <c r="B85" s="1578"/>
      <c r="C85" s="1578"/>
      <c r="D85" s="1578"/>
      <c r="E85" s="1578"/>
      <c r="F85" s="1578"/>
      <c r="G85" s="1578"/>
      <c r="H85" s="1640"/>
      <c r="I85" s="1643"/>
      <c r="J85" s="104" t="s">
        <v>5007</v>
      </c>
      <c r="K85" s="107" t="s">
        <v>5006</v>
      </c>
      <c r="L85" s="107" t="s">
        <v>3850</v>
      </c>
      <c r="M85" s="1676"/>
      <c r="N85" s="1676"/>
      <c r="O85" s="1676"/>
      <c r="P85" s="1410" t="s">
        <v>5005</v>
      </c>
      <c r="Q85" s="1411"/>
    </row>
    <row r="86" spans="2:17" ht="44.25" customHeight="1" x14ac:dyDescent="0.25">
      <c r="B86" s="1578"/>
      <c r="C86" s="1578"/>
      <c r="D86" s="1578"/>
      <c r="E86" s="1578"/>
      <c r="F86" s="1578"/>
      <c r="G86" s="1578"/>
      <c r="H86" s="1640"/>
      <c r="I86" s="1643"/>
      <c r="J86" s="104" t="s">
        <v>5004</v>
      </c>
      <c r="K86" s="107" t="s">
        <v>5003</v>
      </c>
      <c r="L86" s="107" t="s">
        <v>3850</v>
      </c>
      <c r="M86" s="1677"/>
      <c r="N86" s="1677"/>
      <c r="O86" s="1677"/>
      <c r="P86" s="1410" t="s">
        <v>5002</v>
      </c>
      <c r="Q86" s="1411"/>
    </row>
    <row r="87" spans="2:17" ht="60" customHeight="1" x14ac:dyDescent="0.25">
      <c r="B87" s="743" t="s">
        <v>2223</v>
      </c>
      <c r="C87" s="743" t="s">
        <v>215</v>
      </c>
      <c r="D87" s="743" t="s">
        <v>5001</v>
      </c>
      <c r="E87" s="743">
        <v>45495564</v>
      </c>
      <c r="F87" s="743" t="s">
        <v>136</v>
      </c>
      <c r="G87" s="743" t="s">
        <v>1881</v>
      </c>
      <c r="H87" s="1024" t="s">
        <v>21</v>
      </c>
      <c r="I87" s="753" t="s">
        <v>235</v>
      </c>
      <c r="J87" s="104" t="s">
        <v>4970</v>
      </c>
      <c r="K87" s="107" t="s">
        <v>5000</v>
      </c>
      <c r="L87" s="107" t="s">
        <v>3850</v>
      </c>
      <c r="M87" s="41" t="s">
        <v>2152</v>
      </c>
      <c r="N87" s="41" t="s">
        <v>575</v>
      </c>
      <c r="O87" s="41" t="s">
        <v>235</v>
      </c>
      <c r="P87" s="1390" t="s">
        <v>4999</v>
      </c>
      <c r="Q87" s="1391"/>
    </row>
    <row r="88" spans="2:17" ht="75" customHeight="1" x14ac:dyDescent="0.25">
      <c r="B88" s="1577" t="s">
        <v>2223</v>
      </c>
      <c r="C88" s="1577" t="s">
        <v>4998</v>
      </c>
      <c r="D88" s="1577" t="s">
        <v>4997</v>
      </c>
      <c r="E88" s="1577">
        <v>1118830732</v>
      </c>
      <c r="F88" s="1577" t="s">
        <v>136</v>
      </c>
      <c r="G88" s="1577" t="s">
        <v>4286</v>
      </c>
      <c r="H88" s="1639">
        <v>41845</v>
      </c>
      <c r="I88" s="1642" t="s">
        <v>20</v>
      </c>
      <c r="J88" s="104" t="s">
        <v>4996</v>
      </c>
      <c r="K88" s="107" t="s">
        <v>4995</v>
      </c>
      <c r="L88" s="107" t="s">
        <v>3850</v>
      </c>
      <c r="M88" s="1675" t="s">
        <v>2152</v>
      </c>
      <c r="N88" s="1675" t="s">
        <v>575</v>
      </c>
      <c r="O88" s="1675" t="s">
        <v>235</v>
      </c>
      <c r="P88" s="1390" t="s">
        <v>4994</v>
      </c>
      <c r="Q88" s="1391"/>
    </row>
    <row r="89" spans="2:17" ht="45" x14ac:dyDescent="0.25">
      <c r="B89" s="1578"/>
      <c r="C89" s="1578"/>
      <c r="D89" s="1578"/>
      <c r="E89" s="1578"/>
      <c r="F89" s="1578"/>
      <c r="G89" s="1578"/>
      <c r="H89" s="1640"/>
      <c r="I89" s="1643"/>
      <c r="J89" s="104" t="s">
        <v>4993</v>
      </c>
      <c r="K89" s="107" t="s">
        <v>4992</v>
      </c>
      <c r="L89" s="107" t="s">
        <v>2246</v>
      </c>
      <c r="M89" s="1676"/>
      <c r="N89" s="1676"/>
      <c r="O89" s="1676"/>
      <c r="P89" s="1390" t="s">
        <v>4991</v>
      </c>
      <c r="Q89" s="1391"/>
    </row>
    <row r="90" spans="2:17" ht="30" x14ac:dyDescent="0.25">
      <c r="B90" s="1578"/>
      <c r="C90" s="1578"/>
      <c r="D90" s="1578"/>
      <c r="E90" s="1578"/>
      <c r="F90" s="1578"/>
      <c r="G90" s="1578"/>
      <c r="H90" s="1640"/>
      <c r="I90" s="1643"/>
      <c r="J90" s="104" t="s">
        <v>4990</v>
      </c>
      <c r="K90" s="107" t="s">
        <v>4989</v>
      </c>
      <c r="L90" s="107" t="s">
        <v>2246</v>
      </c>
      <c r="M90" s="1676"/>
      <c r="N90" s="1676"/>
      <c r="O90" s="1676"/>
      <c r="P90" s="1595" t="s">
        <v>4988</v>
      </c>
      <c r="Q90" s="1596"/>
    </row>
    <row r="91" spans="2:17" ht="45" x14ac:dyDescent="0.25">
      <c r="B91" s="1578"/>
      <c r="C91" s="1578"/>
      <c r="D91" s="1578"/>
      <c r="E91" s="1578"/>
      <c r="F91" s="1578"/>
      <c r="G91" s="1578"/>
      <c r="H91" s="1640"/>
      <c r="I91" s="1643"/>
      <c r="J91" s="104" t="s">
        <v>4987</v>
      </c>
      <c r="K91" s="107" t="s">
        <v>4986</v>
      </c>
      <c r="L91" s="107" t="s">
        <v>2246</v>
      </c>
      <c r="M91" s="1676"/>
      <c r="N91" s="1676"/>
      <c r="O91" s="1676"/>
      <c r="P91" s="1597"/>
      <c r="Q91" s="1598"/>
    </row>
    <row r="92" spans="2:17" ht="45" x14ac:dyDescent="0.25">
      <c r="B92" s="1578"/>
      <c r="C92" s="1578"/>
      <c r="D92" s="1578"/>
      <c r="E92" s="1578"/>
      <c r="F92" s="1578"/>
      <c r="G92" s="1578"/>
      <c r="H92" s="1640"/>
      <c r="I92" s="1643"/>
      <c r="J92" s="104" t="s">
        <v>4985</v>
      </c>
      <c r="K92" s="107" t="s">
        <v>4984</v>
      </c>
      <c r="L92" s="107" t="s">
        <v>2246</v>
      </c>
      <c r="M92" s="1677"/>
      <c r="N92" s="1677"/>
      <c r="O92" s="1677"/>
      <c r="P92" s="1599"/>
      <c r="Q92" s="1600"/>
    </row>
    <row r="93" spans="2:17" ht="45" x14ac:dyDescent="0.25">
      <c r="B93" s="1577" t="s">
        <v>2223</v>
      </c>
      <c r="C93" s="1577" t="s">
        <v>368</v>
      </c>
      <c r="D93" s="1577" t="s">
        <v>4983</v>
      </c>
      <c r="E93" s="1577">
        <v>64704941</v>
      </c>
      <c r="F93" s="1577" t="s">
        <v>136</v>
      </c>
      <c r="G93" s="1577" t="s">
        <v>2184</v>
      </c>
      <c r="H93" s="1639">
        <v>38881</v>
      </c>
      <c r="I93" s="1642" t="s">
        <v>20</v>
      </c>
      <c r="J93" s="104" t="s">
        <v>4982</v>
      </c>
      <c r="K93" s="107" t="s">
        <v>4981</v>
      </c>
      <c r="L93" s="107" t="s">
        <v>2246</v>
      </c>
      <c r="M93" s="41" t="s">
        <v>2152</v>
      </c>
      <c r="N93" s="1675" t="s">
        <v>235</v>
      </c>
      <c r="O93" s="1675" t="s">
        <v>235</v>
      </c>
      <c r="P93" s="1390" t="s">
        <v>4980</v>
      </c>
      <c r="Q93" s="1391"/>
    </row>
    <row r="94" spans="2:17" ht="30" x14ac:dyDescent="0.25">
      <c r="B94" s="1578"/>
      <c r="C94" s="1578"/>
      <c r="D94" s="1578"/>
      <c r="E94" s="1578"/>
      <c r="F94" s="1578"/>
      <c r="G94" s="1578"/>
      <c r="H94" s="1640"/>
      <c r="I94" s="1643"/>
      <c r="J94" s="104" t="s">
        <v>4979</v>
      </c>
      <c r="K94" s="107" t="s">
        <v>4978</v>
      </c>
      <c r="L94" s="107" t="s">
        <v>2246</v>
      </c>
      <c r="M94" s="41" t="s">
        <v>2152</v>
      </c>
      <c r="N94" s="1676"/>
      <c r="O94" s="1676"/>
      <c r="P94" s="1390" t="s">
        <v>4977</v>
      </c>
      <c r="Q94" s="1391"/>
    </row>
    <row r="95" spans="2:17" ht="60" x14ac:dyDescent="0.25">
      <c r="B95" s="1578"/>
      <c r="C95" s="1578"/>
      <c r="D95" s="1578"/>
      <c r="E95" s="1578"/>
      <c r="F95" s="1578"/>
      <c r="G95" s="1578"/>
      <c r="H95" s="1640"/>
      <c r="I95" s="1643"/>
      <c r="J95" s="104" t="s">
        <v>4976</v>
      </c>
      <c r="K95" s="107" t="s">
        <v>4975</v>
      </c>
      <c r="L95" s="107" t="s">
        <v>2246</v>
      </c>
      <c r="M95" s="41" t="s">
        <v>2152</v>
      </c>
      <c r="N95" s="1676"/>
      <c r="O95" s="1676"/>
      <c r="P95" s="1390" t="s">
        <v>4974</v>
      </c>
      <c r="Q95" s="1391"/>
    </row>
    <row r="96" spans="2:17" ht="60" x14ac:dyDescent="0.25">
      <c r="B96" s="1579"/>
      <c r="C96" s="1579"/>
      <c r="D96" s="1579"/>
      <c r="E96" s="1579"/>
      <c r="F96" s="1579"/>
      <c r="G96" s="1579"/>
      <c r="H96" s="1641"/>
      <c r="I96" s="1644"/>
      <c r="J96" s="104" t="s">
        <v>4973</v>
      </c>
      <c r="K96" s="107" t="s">
        <v>4972</v>
      </c>
      <c r="L96" s="107" t="s">
        <v>2246</v>
      </c>
      <c r="M96" s="41" t="s">
        <v>2152</v>
      </c>
      <c r="N96" s="1677"/>
      <c r="O96" s="1677"/>
      <c r="P96" s="1390" t="s">
        <v>4971</v>
      </c>
      <c r="Q96" s="1391"/>
    </row>
    <row r="97" spans="2:17" x14ac:dyDescent="0.25">
      <c r="B97" s="104" t="s">
        <v>560</v>
      </c>
      <c r="C97" s="104"/>
      <c r="D97" s="104"/>
      <c r="E97" s="104"/>
      <c r="F97" s="104"/>
      <c r="G97" s="104"/>
      <c r="H97" s="104"/>
      <c r="I97" s="107"/>
      <c r="J97" s="106"/>
      <c r="K97" s="97"/>
      <c r="L97" s="97"/>
      <c r="M97" s="41"/>
      <c r="N97" s="41"/>
      <c r="O97" s="41"/>
      <c r="P97" s="1389"/>
      <c r="Q97" s="1389"/>
    </row>
    <row r="99" spans="2:17" ht="15.75" thickBot="1" x14ac:dyDescent="0.3"/>
    <row r="100" spans="2:17" ht="27" thickBot="1" x14ac:dyDescent="0.3">
      <c r="B100" s="1393" t="s">
        <v>143</v>
      </c>
      <c r="C100" s="1394"/>
      <c r="D100" s="1394"/>
      <c r="E100" s="1394"/>
      <c r="F100" s="1394"/>
      <c r="G100" s="1394"/>
      <c r="H100" s="1394"/>
      <c r="I100" s="1394"/>
      <c r="J100" s="1394"/>
      <c r="K100" s="1394"/>
      <c r="L100" s="1394"/>
      <c r="M100" s="1394"/>
      <c r="N100" s="1395"/>
    </row>
    <row r="103" spans="2:17" ht="30" x14ac:dyDescent="0.25">
      <c r="B103" s="92" t="s">
        <v>19</v>
      </c>
      <c r="C103" s="92" t="s">
        <v>144</v>
      </c>
      <c r="D103" s="1387" t="s">
        <v>77</v>
      </c>
      <c r="E103" s="1388"/>
    </row>
    <row r="104" spans="2:17" ht="56.25" customHeight="1" x14ac:dyDescent="0.25">
      <c r="B104" s="120" t="s">
        <v>145</v>
      </c>
      <c r="C104" s="746" t="s">
        <v>235</v>
      </c>
      <c r="D104" s="1392"/>
      <c r="E104" s="1392"/>
    </row>
    <row r="107" spans="2:17" ht="26.25" x14ac:dyDescent="0.25">
      <c r="B107" s="1408" t="s">
        <v>146</v>
      </c>
      <c r="C107" s="1409"/>
      <c r="D107" s="1409"/>
      <c r="E107" s="1409"/>
      <c r="F107" s="1409"/>
      <c r="G107" s="1409"/>
      <c r="H107" s="1409"/>
      <c r="I107" s="1409"/>
      <c r="J107" s="1409"/>
      <c r="K107" s="1409"/>
      <c r="L107" s="1409"/>
      <c r="M107" s="1409"/>
      <c r="N107" s="1409"/>
      <c r="O107" s="1409"/>
      <c r="P107" s="1409"/>
    </row>
    <row r="109" spans="2:17" ht="15.75" thickBot="1" x14ac:dyDescent="0.3"/>
    <row r="110" spans="2:17" ht="27" thickBot="1" x14ac:dyDescent="0.3">
      <c r="B110" s="1393" t="s">
        <v>147</v>
      </c>
      <c r="C110" s="1394"/>
      <c r="D110" s="1394"/>
      <c r="E110" s="1394"/>
      <c r="F110" s="1394"/>
      <c r="G110" s="1394"/>
      <c r="H110" s="1394"/>
      <c r="I110" s="1394"/>
      <c r="J110" s="1394"/>
      <c r="K110" s="1394"/>
      <c r="L110" s="1394"/>
      <c r="M110" s="1394"/>
      <c r="N110" s="1395"/>
    </row>
    <row r="112" spans="2:17" ht="15.75" thickBot="1" x14ac:dyDescent="0.3">
      <c r="M112" s="46"/>
      <c r="N112" s="46"/>
    </row>
    <row r="113" spans="1:26" s="13" customFormat="1" ht="60" x14ac:dyDescent="0.25">
      <c r="B113" s="47" t="s">
        <v>35</v>
      </c>
      <c r="C113" s="47" t="s">
        <v>36</v>
      </c>
      <c r="D113" s="47" t="s">
        <v>37</v>
      </c>
      <c r="E113" s="47" t="s">
        <v>38</v>
      </c>
      <c r="F113" s="47" t="s">
        <v>39</v>
      </c>
      <c r="G113" s="47" t="s">
        <v>40</v>
      </c>
      <c r="H113" s="47" t="s">
        <v>41</v>
      </c>
      <c r="I113" s="47" t="s">
        <v>42</v>
      </c>
      <c r="J113" s="47" t="s">
        <v>43</v>
      </c>
      <c r="K113" s="47" t="s">
        <v>44</v>
      </c>
      <c r="L113" s="47" t="s">
        <v>45</v>
      </c>
      <c r="M113" s="48" t="s">
        <v>46</v>
      </c>
      <c r="N113" s="47" t="s">
        <v>47</v>
      </c>
      <c r="O113" s="47" t="s">
        <v>48</v>
      </c>
      <c r="P113" s="49" t="s">
        <v>49</v>
      </c>
      <c r="Q113" s="49" t="s">
        <v>50</v>
      </c>
    </row>
    <row r="114" spans="1:26" s="62" customFormat="1" ht="30" x14ac:dyDescent="0.25">
      <c r="A114" s="50">
        <v>1</v>
      </c>
      <c r="B114" s="71" t="s">
        <v>4970</v>
      </c>
      <c r="C114" s="71" t="s">
        <v>4970</v>
      </c>
      <c r="D114" s="71" t="s">
        <v>4457</v>
      </c>
      <c r="E114" s="227" t="s">
        <v>4969</v>
      </c>
      <c r="F114" s="73" t="s">
        <v>235</v>
      </c>
      <c r="G114" s="225">
        <v>1</v>
      </c>
      <c r="H114" s="226">
        <v>40585</v>
      </c>
      <c r="I114" s="74">
        <v>40844</v>
      </c>
      <c r="J114" s="74" t="s">
        <v>21</v>
      </c>
      <c r="K114" s="75">
        <v>8.49</v>
      </c>
      <c r="L114" s="74" t="s">
        <v>4968</v>
      </c>
      <c r="M114" s="1008">
        <v>75</v>
      </c>
      <c r="N114" s="1008">
        <v>75</v>
      </c>
      <c r="O114" s="77">
        <v>76778594</v>
      </c>
      <c r="P114" s="77" t="s">
        <v>4967</v>
      </c>
      <c r="Q114" s="65" t="s">
        <v>416</v>
      </c>
      <c r="R114" s="61"/>
      <c r="S114" s="61"/>
      <c r="T114" s="61"/>
      <c r="U114" s="61"/>
      <c r="V114" s="61"/>
      <c r="W114" s="61"/>
      <c r="X114" s="61"/>
      <c r="Y114" s="61"/>
      <c r="Z114" s="61"/>
    </row>
    <row r="115" spans="1:26" s="62" customFormat="1" ht="45" x14ac:dyDescent="0.25">
      <c r="A115" s="50">
        <f t="shared" ref="A115:A121" si="0">+A114+1</f>
        <v>2</v>
      </c>
      <c r="B115" s="71" t="s">
        <v>4966</v>
      </c>
      <c r="C115" s="71" t="s">
        <v>4966</v>
      </c>
      <c r="D115" s="72" t="s">
        <v>4965</v>
      </c>
      <c r="E115" s="227" t="s">
        <v>4964</v>
      </c>
      <c r="F115" s="73" t="s">
        <v>235</v>
      </c>
      <c r="G115" s="228">
        <v>1</v>
      </c>
      <c r="H115" s="226">
        <v>40815</v>
      </c>
      <c r="I115" s="74">
        <v>41121</v>
      </c>
      <c r="J115" s="74" t="s">
        <v>21</v>
      </c>
      <c r="K115" s="227">
        <v>9</v>
      </c>
      <c r="L115" s="75">
        <v>1.03</v>
      </c>
      <c r="M115" s="227">
        <v>126</v>
      </c>
      <c r="N115" s="227">
        <v>126</v>
      </c>
      <c r="O115" s="77">
        <v>9904500</v>
      </c>
      <c r="P115" s="77" t="s">
        <v>4963</v>
      </c>
      <c r="Q115" s="65" t="s">
        <v>416</v>
      </c>
      <c r="R115" s="61"/>
      <c r="S115" s="61"/>
      <c r="T115" s="61"/>
      <c r="U115" s="61"/>
      <c r="V115" s="61"/>
      <c r="W115" s="61"/>
      <c r="X115" s="61"/>
      <c r="Y115" s="61"/>
      <c r="Z115" s="61"/>
    </row>
    <row r="116" spans="1:26" s="62" customFormat="1" ht="30" x14ac:dyDescent="0.25">
      <c r="A116" s="50">
        <f t="shared" si="0"/>
        <v>3</v>
      </c>
      <c r="B116" s="72" t="s">
        <v>4962</v>
      </c>
      <c r="C116" s="72" t="s">
        <v>4962</v>
      </c>
      <c r="D116" s="62" t="s">
        <v>4457</v>
      </c>
      <c r="E116" s="228" t="s">
        <v>4961</v>
      </c>
      <c r="F116" s="73" t="s">
        <v>235</v>
      </c>
      <c r="G116" s="73">
        <v>30</v>
      </c>
      <c r="H116" s="226">
        <v>40401</v>
      </c>
      <c r="I116" s="74">
        <v>40515</v>
      </c>
      <c r="J116" s="74" t="s">
        <v>21</v>
      </c>
      <c r="K116" s="227">
        <v>4.63</v>
      </c>
      <c r="L116" s="75">
        <v>0</v>
      </c>
      <c r="M116" s="227">
        <v>54</v>
      </c>
      <c r="N116" s="227">
        <v>54</v>
      </c>
      <c r="O116" s="77">
        <v>61024383</v>
      </c>
      <c r="P116" s="77" t="s">
        <v>4960</v>
      </c>
      <c r="Q116" s="65" t="s">
        <v>416</v>
      </c>
      <c r="R116" s="61"/>
      <c r="S116" s="61"/>
      <c r="T116" s="61"/>
      <c r="U116" s="61"/>
      <c r="V116" s="61"/>
      <c r="W116" s="61"/>
      <c r="X116" s="61"/>
      <c r="Y116" s="61"/>
      <c r="Z116" s="61"/>
    </row>
    <row r="117" spans="1:26" s="62" customFormat="1" x14ac:dyDescent="0.25">
      <c r="A117" s="50">
        <f t="shared" si="0"/>
        <v>4</v>
      </c>
      <c r="B117" s="71"/>
      <c r="C117" s="72"/>
      <c r="D117" s="71"/>
      <c r="E117" s="228"/>
      <c r="F117" s="73"/>
      <c r="G117" s="73"/>
      <c r="H117" s="73"/>
      <c r="I117" s="74"/>
      <c r="J117" s="74"/>
      <c r="K117" s="74"/>
      <c r="L117" s="74"/>
      <c r="M117" s="75"/>
      <c r="N117" s="75"/>
      <c r="O117" s="77"/>
      <c r="P117" s="77"/>
      <c r="Q117" s="65"/>
      <c r="R117" s="61"/>
      <c r="S117" s="61"/>
      <c r="T117" s="61"/>
      <c r="U117" s="61"/>
      <c r="V117" s="61"/>
      <c r="W117" s="61"/>
      <c r="X117" s="61"/>
      <c r="Y117" s="61"/>
      <c r="Z117" s="61"/>
    </row>
    <row r="118" spans="1:26" s="62" customFormat="1" x14ac:dyDescent="0.25">
      <c r="A118" s="50">
        <f t="shared" si="0"/>
        <v>5</v>
      </c>
      <c r="B118" s="71"/>
      <c r="C118" s="72"/>
      <c r="D118" s="71"/>
      <c r="E118" s="228"/>
      <c r="F118" s="73"/>
      <c r="G118" s="73"/>
      <c r="H118" s="73"/>
      <c r="I118" s="74"/>
      <c r="J118" s="74"/>
      <c r="K118" s="74"/>
      <c r="L118" s="74"/>
      <c r="M118" s="75"/>
      <c r="N118" s="75"/>
      <c r="O118" s="77"/>
      <c r="P118" s="77"/>
      <c r="Q118" s="65"/>
      <c r="R118" s="61"/>
      <c r="S118" s="61"/>
      <c r="T118" s="61"/>
      <c r="U118" s="61"/>
      <c r="V118" s="61"/>
      <c r="W118" s="61"/>
      <c r="X118" s="61"/>
      <c r="Y118" s="61"/>
      <c r="Z118" s="61"/>
    </row>
    <row r="119" spans="1:26" s="62" customFormat="1" x14ac:dyDescent="0.25">
      <c r="A119" s="50">
        <f t="shared" si="0"/>
        <v>6</v>
      </c>
      <c r="B119" s="71"/>
      <c r="C119" s="72"/>
      <c r="D119" s="71"/>
      <c r="E119" s="228"/>
      <c r="F119" s="73"/>
      <c r="G119" s="73"/>
      <c r="H119" s="73"/>
      <c r="I119" s="74"/>
      <c r="J119" s="74"/>
      <c r="K119" s="74"/>
      <c r="L119" s="74"/>
      <c r="M119" s="75"/>
      <c r="N119" s="75"/>
      <c r="O119" s="77"/>
      <c r="P119" s="77"/>
      <c r="Q119" s="65"/>
      <c r="R119" s="61"/>
      <c r="S119" s="61"/>
      <c r="T119" s="61"/>
      <c r="U119" s="61"/>
      <c r="V119" s="61"/>
      <c r="W119" s="61"/>
      <c r="X119" s="61"/>
      <c r="Y119" s="61"/>
      <c r="Z119" s="61"/>
    </row>
    <row r="120" spans="1:26" s="62" customFormat="1" x14ac:dyDescent="0.25">
      <c r="A120" s="50">
        <f t="shared" si="0"/>
        <v>7</v>
      </c>
      <c r="B120" s="71"/>
      <c r="C120" s="72"/>
      <c r="D120" s="71"/>
      <c r="E120" s="228"/>
      <c r="F120" s="73"/>
      <c r="G120" s="73"/>
      <c r="H120" s="73"/>
      <c r="I120" s="74"/>
      <c r="J120" s="74"/>
      <c r="K120" s="74"/>
      <c r="L120" s="74"/>
      <c r="M120" s="75"/>
      <c r="N120" s="75"/>
      <c r="O120" s="77"/>
      <c r="P120" s="77"/>
      <c r="Q120" s="65"/>
      <c r="R120" s="61"/>
      <c r="S120" s="61"/>
      <c r="T120" s="61"/>
      <c r="U120" s="61"/>
      <c r="V120" s="61"/>
      <c r="W120" s="61"/>
      <c r="X120" s="61"/>
      <c r="Y120" s="61"/>
      <c r="Z120" s="61"/>
    </row>
    <row r="121" spans="1:26" s="62" customFormat="1" x14ac:dyDescent="0.25">
      <c r="A121" s="50">
        <f t="shared" si="0"/>
        <v>8</v>
      </c>
      <c r="B121" s="71"/>
      <c r="C121" s="72"/>
      <c r="D121" s="71"/>
      <c r="E121" s="228"/>
      <c r="F121" s="73"/>
      <c r="G121" s="73"/>
      <c r="H121" s="73"/>
      <c r="I121" s="74"/>
      <c r="J121" s="74"/>
      <c r="K121" s="74"/>
      <c r="L121" s="74"/>
      <c r="M121" s="75"/>
      <c r="N121" s="75"/>
      <c r="O121" s="77"/>
      <c r="P121" s="77"/>
      <c r="Q121" s="65"/>
      <c r="R121" s="61"/>
      <c r="S121" s="61"/>
      <c r="T121" s="61"/>
      <c r="U121" s="61"/>
      <c r="V121" s="61"/>
      <c r="W121" s="61"/>
      <c r="X121" s="61"/>
      <c r="Y121" s="61"/>
      <c r="Z121" s="61"/>
    </row>
    <row r="122" spans="1:26" s="62" customFormat="1" x14ac:dyDescent="0.25">
      <c r="A122" s="50"/>
      <c r="B122" s="78" t="s">
        <v>30</v>
      </c>
      <c r="C122" s="72"/>
      <c r="D122" s="71"/>
      <c r="E122" s="228"/>
      <c r="F122" s="73"/>
      <c r="G122" s="73"/>
      <c r="H122" s="73"/>
      <c r="I122" s="74"/>
      <c r="J122" s="74"/>
      <c r="K122" s="79">
        <f>SUM(K114:K121)</f>
        <v>22.12</v>
      </c>
      <c r="L122" s="79">
        <f>SUM(L114:L121)</f>
        <v>1.03</v>
      </c>
      <c r="M122" s="251">
        <f>SUM(M114:M121)</f>
        <v>255</v>
      </c>
      <c r="N122" s="79">
        <f>SUM(N114:N121)</f>
        <v>255</v>
      </c>
      <c r="O122" s="77"/>
      <c r="P122" s="77"/>
      <c r="Q122" s="81"/>
    </row>
    <row r="123" spans="1:26" x14ac:dyDescent="0.25">
      <c r="B123" s="82"/>
      <c r="C123" s="82"/>
      <c r="D123" s="82"/>
      <c r="E123" s="83"/>
      <c r="F123" s="82"/>
      <c r="G123" s="82"/>
      <c r="H123" s="82"/>
      <c r="I123" s="82"/>
      <c r="J123" s="82"/>
      <c r="K123" s="82"/>
      <c r="L123" s="82"/>
      <c r="M123" s="82"/>
      <c r="N123" s="82"/>
      <c r="O123" s="82"/>
      <c r="P123" s="82"/>
    </row>
    <row r="124" spans="1:26" ht="18.75" x14ac:dyDescent="0.25">
      <c r="B124" s="86" t="s">
        <v>151</v>
      </c>
      <c r="C124" s="133">
        <f>+K122</f>
        <v>22.12</v>
      </c>
      <c r="H124" s="89"/>
      <c r="I124" s="89"/>
      <c r="J124" s="89"/>
      <c r="K124" s="89"/>
      <c r="L124" s="89"/>
      <c r="M124" s="89"/>
      <c r="N124" s="82"/>
      <c r="O124" s="82"/>
      <c r="P124" s="82"/>
    </row>
    <row r="126" spans="1:26" ht="15.75" thickBot="1" x14ac:dyDescent="0.3"/>
    <row r="127" spans="1:26" ht="30.75" thickBot="1" x14ac:dyDescent="0.3">
      <c r="B127" s="134" t="s">
        <v>152</v>
      </c>
      <c r="C127" s="135" t="s">
        <v>153</v>
      </c>
      <c r="D127" s="134" t="s">
        <v>29</v>
      </c>
      <c r="E127" s="135" t="s">
        <v>154</v>
      </c>
    </row>
    <row r="128" spans="1:26" x14ac:dyDescent="0.25">
      <c r="B128" s="136" t="s">
        <v>155</v>
      </c>
      <c r="C128" s="137">
        <v>20</v>
      </c>
      <c r="D128" s="624">
        <v>0</v>
      </c>
      <c r="E128" s="1648">
        <f>+D128+D129+D130</f>
        <v>40</v>
      </c>
    </row>
    <row r="129" spans="2:17" x14ac:dyDescent="0.25">
      <c r="B129" s="136" t="s">
        <v>156</v>
      </c>
      <c r="C129" s="740">
        <v>30</v>
      </c>
      <c r="D129" s="779">
        <v>0</v>
      </c>
      <c r="E129" s="1649"/>
    </row>
    <row r="130" spans="2:17" ht="15.75" thickBot="1" x14ac:dyDescent="0.3">
      <c r="B130" s="136" t="s">
        <v>157</v>
      </c>
      <c r="C130" s="139">
        <v>40</v>
      </c>
      <c r="D130" s="625">
        <v>40</v>
      </c>
      <c r="E130" s="1650"/>
    </row>
    <row r="132" spans="2:17" ht="15.75" thickBot="1" x14ac:dyDescent="0.3"/>
    <row r="133" spans="2:17" ht="27" thickBot="1" x14ac:dyDescent="0.3">
      <c r="B133" s="1393" t="s">
        <v>158</v>
      </c>
      <c r="C133" s="1394"/>
      <c r="D133" s="1394"/>
      <c r="E133" s="1394"/>
      <c r="F133" s="1394"/>
      <c r="G133" s="1394"/>
      <c r="H133" s="1394"/>
      <c r="I133" s="1394"/>
      <c r="J133" s="1394"/>
      <c r="K133" s="1394"/>
      <c r="L133" s="1394"/>
      <c r="M133" s="1394"/>
      <c r="N133" s="1395"/>
    </row>
    <row r="135" spans="2:17" ht="75" x14ac:dyDescent="0.25">
      <c r="B135" s="91" t="s">
        <v>87</v>
      </c>
      <c r="C135" s="91" t="s">
        <v>88</v>
      </c>
      <c r="D135" s="91" t="s">
        <v>89</v>
      </c>
      <c r="E135" s="91" t="s">
        <v>90</v>
      </c>
      <c r="F135" s="91" t="s">
        <v>91</v>
      </c>
      <c r="G135" s="91" t="s">
        <v>92</v>
      </c>
      <c r="H135" s="91" t="s">
        <v>93</v>
      </c>
      <c r="I135" s="91" t="s">
        <v>94</v>
      </c>
      <c r="J135" s="1387" t="s">
        <v>95</v>
      </c>
      <c r="K135" s="1405"/>
      <c r="L135" s="1388"/>
      <c r="M135" s="91" t="s">
        <v>96</v>
      </c>
      <c r="N135" s="91" t="s">
        <v>97</v>
      </c>
      <c r="O135" s="91" t="s">
        <v>98</v>
      </c>
      <c r="P135" s="1387" t="s">
        <v>77</v>
      </c>
      <c r="Q135" s="1388"/>
    </row>
    <row r="136" spans="2:17" ht="45" x14ac:dyDescent="0.25">
      <c r="B136" s="1577" t="s">
        <v>1018</v>
      </c>
      <c r="C136" s="1577" t="s">
        <v>321</v>
      </c>
      <c r="D136" s="1577" t="s">
        <v>4959</v>
      </c>
      <c r="E136" s="1403">
        <v>1101812063</v>
      </c>
      <c r="F136" s="1577" t="s">
        <v>4958</v>
      </c>
      <c r="G136" s="1403" t="s">
        <v>632</v>
      </c>
      <c r="H136" s="1661">
        <v>39801</v>
      </c>
      <c r="I136" s="1445" t="s">
        <v>368</v>
      </c>
      <c r="J136" s="104" t="s">
        <v>4957</v>
      </c>
      <c r="K136" s="107" t="s">
        <v>4956</v>
      </c>
      <c r="L136" s="107" t="s">
        <v>376</v>
      </c>
      <c r="M136" s="41" t="s">
        <v>235</v>
      </c>
      <c r="N136" s="1403" t="s">
        <v>21</v>
      </c>
      <c r="O136" s="41" t="s">
        <v>235</v>
      </c>
      <c r="P136" s="1656"/>
      <c r="Q136" s="1657"/>
    </row>
    <row r="137" spans="2:17" ht="60" x14ac:dyDescent="0.25">
      <c r="B137" s="1578"/>
      <c r="C137" s="1578"/>
      <c r="D137" s="1578"/>
      <c r="E137" s="1397"/>
      <c r="F137" s="1578"/>
      <c r="G137" s="1397"/>
      <c r="H137" s="1699"/>
      <c r="I137" s="1454"/>
      <c r="J137" s="104" t="s">
        <v>4955</v>
      </c>
      <c r="K137" s="107" t="s">
        <v>4954</v>
      </c>
      <c r="L137" s="107" t="s">
        <v>376</v>
      </c>
      <c r="M137" s="41" t="s">
        <v>235</v>
      </c>
      <c r="N137" s="1397"/>
      <c r="O137" s="41" t="s">
        <v>235</v>
      </c>
      <c r="P137" s="1662"/>
      <c r="Q137" s="1663"/>
    </row>
    <row r="138" spans="2:17" ht="30" x14ac:dyDescent="0.25">
      <c r="B138" s="1578"/>
      <c r="C138" s="1579"/>
      <c r="D138" s="1579"/>
      <c r="E138" s="1404"/>
      <c r="F138" s="1579"/>
      <c r="G138" s="1404"/>
      <c r="H138" s="1700"/>
      <c r="I138" s="1446"/>
      <c r="J138" s="104" t="s">
        <v>4953</v>
      </c>
      <c r="K138" s="107" t="s">
        <v>4952</v>
      </c>
      <c r="L138" s="107" t="s">
        <v>376</v>
      </c>
      <c r="M138" s="41" t="s">
        <v>235</v>
      </c>
      <c r="N138" s="1404"/>
      <c r="O138" s="41" t="s">
        <v>235</v>
      </c>
      <c r="P138" s="1658"/>
      <c r="Q138" s="1659"/>
    </row>
    <row r="139" spans="2:17" ht="75" x14ac:dyDescent="0.25">
      <c r="B139" s="1392" t="s">
        <v>758</v>
      </c>
      <c r="C139" s="1704" t="s">
        <v>321</v>
      </c>
      <c r="D139" s="1577" t="s">
        <v>4951</v>
      </c>
      <c r="E139" s="1403">
        <v>22978434</v>
      </c>
      <c r="F139" s="1577" t="s">
        <v>4950</v>
      </c>
      <c r="G139" s="1577" t="s">
        <v>4949</v>
      </c>
      <c r="H139" s="1661">
        <v>37036</v>
      </c>
      <c r="I139" s="1445" t="s">
        <v>368</v>
      </c>
      <c r="J139" s="104" t="s">
        <v>4948</v>
      </c>
      <c r="K139" s="107" t="s">
        <v>4947</v>
      </c>
      <c r="L139" s="107" t="s">
        <v>4283</v>
      </c>
      <c r="M139" s="41" t="s">
        <v>235</v>
      </c>
      <c r="N139" s="1403" t="s">
        <v>235</v>
      </c>
      <c r="O139" s="41" t="s">
        <v>235</v>
      </c>
      <c r="P139" s="1656"/>
      <c r="Q139" s="1657"/>
    </row>
    <row r="140" spans="2:17" ht="45" x14ac:dyDescent="0.25">
      <c r="B140" s="1392"/>
      <c r="C140" s="1705"/>
      <c r="D140" s="1578"/>
      <c r="E140" s="1397"/>
      <c r="F140" s="1578"/>
      <c r="G140" s="1578"/>
      <c r="H140" s="1699"/>
      <c r="I140" s="1454"/>
      <c r="J140" s="104" t="s">
        <v>4946</v>
      </c>
      <c r="K140" s="107" t="s">
        <v>4945</v>
      </c>
      <c r="L140" s="107" t="s">
        <v>4283</v>
      </c>
      <c r="M140" s="41" t="s">
        <v>235</v>
      </c>
      <c r="N140" s="1397"/>
      <c r="O140" s="41" t="s">
        <v>235</v>
      </c>
      <c r="P140" s="1662"/>
      <c r="Q140" s="1663"/>
    </row>
    <row r="141" spans="2:17" ht="30" x14ac:dyDescent="0.25">
      <c r="B141" s="1392"/>
      <c r="C141" s="1706"/>
      <c r="D141" s="1579"/>
      <c r="E141" s="1404"/>
      <c r="F141" s="1579"/>
      <c r="G141" s="1579"/>
      <c r="H141" s="1700"/>
      <c r="I141" s="1446"/>
      <c r="J141" s="104" t="s">
        <v>2994</v>
      </c>
      <c r="K141" s="107" t="s">
        <v>4944</v>
      </c>
      <c r="L141" s="107" t="s">
        <v>4283</v>
      </c>
      <c r="M141" s="41" t="s">
        <v>235</v>
      </c>
      <c r="N141" s="1404"/>
      <c r="O141" s="41" t="s">
        <v>235</v>
      </c>
      <c r="P141" s="1658"/>
      <c r="Q141" s="1659"/>
    </row>
    <row r="142" spans="2:17" ht="60" x14ac:dyDescent="0.25">
      <c r="B142" s="1392" t="s">
        <v>175</v>
      </c>
      <c r="C142" s="1686" t="s">
        <v>321</v>
      </c>
      <c r="D142" s="1675" t="s">
        <v>4943</v>
      </c>
      <c r="E142" s="1675">
        <v>64739270</v>
      </c>
      <c r="F142" s="1686" t="s">
        <v>1882</v>
      </c>
      <c r="G142" s="1686" t="s">
        <v>4942</v>
      </c>
      <c r="H142" s="1707">
        <v>38322</v>
      </c>
      <c r="I142" s="1701" t="s">
        <v>368</v>
      </c>
      <c r="J142" s="104" t="s">
        <v>4941</v>
      </c>
      <c r="K142" s="107" t="s">
        <v>4940</v>
      </c>
      <c r="L142" s="107" t="s">
        <v>4283</v>
      </c>
      <c r="M142" s="41" t="s">
        <v>235</v>
      </c>
      <c r="N142" s="41" t="s">
        <v>235</v>
      </c>
      <c r="O142" s="41" t="s">
        <v>235</v>
      </c>
      <c r="P142" s="1656"/>
      <c r="Q142" s="1657"/>
    </row>
    <row r="143" spans="2:17" ht="60" x14ac:dyDescent="0.25">
      <c r="B143" s="1392"/>
      <c r="C143" s="1687"/>
      <c r="D143" s="1676"/>
      <c r="E143" s="1676"/>
      <c r="F143" s="1687"/>
      <c r="G143" s="1687"/>
      <c r="H143" s="1708"/>
      <c r="I143" s="1702"/>
      <c r="J143" s="104" t="s">
        <v>4939</v>
      </c>
      <c r="K143" s="107" t="s">
        <v>4938</v>
      </c>
      <c r="L143" s="107" t="s">
        <v>4283</v>
      </c>
      <c r="M143" s="41" t="s">
        <v>235</v>
      </c>
      <c r="N143" s="41" t="s">
        <v>235</v>
      </c>
      <c r="O143" s="41" t="s">
        <v>235</v>
      </c>
      <c r="P143" s="1662"/>
      <c r="Q143" s="1663"/>
    </row>
    <row r="144" spans="2:17" ht="45" x14ac:dyDescent="0.25">
      <c r="B144" s="1392"/>
      <c r="C144" s="1687"/>
      <c r="D144" s="1676"/>
      <c r="E144" s="1676"/>
      <c r="F144" s="1687"/>
      <c r="G144" s="1687"/>
      <c r="H144" s="1708"/>
      <c r="I144" s="1702"/>
      <c r="J144" s="104" t="s">
        <v>4937</v>
      </c>
      <c r="K144" s="107" t="s">
        <v>4936</v>
      </c>
      <c r="L144" s="107" t="s">
        <v>4283</v>
      </c>
      <c r="M144" s="41" t="s">
        <v>235</v>
      </c>
      <c r="N144" s="41" t="s">
        <v>235</v>
      </c>
      <c r="O144" s="41" t="s">
        <v>235</v>
      </c>
      <c r="P144" s="1662"/>
      <c r="Q144" s="1663"/>
    </row>
    <row r="145" spans="2:17" ht="45" x14ac:dyDescent="0.25">
      <c r="B145" s="1392"/>
      <c r="C145" s="1687"/>
      <c r="D145" s="1676"/>
      <c r="E145" s="1676"/>
      <c r="F145" s="1687"/>
      <c r="G145" s="1687"/>
      <c r="H145" s="1708"/>
      <c r="I145" s="1702"/>
      <c r="J145" s="104" t="s">
        <v>4935</v>
      </c>
      <c r="K145" s="107" t="s">
        <v>4934</v>
      </c>
      <c r="L145" s="107" t="s">
        <v>4283</v>
      </c>
      <c r="M145" s="41" t="s">
        <v>235</v>
      </c>
      <c r="N145" s="41" t="s">
        <v>235</v>
      </c>
      <c r="O145" s="41" t="s">
        <v>235</v>
      </c>
      <c r="P145" s="1662"/>
      <c r="Q145" s="1663"/>
    </row>
    <row r="146" spans="2:17" ht="45" x14ac:dyDescent="0.25">
      <c r="B146" s="1392"/>
      <c r="C146" s="1687"/>
      <c r="D146" s="1676"/>
      <c r="E146" s="1676"/>
      <c r="F146" s="1687"/>
      <c r="G146" s="1687"/>
      <c r="H146" s="1708"/>
      <c r="I146" s="1702"/>
      <c r="J146" s="104" t="s">
        <v>4933</v>
      </c>
      <c r="K146" s="107" t="s">
        <v>4932</v>
      </c>
      <c r="L146" s="107" t="s">
        <v>4283</v>
      </c>
      <c r="M146" s="41" t="s">
        <v>235</v>
      </c>
      <c r="N146" s="41" t="s">
        <v>235</v>
      </c>
      <c r="O146" s="41" t="s">
        <v>235</v>
      </c>
      <c r="P146" s="1662"/>
      <c r="Q146" s="1663"/>
    </row>
    <row r="147" spans="2:17" ht="45" x14ac:dyDescent="0.25">
      <c r="B147" s="1392"/>
      <c r="C147" s="1688"/>
      <c r="D147" s="1677"/>
      <c r="E147" s="1677"/>
      <c r="F147" s="1688"/>
      <c r="G147" s="1688"/>
      <c r="H147" s="1709"/>
      <c r="I147" s="1703"/>
      <c r="J147" s="104" t="s">
        <v>4931</v>
      </c>
      <c r="K147" s="107" t="s">
        <v>4930</v>
      </c>
      <c r="L147" s="107" t="s">
        <v>2393</v>
      </c>
      <c r="M147" s="41" t="s">
        <v>235</v>
      </c>
      <c r="N147" s="41" t="s">
        <v>235</v>
      </c>
      <c r="O147" s="41" t="s">
        <v>235</v>
      </c>
      <c r="P147" s="1658"/>
      <c r="Q147" s="1659"/>
    </row>
    <row r="150" spans="2:17" ht="15.75" thickBot="1" x14ac:dyDescent="0.3"/>
    <row r="151" spans="2:17" ht="30" x14ac:dyDescent="0.25">
      <c r="B151" s="42" t="s">
        <v>19</v>
      </c>
      <c r="C151" s="42" t="s">
        <v>152</v>
      </c>
      <c r="D151" s="91" t="s">
        <v>153</v>
      </c>
      <c r="E151" s="42" t="s">
        <v>29</v>
      </c>
      <c r="F151" s="135" t="s">
        <v>182</v>
      </c>
      <c r="G151" s="147"/>
    </row>
    <row r="152" spans="2:17" ht="108" x14ac:dyDescent="0.2">
      <c r="B152" s="1399" t="s">
        <v>183</v>
      </c>
      <c r="C152" s="148" t="s">
        <v>184</v>
      </c>
      <c r="D152" s="746">
        <v>25</v>
      </c>
      <c r="E152" s="746">
        <v>0</v>
      </c>
      <c r="F152" s="1400">
        <f>+E152+E153+E154</f>
        <v>35</v>
      </c>
      <c r="G152" s="149"/>
    </row>
    <row r="153" spans="2:17" ht="72" x14ac:dyDescent="0.2">
      <c r="B153" s="1399"/>
      <c r="C153" s="148" t="s">
        <v>185</v>
      </c>
      <c r="D153" s="739">
        <v>25</v>
      </c>
      <c r="E153" s="746">
        <v>25</v>
      </c>
      <c r="F153" s="1401"/>
      <c r="G153" s="149"/>
    </row>
    <row r="154" spans="2:17" ht="60" x14ac:dyDescent="0.2">
      <c r="B154" s="1399"/>
      <c r="C154" s="148" t="s">
        <v>186</v>
      </c>
      <c r="D154" s="746">
        <v>10</v>
      </c>
      <c r="E154" s="746">
        <v>10</v>
      </c>
      <c r="F154" s="1402"/>
      <c r="G154" s="149"/>
    </row>
    <row r="155" spans="2:17" x14ac:dyDescent="0.25">
      <c r="C155"/>
    </row>
    <row r="158" spans="2:17" x14ac:dyDescent="0.25">
      <c r="B158" s="39" t="s">
        <v>187</v>
      </c>
    </row>
    <row r="161" spans="2:5" x14ac:dyDescent="0.25">
      <c r="B161" s="40" t="s">
        <v>19</v>
      </c>
      <c r="C161" s="40" t="s">
        <v>28</v>
      </c>
      <c r="D161" s="42" t="s">
        <v>29</v>
      </c>
      <c r="E161" s="42" t="s">
        <v>30</v>
      </c>
    </row>
    <row r="162" spans="2:5" ht="28.5" x14ac:dyDescent="0.25">
      <c r="B162" s="43" t="s">
        <v>188</v>
      </c>
      <c r="C162" s="813">
        <v>40</v>
      </c>
      <c r="D162" s="746">
        <f>+E128</f>
        <v>40</v>
      </c>
      <c r="E162" s="1403">
        <f>+D162+D163</f>
        <v>75</v>
      </c>
    </row>
    <row r="163" spans="2:5" ht="42.75" x14ac:dyDescent="0.25">
      <c r="B163" s="43" t="s">
        <v>189</v>
      </c>
      <c r="C163" s="813">
        <v>60</v>
      </c>
      <c r="D163" s="746">
        <f>+F152</f>
        <v>35</v>
      </c>
      <c r="E163" s="1404"/>
    </row>
  </sheetData>
  <mergeCells count="123">
    <mergeCell ref="E162:E163"/>
    <mergeCell ref="I139:I141"/>
    <mergeCell ref="N139:N141"/>
    <mergeCell ref="B142:B147"/>
    <mergeCell ref="C142:C147"/>
    <mergeCell ref="D142:D147"/>
    <mergeCell ref="E142:E147"/>
    <mergeCell ref="F142:F147"/>
    <mergeCell ref="G142:G147"/>
    <mergeCell ref="H142:H147"/>
    <mergeCell ref="B152:B154"/>
    <mergeCell ref="F152:F154"/>
    <mergeCell ref="J135:L135"/>
    <mergeCell ref="P135:Q135"/>
    <mergeCell ref="B136:B138"/>
    <mergeCell ref="C136:C138"/>
    <mergeCell ref="D136:D138"/>
    <mergeCell ref="I142:I147"/>
    <mergeCell ref="B139:B141"/>
    <mergeCell ref="C139:C141"/>
    <mergeCell ref="D139:D141"/>
    <mergeCell ref="E139:E141"/>
    <mergeCell ref="F139:F141"/>
    <mergeCell ref="G139:G141"/>
    <mergeCell ref="H139:H141"/>
    <mergeCell ref="P142:Q147"/>
    <mergeCell ref="H82:H86"/>
    <mergeCell ref="I82:I86"/>
    <mergeCell ref="N82:N86"/>
    <mergeCell ref="O82:O86"/>
    <mergeCell ref="B88:B92"/>
    <mergeCell ref="C88:C92"/>
    <mergeCell ref="D88:D92"/>
    <mergeCell ref="E88:E92"/>
    <mergeCell ref="F88:F92"/>
    <mergeCell ref="E136:E138"/>
    <mergeCell ref="F136:F138"/>
    <mergeCell ref="G136:G138"/>
    <mergeCell ref="H136:H138"/>
    <mergeCell ref="I136:I138"/>
    <mergeCell ref="N136:N138"/>
    <mergeCell ref="D103:E103"/>
    <mergeCell ref="D104:E104"/>
    <mergeCell ref="B107:P107"/>
    <mergeCell ref="B79:B81"/>
    <mergeCell ref="C79:C81"/>
    <mergeCell ref="D79:D81"/>
    <mergeCell ref="E79:E81"/>
    <mergeCell ref="F79:F81"/>
    <mergeCell ref="G79:G81"/>
    <mergeCell ref="H88:H92"/>
    <mergeCell ref="I88:I92"/>
    <mergeCell ref="N88:N92"/>
    <mergeCell ref="H79:H81"/>
    <mergeCell ref="I79:I81"/>
    <mergeCell ref="N79:N81"/>
    <mergeCell ref="G88:G92"/>
    <mergeCell ref="B82:B86"/>
    <mergeCell ref="C82:C86"/>
    <mergeCell ref="D82:D86"/>
    <mergeCell ref="E82:E86"/>
    <mergeCell ref="F82:F86"/>
    <mergeCell ref="G82:G86"/>
    <mergeCell ref="E40:E41"/>
    <mergeCell ref="M45:N45"/>
    <mergeCell ref="B54:B55"/>
    <mergeCell ref="C54:C55"/>
    <mergeCell ref="D54:E54"/>
    <mergeCell ref="O67:P67"/>
    <mergeCell ref="B73:N73"/>
    <mergeCell ref="J78:L78"/>
    <mergeCell ref="P78:Q78"/>
    <mergeCell ref="C58:N58"/>
    <mergeCell ref="B60:N60"/>
    <mergeCell ref="O63:P63"/>
    <mergeCell ref="O64:P64"/>
    <mergeCell ref="O65:P65"/>
    <mergeCell ref="O66:P66"/>
    <mergeCell ref="B2:P2"/>
    <mergeCell ref="B4:P4"/>
    <mergeCell ref="C6:N6"/>
    <mergeCell ref="C7:N7"/>
    <mergeCell ref="C8:N8"/>
    <mergeCell ref="C9:N9"/>
    <mergeCell ref="C10:E10"/>
    <mergeCell ref="B14:C21"/>
    <mergeCell ref="B22:C22"/>
    <mergeCell ref="P136:Q138"/>
    <mergeCell ref="P139:Q141"/>
    <mergeCell ref="P87:Q87"/>
    <mergeCell ref="P88:Q88"/>
    <mergeCell ref="P79:Q81"/>
    <mergeCell ref="P89:Q89"/>
    <mergeCell ref="M88:M92"/>
    <mergeCell ref="P90:Q92"/>
    <mergeCell ref="P82:Q82"/>
    <mergeCell ref="P83:Q83"/>
    <mergeCell ref="P84:Q84"/>
    <mergeCell ref="P85:Q85"/>
    <mergeCell ref="P86:Q86"/>
    <mergeCell ref="M79:M81"/>
    <mergeCell ref="M82:M86"/>
    <mergeCell ref="O88:O92"/>
    <mergeCell ref="O79:O81"/>
    <mergeCell ref="B110:N110"/>
    <mergeCell ref="E128:E130"/>
    <mergeCell ref="B133:N133"/>
    <mergeCell ref="H93:H96"/>
    <mergeCell ref="I93:I96"/>
    <mergeCell ref="N93:N96"/>
    <mergeCell ref="P96:Q96"/>
    <mergeCell ref="P93:Q93"/>
    <mergeCell ref="P94:Q94"/>
    <mergeCell ref="P95:Q95"/>
    <mergeCell ref="O93:O96"/>
    <mergeCell ref="P97:Q97"/>
    <mergeCell ref="B100:N100"/>
    <mergeCell ref="B93:B96"/>
    <mergeCell ref="C93:C96"/>
    <mergeCell ref="D93:D96"/>
    <mergeCell ref="E93:E96"/>
    <mergeCell ref="F93:F96"/>
    <mergeCell ref="G93:G96"/>
  </mergeCells>
  <dataValidations count="2">
    <dataValidation type="decimal" allowBlank="1" showInputMessage="1" showErrorMessage="1" sqref="WVH983079 WLL983079 C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C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C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C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C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C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C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C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C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C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C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C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C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C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C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9 A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A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A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A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A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A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A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A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A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A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A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A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A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A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A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48"/>
  <sheetViews>
    <sheetView topLeftCell="B132" zoomScale="80" zoomScaleNormal="8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7.42578125" style="1" customWidth="1"/>
    <col min="18" max="18" width="34.1406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3117</v>
      </c>
      <c r="D6" s="1443"/>
      <c r="E6" s="1443"/>
      <c r="F6" s="1443"/>
      <c r="G6" s="1443"/>
      <c r="H6" s="1443"/>
      <c r="I6" s="1443"/>
      <c r="J6" s="1443"/>
      <c r="K6" s="1443"/>
      <c r="L6" s="1443"/>
      <c r="M6" s="1443"/>
      <c r="N6" s="1444"/>
    </row>
    <row r="7" spans="2:16" ht="16.5" thickBot="1" x14ac:dyDescent="0.3">
      <c r="B7" s="3" t="s">
        <v>4</v>
      </c>
      <c r="C7" s="144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16</v>
      </c>
      <c r="D10" s="1415"/>
      <c r="E10" s="1416"/>
      <c r="F10" s="4"/>
      <c r="G10" s="4"/>
      <c r="H10" s="4"/>
      <c r="I10" s="4"/>
      <c r="J10" s="4"/>
      <c r="K10" s="4"/>
      <c r="L10" s="4"/>
      <c r="M10" s="4"/>
      <c r="N10" s="5"/>
    </row>
    <row r="11" spans="2:16" ht="16.5" thickBot="1" x14ac:dyDescent="0.3">
      <c r="B11" s="6" t="s">
        <v>10</v>
      </c>
      <c r="C11" s="281">
        <v>41979</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16</v>
      </c>
      <c r="E15" s="18">
        <v>1252968600</v>
      </c>
      <c r="F15" s="18">
        <v>600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v>16</v>
      </c>
      <c r="E22" s="18">
        <v>1252968600</v>
      </c>
      <c r="F22" s="18">
        <v>600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480</v>
      </c>
      <c r="D24" s="32"/>
      <c r="E24" s="33">
        <f>E22</f>
        <v>1252968600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746"/>
      <c r="E30"/>
      <c r="F30"/>
      <c r="G30"/>
      <c r="H30"/>
      <c r="I30" s="13"/>
      <c r="J30" s="13"/>
      <c r="K30" s="13"/>
      <c r="L30" s="13"/>
      <c r="M30" s="13"/>
      <c r="N30" s="14"/>
    </row>
    <row r="31" spans="1:14" x14ac:dyDescent="0.25">
      <c r="A31" s="36"/>
      <c r="B31" s="41" t="s">
        <v>24</v>
      </c>
      <c r="C31" s="746"/>
      <c r="D31" s="746" t="s">
        <v>23</v>
      </c>
      <c r="E31"/>
      <c r="F31"/>
      <c r="G31"/>
      <c r="H31"/>
      <c r="I31" s="13"/>
      <c r="J31" s="13"/>
      <c r="K31" s="13"/>
      <c r="L31" s="13"/>
      <c r="M31" s="13"/>
      <c r="N31" s="14"/>
    </row>
    <row r="32" spans="1:14" x14ac:dyDescent="0.25">
      <c r="A32" s="36"/>
      <c r="B32" s="41" t="s">
        <v>25</v>
      </c>
      <c r="C32" s="746"/>
      <c r="D32" s="746" t="s">
        <v>23</v>
      </c>
      <c r="E32"/>
      <c r="F32"/>
      <c r="G32"/>
      <c r="H32"/>
      <c r="I32" s="13"/>
      <c r="J32" s="13"/>
      <c r="K32" s="13"/>
      <c r="L32" s="13"/>
      <c r="M32" s="13"/>
      <c r="N32" s="14"/>
    </row>
    <row r="33" spans="1:17" x14ac:dyDescent="0.25">
      <c r="A33" s="36"/>
      <c r="B33" s="41" t="s">
        <v>26</v>
      </c>
      <c r="C33" s="41"/>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100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105" x14ac:dyDescent="0.25">
      <c r="A49" s="50">
        <v>1</v>
      </c>
      <c r="B49" s="71" t="s">
        <v>3117</v>
      </c>
      <c r="C49" s="72" t="s">
        <v>3117</v>
      </c>
      <c r="D49" s="72" t="s">
        <v>5102</v>
      </c>
      <c r="E49" s="76">
        <v>499</v>
      </c>
      <c r="F49" s="73" t="s">
        <v>20</v>
      </c>
      <c r="G49" s="225">
        <v>1</v>
      </c>
      <c r="H49" s="226">
        <v>41250</v>
      </c>
      <c r="I49" s="74">
        <v>42003</v>
      </c>
      <c r="J49" s="74" t="s">
        <v>21</v>
      </c>
      <c r="K49" s="75">
        <v>24.76</v>
      </c>
      <c r="L49" s="75"/>
      <c r="M49" s="76">
        <v>90</v>
      </c>
      <c r="N49" s="76">
        <v>90</v>
      </c>
      <c r="O49" s="77">
        <v>341076202</v>
      </c>
      <c r="P49" s="77" t="s">
        <v>5101</v>
      </c>
      <c r="Q49" s="65" t="s">
        <v>5100</v>
      </c>
      <c r="R49" s="61"/>
      <c r="S49" s="61"/>
      <c r="T49" s="61"/>
      <c r="U49" s="61"/>
      <c r="V49" s="61"/>
      <c r="W49" s="61"/>
      <c r="X49" s="61"/>
      <c r="Y49" s="61"/>
      <c r="Z49" s="61"/>
    </row>
    <row r="50" spans="1:26" s="62" customFormat="1" ht="70.5" customHeight="1" x14ac:dyDescent="0.25">
      <c r="A50" s="50">
        <f>+A49+1</f>
        <v>2</v>
      </c>
      <c r="B50" s="71" t="s">
        <v>3117</v>
      </c>
      <c r="C50" s="72" t="s">
        <v>5099</v>
      </c>
      <c r="D50" s="72" t="s">
        <v>5063</v>
      </c>
      <c r="E50" s="76" t="s">
        <v>2675</v>
      </c>
      <c r="F50" s="73" t="s">
        <v>20</v>
      </c>
      <c r="G50" s="228">
        <v>1</v>
      </c>
      <c r="H50" s="226">
        <v>41103</v>
      </c>
      <c r="I50" s="74">
        <v>41243</v>
      </c>
      <c r="J50" s="74" t="s">
        <v>21</v>
      </c>
      <c r="K50" s="75">
        <v>4</v>
      </c>
      <c r="L50" s="75">
        <v>0.56000000000000005</v>
      </c>
      <c r="M50" s="76">
        <v>196</v>
      </c>
      <c r="N50" s="76">
        <v>196</v>
      </c>
      <c r="O50" s="77">
        <v>22000000</v>
      </c>
      <c r="P50" s="77">
        <v>52</v>
      </c>
      <c r="Q50" s="65" t="s">
        <v>5098</v>
      </c>
      <c r="R50" s="61"/>
      <c r="S50" s="61"/>
      <c r="T50" s="61"/>
      <c r="U50" s="61"/>
      <c r="V50" s="61"/>
      <c r="W50" s="61"/>
      <c r="X50" s="61"/>
      <c r="Y50" s="61"/>
      <c r="Z50" s="61"/>
    </row>
    <row r="51" spans="1:26" s="62" customFormat="1" ht="75" x14ac:dyDescent="0.25">
      <c r="A51" s="50">
        <f>+A50+1</f>
        <v>3</v>
      </c>
      <c r="B51" s="71" t="s">
        <v>3117</v>
      </c>
      <c r="C51" s="72" t="s">
        <v>5062</v>
      </c>
      <c r="D51" s="72" t="s">
        <v>5062</v>
      </c>
      <c r="E51" s="76" t="s">
        <v>2675</v>
      </c>
      <c r="F51" s="73" t="s">
        <v>20</v>
      </c>
      <c r="G51" s="228">
        <v>1</v>
      </c>
      <c r="H51" s="226">
        <v>41319</v>
      </c>
      <c r="I51" s="74">
        <v>41508</v>
      </c>
      <c r="J51" s="74" t="s">
        <v>21</v>
      </c>
      <c r="K51" s="75">
        <v>6.5</v>
      </c>
      <c r="L51" s="75"/>
      <c r="M51" s="76">
        <v>277</v>
      </c>
      <c r="N51" s="76">
        <v>277</v>
      </c>
      <c r="O51" s="77">
        <v>51000000</v>
      </c>
      <c r="P51" s="77">
        <v>53</v>
      </c>
      <c r="Q51" s="65" t="s">
        <v>5097</v>
      </c>
      <c r="R51" s="61"/>
      <c r="S51" s="61"/>
      <c r="T51" s="61"/>
      <c r="U51" s="61"/>
      <c r="V51" s="61"/>
      <c r="W51" s="61"/>
      <c r="X51" s="61"/>
      <c r="Y51" s="61"/>
      <c r="Z51" s="61"/>
    </row>
    <row r="52" spans="1:26" s="62" customFormat="1" x14ac:dyDescent="0.25">
      <c r="A52" s="50" t="e">
        <f>+#REF!+1</f>
        <v>#REF!</v>
      </c>
      <c r="B52" s="71"/>
      <c r="C52" s="72"/>
      <c r="D52" s="71"/>
      <c r="E52" s="228"/>
      <c r="F52" s="73"/>
      <c r="G52" s="73"/>
      <c r="H52" s="73"/>
      <c r="I52" s="74"/>
      <c r="J52" s="74"/>
      <c r="K52" s="74"/>
      <c r="L52" s="74"/>
      <c r="M52" s="75"/>
      <c r="N52" s="75"/>
      <c r="O52" s="77"/>
      <c r="P52" s="77"/>
      <c r="Q52" s="65"/>
      <c r="R52" s="61"/>
      <c r="S52" s="61"/>
      <c r="T52" s="61"/>
      <c r="U52" s="61"/>
      <c r="V52" s="61"/>
      <c r="W52" s="61"/>
      <c r="X52" s="61"/>
      <c r="Y52" s="61"/>
      <c r="Z52" s="61"/>
    </row>
    <row r="53" spans="1:26" s="62" customFormat="1" x14ac:dyDescent="0.25">
      <c r="A53" s="50"/>
      <c r="B53" s="78" t="s">
        <v>30</v>
      </c>
      <c r="C53" s="72"/>
      <c r="D53" s="71"/>
      <c r="E53" s="228"/>
      <c r="F53" s="73"/>
      <c r="G53" s="73"/>
      <c r="H53" s="73"/>
      <c r="I53" s="74"/>
      <c r="J53" s="74"/>
      <c r="K53" s="79">
        <f>SUM(K49:K52)</f>
        <v>35.260000000000005</v>
      </c>
      <c r="L53" s="79">
        <f>SUM(L49:L52)</f>
        <v>0.56000000000000005</v>
      </c>
      <c r="M53" s="80">
        <v>277</v>
      </c>
      <c r="N53" s="79">
        <f>SUM(N49:N52)</f>
        <v>563</v>
      </c>
      <c r="O53" s="77">
        <f>SUM(O49:O52)</f>
        <v>414076202</v>
      </c>
      <c r="P53" s="77"/>
      <c r="Q53" s="81"/>
    </row>
    <row r="54" spans="1:26" s="82" customFormat="1" x14ac:dyDescent="0.25">
      <c r="E54" s="83"/>
    </row>
    <row r="55" spans="1:26" s="82" customFormat="1" x14ac:dyDescent="0.25">
      <c r="B55" s="1422" t="s">
        <v>56</v>
      </c>
      <c r="C55" s="1422" t="s">
        <v>57</v>
      </c>
      <c r="D55" s="1424" t="s">
        <v>58</v>
      </c>
      <c r="E55" s="1424"/>
    </row>
    <row r="56" spans="1:26" s="82" customFormat="1" x14ac:dyDescent="0.25">
      <c r="B56" s="1423"/>
      <c r="C56" s="1423"/>
      <c r="D56" s="766" t="s">
        <v>59</v>
      </c>
      <c r="E56" s="85" t="s">
        <v>60</v>
      </c>
    </row>
    <row r="57" spans="1:26" s="82" customFormat="1" ht="18.75" x14ac:dyDescent="0.25">
      <c r="B57" s="86" t="s">
        <v>61</v>
      </c>
      <c r="C57" s="87">
        <f>+K53</f>
        <v>35.260000000000005</v>
      </c>
      <c r="D57" s="88" t="s">
        <v>23</v>
      </c>
      <c r="E57" s="88"/>
      <c r="F57" s="89"/>
      <c r="G57" s="89"/>
      <c r="H57" s="89"/>
      <c r="I57" s="89"/>
      <c r="J57" s="89"/>
      <c r="K57" s="89"/>
      <c r="L57" s="89"/>
      <c r="M57" s="89"/>
    </row>
    <row r="58" spans="1:26" s="82" customFormat="1" x14ac:dyDescent="0.25">
      <c r="B58" s="86" t="s">
        <v>62</v>
      </c>
      <c r="C58" s="235" t="s">
        <v>5096</v>
      </c>
      <c r="D58" s="88"/>
      <c r="E58" s="88" t="s">
        <v>23</v>
      </c>
    </row>
    <row r="59" spans="1:26" s="82" customFormat="1" x14ac:dyDescent="0.25">
      <c r="B59" s="90"/>
      <c r="C59" s="1413"/>
      <c r="D59" s="1413"/>
      <c r="E59" s="1413"/>
      <c r="F59" s="1413"/>
      <c r="G59" s="1413"/>
      <c r="H59" s="1413"/>
      <c r="I59" s="1413"/>
      <c r="J59" s="1413"/>
      <c r="K59" s="1413"/>
      <c r="L59" s="1413"/>
      <c r="M59" s="1413"/>
      <c r="N59" s="1413"/>
    </row>
    <row r="60" spans="1:26" ht="15.75" thickBot="1" x14ac:dyDescent="0.3"/>
    <row r="61" spans="1:26" ht="27" thickBot="1" x14ac:dyDescent="0.3">
      <c r="B61" s="1414" t="s">
        <v>63</v>
      </c>
      <c r="C61" s="1414"/>
      <c r="D61" s="1414"/>
      <c r="E61" s="1414"/>
      <c r="F61" s="1414"/>
      <c r="G61" s="1414"/>
      <c r="H61" s="1414"/>
      <c r="I61" s="1414"/>
      <c r="J61" s="1414"/>
      <c r="K61" s="1414"/>
      <c r="L61" s="1414"/>
      <c r="M61" s="1414"/>
      <c r="N61" s="1414"/>
    </row>
    <row r="64" spans="1:26" ht="105" x14ac:dyDescent="0.25">
      <c r="B64" s="91" t="s">
        <v>64</v>
      </c>
      <c r="C64" s="92" t="s">
        <v>65</v>
      </c>
      <c r="D64" s="92" t="s">
        <v>66</v>
      </c>
      <c r="E64" s="92" t="s">
        <v>67</v>
      </c>
      <c r="F64" s="92" t="s">
        <v>68</v>
      </c>
      <c r="G64" s="92" t="s">
        <v>69</v>
      </c>
      <c r="H64" s="92" t="s">
        <v>70</v>
      </c>
      <c r="I64" s="92" t="s">
        <v>71</v>
      </c>
      <c r="J64" s="92" t="s">
        <v>72</v>
      </c>
      <c r="K64" s="92" t="s">
        <v>73</v>
      </c>
      <c r="L64" s="92" t="s">
        <v>74</v>
      </c>
      <c r="M64" s="93" t="s">
        <v>75</v>
      </c>
      <c r="N64" s="93" t="s">
        <v>76</v>
      </c>
      <c r="O64" s="1387" t="s">
        <v>77</v>
      </c>
      <c r="P64" s="1388"/>
      <c r="Q64" s="92" t="s">
        <v>78</v>
      </c>
    </row>
    <row r="65" spans="2:17" x14ac:dyDescent="0.25">
      <c r="B65" s="94" t="s">
        <v>365</v>
      </c>
      <c r="C65" s="94" t="s">
        <v>366</v>
      </c>
      <c r="D65" s="95"/>
      <c r="E65" s="95" t="s">
        <v>21</v>
      </c>
      <c r="F65" s="266" t="s">
        <v>21</v>
      </c>
      <c r="G65" s="266" t="s">
        <v>20</v>
      </c>
      <c r="H65" s="96" t="s">
        <v>21</v>
      </c>
      <c r="I65" s="97" t="s">
        <v>4405</v>
      </c>
      <c r="J65" s="97" t="s">
        <v>21</v>
      </c>
      <c r="K65" s="41" t="s">
        <v>21</v>
      </c>
      <c r="L65" s="41" t="s">
        <v>21</v>
      </c>
      <c r="M65" s="267" t="s">
        <v>21</v>
      </c>
      <c r="N65" s="41" t="s">
        <v>21</v>
      </c>
      <c r="O65" s="1390" t="s">
        <v>5095</v>
      </c>
      <c r="P65" s="1391"/>
      <c r="Q65" s="41" t="s">
        <v>21</v>
      </c>
    </row>
    <row r="66" spans="2:17" x14ac:dyDescent="0.25">
      <c r="B66" s="94"/>
      <c r="C66" s="94"/>
      <c r="D66" s="95"/>
      <c r="E66" s="95"/>
      <c r="F66" s="96"/>
      <c r="G66" s="96"/>
      <c r="H66" s="96"/>
      <c r="I66" s="97"/>
      <c r="J66" s="97"/>
      <c r="K66" s="41"/>
      <c r="L66" s="41"/>
      <c r="M66" s="41"/>
      <c r="N66" s="41"/>
      <c r="O66" s="1410"/>
      <c r="P66" s="1411"/>
      <c r="Q66" s="41"/>
    </row>
    <row r="67" spans="2:17" x14ac:dyDescent="0.25">
      <c r="B67" s="94"/>
      <c r="C67" s="94"/>
      <c r="D67" s="95"/>
      <c r="E67" s="95"/>
      <c r="F67" s="96"/>
      <c r="G67" s="96"/>
      <c r="H67" s="96"/>
      <c r="I67" s="97"/>
      <c r="J67" s="97"/>
      <c r="K67" s="41"/>
      <c r="L67" s="41"/>
      <c r="M67" s="41"/>
      <c r="N67" s="41"/>
      <c r="O67" s="1410"/>
      <c r="P67" s="1411"/>
      <c r="Q67" s="41"/>
    </row>
    <row r="68" spans="2:17" x14ac:dyDescent="0.25">
      <c r="B68" s="94"/>
      <c r="C68" s="94"/>
      <c r="D68" s="95"/>
      <c r="E68" s="95"/>
      <c r="F68" s="96"/>
      <c r="G68" s="96"/>
      <c r="H68" s="96"/>
      <c r="I68" s="97"/>
      <c r="J68" s="97"/>
      <c r="K68" s="41"/>
      <c r="L68" s="41"/>
      <c r="M68" s="41"/>
      <c r="N68" s="41"/>
      <c r="O68" s="1410"/>
      <c r="P68" s="1411"/>
      <c r="Q68" s="41"/>
    </row>
    <row r="69" spans="2:17" x14ac:dyDescent="0.25">
      <c r="B69" s="94"/>
      <c r="C69" s="94"/>
      <c r="D69" s="95"/>
      <c r="E69" s="95"/>
      <c r="F69" s="96"/>
      <c r="G69" s="96"/>
      <c r="H69" s="96"/>
      <c r="I69" s="97"/>
      <c r="J69" s="97"/>
      <c r="K69" s="41"/>
      <c r="L69" s="41"/>
      <c r="M69" s="41"/>
      <c r="N69" s="41"/>
      <c r="O69" s="1410"/>
      <c r="P69" s="1411"/>
      <c r="Q69" s="41"/>
    </row>
    <row r="70" spans="2:17" x14ac:dyDescent="0.25">
      <c r="B70" s="94"/>
      <c r="C70" s="94"/>
      <c r="D70" s="95"/>
      <c r="E70" s="95"/>
      <c r="F70" s="96"/>
      <c r="G70" s="96"/>
      <c r="H70" s="96"/>
      <c r="I70" s="97"/>
      <c r="J70" s="97"/>
      <c r="K70" s="41"/>
      <c r="L70" s="41"/>
      <c r="M70" s="41"/>
      <c r="N70" s="41"/>
      <c r="O70" s="1410"/>
      <c r="P70" s="1411"/>
      <c r="Q70" s="41"/>
    </row>
    <row r="71" spans="2:17" x14ac:dyDescent="0.25">
      <c r="B71" s="41"/>
      <c r="C71" s="41"/>
      <c r="D71" s="41"/>
      <c r="E71" s="41"/>
      <c r="F71" s="41"/>
      <c r="G71" s="41"/>
      <c r="H71" s="41"/>
      <c r="I71" s="41"/>
      <c r="J71" s="41"/>
      <c r="K71" s="41"/>
      <c r="L71" s="41"/>
      <c r="M71" s="41"/>
      <c r="N71" s="41"/>
      <c r="O71" s="1410"/>
      <c r="P71" s="1411"/>
      <c r="Q71" s="41"/>
    </row>
    <row r="72" spans="2:17" x14ac:dyDescent="0.25">
      <c r="B72" s="1" t="s">
        <v>83</v>
      </c>
    </row>
    <row r="73" spans="2:17" x14ac:dyDescent="0.25">
      <c r="B73" s="1" t="s">
        <v>84</v>
      </c>
    </row>
    <row r="74" spans="2:17" x14ac:dyDescent="0.25">
      <c r="B74" s="1" t="s">
        <v>85</v>
      </c>
    </row>
    <row r="76" spans="2:17" ht="15.75" thickBot="1" x14ac:dyDescent="0.3"/>
    <row r="77" spans="2:17" ht="27" thickBot="1" x14ac:dyDescent="0.3">
      <c r="B77" s="1393" t="s">
        <v>86</v>
      </c>
      <c r="C77" s="1394"/>
      <c r="D77" s="1394"/>
      <c r="E77" s="1394"/>
      <c r="F77" s="1394"/>
      <c r="G77" s="1394"/>
      <c r="H77" s="1394"/>
      <c r="I77" s="1394"/>
      <c r="J77" s="1394"/>
      <c r="K77" s="1394"/>
      <c r="L77" s="1394"/>
      <c r="M77" s="1394"/>
      <c r="N77" s="1395"/>
    </row>
    <row r="82" spans="2:18" ht="75" x14ac:dyDescent="0.25">
      <c r="B82" s="91" t="s">
        <v>87</v>
      </c>
      <c r="C82" s="91" t="s">
        <v>88</v>
      </c>
      <c r="D82" s="91" t="s">
        <v>89</v>
      </c>
      <c r="E82" s="91" t="s">
        <v>90</v>
      </c>
      <c r="F82" s="91" t="s">
        <v>91</v>
      </c>
      <c r="G82" s="91" t="s">
        <v>92</v>
      </c>
      <c r="H82" s="91" t="s">
        <v>93</v>
      </c>
      <c r="I82" s="91" t="s">
        <v>94</v>
      </c>
      <c r="J82" s="1387" t="s">
        <v>95</v>
      </c>
      <c r="K82" s="1405"/>
      <c r="L82" s="1388"/>
      <c r="M82" s="91" t="s">
        <v>96</v>
      </c>
      <c r="N82" s="91" t="s">
        <v>97</v>
      </c>
      <c r="O82" s="91" t="s">
        <v>98</v>
      </c>
      <c r="P82" s="1387" t="s">
        <v>77</v>
      </c>
      <c r="Q82" s="1388"/>
    </row>
    <row r="83" spans="2:18" ht="60" x14ac:dyDescent="0.25">
      <c r="B83" s="1034" t="s">
        <v>370</v>
      </c>
      <c r="C83" s="739" t="s">
        <v>215</v>
      </c>
      <c r="D83" s="104" t="s">
        <v>5094</v>
      </c>
      <c r="E83" s="94">
        <v>64739077</v>
      </c>
      <c r="F83" s="104" t="s">
        <v>332</v>
      </c>
      <c r="G83" s="803" t="s">
        <v>453</v>
      </c>
      <c r="H83" s="111">
        <v>36308</v>
      </c>
      <c r="I83" s="96" t="s">
        <v>368</v>
      </c>
      <c r="J83" s="104" t="s">
        <v>5093</v>
      </c>
      <c r="K83" s="269" t="s">
        <v>5092</v>
      </c>
      <c r="L83" s="97" t="s">
        <v>394</v>
      </c>
      <c r="M83" s="746" t="s">
        <v>21</v>
      </c>
      <c r="N83" s="746" t="s">
        <v>20</v>
      </c>
      <c r="O83" s="746" t="s">
        <v>20</v>
      </c>
      <c r="P83" s="1710" t="s">
        <v>5074</v>
      </c>
      <c r="Q83" s="1711"/>
    </row>
    <row r="84" spans="2:18" ht="143.25" customHeight="1" x14ac:dyDescent="0.25">
      <c r="B84" s="1025" t="s">
        <v>370</v>
      </c>
      <c r="C84" s="747" t="s">
        <v>215</v>
      </c>
      <c r="D84" s="747" t="s">
        <v>5091</v>
      </c>
      <c r="E84" s="867">
        <v>18777232</v>
      </c>
      <c r="F84" s="747" t="s">
        <v>5090</v>
      </c>
      <c r="G84" s="747" t="s">
        <v>3269</v>
      </c>
      <c r="H84" s="405">
        <v>37876</v>
      </c>
      <c r="I84" s="747" t="s">
        <v>368</v>
      </c>
      <c r="J84" s="747" t="s">
        <v>5089</v>
      </c>
      <c r="K84" s="402" t="s">
        <v>5088</v>
      </c>
      <c r="L84" s="747" t="s">
        <v>394</v>
      </c>
      <c r="M84" s="747" t="s">
        <v>21</v>
      </c>
      <c r="N84" s="747" t="s">
        <v>20</v>
      </c>
      <c r="O84" s="747" t="s">
        <v>20</v>
      </c>
      <c r="P84" s="1710" t="s">
        <v>5074</v>
      </c>
      <c r="Q84" s="1711"/>
      <c r="R84" s="1338" t="s">
        <v>5087</v>
      </c>
    </row>
    <row r="85" spans="2:18" ht="60" x14ac:dyDescent="0.25">
      <c r="B85" s="1025" t="s">
        <v>1158</v>
      </c>
      <c r="C85" s="565" t="s">
        <v>111</v>
      </c>
      <c r="D85" s="486" t="s">
        <v>5086</v>
      </c>
      <c r="E85" s="627">
        <v>1102828652</v>
      </c>
      <c r="F85" s="627" t="s">
        <v>278</v>
      </c>
      <c r="G85" s="564" t="s">
        <v>453</v>
      </c>
      <c r="H85" s="563">
        <v>41264</v>
      </c>
      <c r="I85" s="779" t="s">
        <v>368</v>
      </c>
      <c r="J85" s="486" t="s">
        <v>5085</v>
      </c>
      <c r="K85" s="566" t="s">
        <v>5084</v>
      </c>
      <c r="L85" s="486" t="s">
        <v>5083</v>
      </c>
      <c r="M85" s="779" t="s">
        <v>21</v>
      </c>
      <c r="N85" s="779" t="s">
        <v>21</v>
      </c>
      <c r="O85" s="779" t="s">
        <v>20</v>
      </c>
      <c r="P85" s="1710" t="s">
        <v>5082</v>
      </c>
      <c r="Q85" s="1711"/>
    </row>
    <row r="86" spans="2:18" ht="30" x14ac:dyDescent="0.25">
      <c r="B86" s="1025" t="s">
        <v>1158</v>
      </c>
      <c r="C86" s="747" t="s">
        <v>111</v>
      </c>
      <c r="D86" s="747" t="s">
        <v>5081</v>
      </c>
      <c r="E86" s="867">
        <v>23075380</v>
      </c>
      <c r="F86" s="747" t="s">
        <v>113</v>
      </c>
      <c r="G86" s="747" t="s">
        <v>4572</v>
      </c>
      <c r="H86" s="405">
        <v>38693</v>
      </c>
      <c r="I86" s="747" t="s">
        <v>368</v>
      </c>
      <c r="J86" s="747" t="s">
        <v>5080</v>
      </c>
      <c r="K86" s="402" t="s">
        <v>5079</v>
      </c>
      <c r="L86" s="747" t="s">
        <v>5078</v>
      </c>
      <c r="M86" s="747" t="s">
        <v>21</v>
      </c>
      <c r="N86" s="747" t="s">
        <v>20</v>
      </c>
      <c r="O86" s="747" t="s">
        <v>20</v>
      </c>
      <c r="P86" s="1710" t="s">
        <v>5074</v>
      </c>
      <c r="Q86" s="1711"/>
    </row>
    <row r="87" spans="2:18" ht="60" x14ac:dyDescent="0.25">
      <c r="B87" s="1025"/>
      <c r="C87" s="747"/>
      <c r="D87" s="747"/>
      <c r="E87" s="867"/>
      <c r="F87" s="747"/>
      <c r="G87" s="747"/>
      <c r="H87" s="405"/>
      <c r="I87" s="747"/>
      <c r="J87" s="747" t="s">
        <v>5077</v>
      </c>
      <c r="K87" s="402" t="s">
        <v>5076</v>
      </c>
      <c r="L87" s="747" t="s">
        <v>5075</v>
      </c>
      <c r="M87" s="747"/>
      <c r="N87" s="747"/>
      <c r="O87" s="747"/>
      <c r="P87" s="1710" t="s">
        <v>5074</v>
      </c>
      <c r="Q87" s="1711"/>
    </row>
    <row r="88" spans="2:18" ht="30" x14ac:dyDescent="0.25">
      <c r="B88" s="1025" t="s">
        <v>1158</v>
      </c>
      <c r="C88" s="565" t="s">
        <v>111</v>
      </c>
      <c r="D88" s="486" t="s">
        <v>5073</v>
      </c>
      <c r="E88" s="627">
        <v>1102850018</v>
      </c>
      <c r="F88" s="627" t="s">
        <v>278</v>
      </c>
      <c r="G88" s="564" t="s">
        <v>453</v>
      </c>
      <c r="H88" s="563">
        <v>41814</v>
      </c>
      <c r="I88" s="564" t="s">
        <v>368</v>
      </c>
      <c r="J88" s="486" t="s">
        <v>3492</v>
      </c>
      <c r="K88" s="566" t="s">
        <v>5072</v>
      </c>
      <c r="L88" s="486" t="s">
        <v>376</v>
      </c>
      <c r="M88" s="779" t="s">
        <v>21</v>
      </c>
      <c r="N88" s="779" t="s">
        <v>21</v>
      </c>
      <c r="O88" s="779" t="s">
        <v>20</v>
      </c>
      <c r="P88" s="1710" t="s">
        <v>5071</v>
      </c>
      <c r="Q88" s="1711"/>
    </row>
    <row r="89" spans="2:18" ht="60" x14ac:dyDescent="0.25">
      <c r="B89" s="1025" t="s">
        <v>1158</v>
      </c>
      <c r="C89" s="565" t="s">
        <v>111</v>
      </c>
      <c r="D89" s="486" t="s">
        <v>5070</v>
      </c>
      <c r="E89" s="627">
        <v>3836754</v>
      </c>
      <c r="F89" s="627" t="s">
        <v>278</v>
      </c>
      <c r="G89" s="564" t="s">
        <v>453</v>
      </c>
      <c r="H89" s="563">
        <v>39266</v>
      </c>
      <c r="I89" s="564" t="s">
        <v>368</v>
      </c>
      <c r="J89" s="486" t="s">
        <v>2512</v>
      </c>
      <c r="K89" s="566" t="s">
        <v>5069</v>
      </c>
      <c r="L89" s="486" t="s">
        <v>394</v>
      </c>
      <c r="M89" s="779" t="s">
        <v>21</v>
      </c>
      <c r="N89" s="779" t="s">
        <v>20</v>
      </c>
      <c r="O89" s="779" t="s">
        <v>20</v>
      </c>
      <c r="P89" s="1710" t="s">
        <v>5068</v>
      </c>
      <c r="Q89" s="1711"/>
    </row>
    <row r="90" spans="2:18" ht="48" customHeight="1" x14ac:dyDescent="0.25">
      <c r="B90" s="104"/>
      <c r="C90" s="803"/>
      <c r="D90" s="107"/>
      <c r="E90" s="97"/>
      <c r="F90" s="94"/>
      <c r="G90" s="360"/>
      <c r="H90" s="111"/>
      <c r="I90" s="95"/>
      <c r="J90" s="107" t="s">
        <v>5067</v>
      </c>
      <c r="K90" s="853" t="s">
        <v>5066</v>
      </c>
      <c r="L90" s="97" t="s">
        <v>394</v>
      </c>
      <c r="M90" s="746" t="s">
        <v>21</v>
      </c>
      <c r="N90" s="746" t="s">
        <v>20</v>
      </c>
      <c r="O90" s="746" t="s">
        <v>20</v>
      </c>
      <c r="P90" s="739"/>
      <c r="Q90" s="746"/>
    </row>
    <row r="91" spans="2:18" x14ac:dyDescent="0.25">
      <c r="B91" s="407"/>
      <c r="C91" s="13"/>
      <c r="D91" s="248"/>
      <c r="G91" s="249"/>
      <c r="H91" s="250"/>
      <c r="K91" s="250"/>
      <c r="L91" s="248"/>
      <c r="M91" s="13"/>
      <c r="N91" s="13"/>
      <c r="O91" s="13"/>
    </row>
    <row r="92" spans="2:18" ht="15.75" thickBot="1" x14ac:dyDescent="0.3">
      <c r="B92" s="104"/>
      <c r="C92" s="13"/>
      <c r="D92" s="248"/>
      <c r="G92" s="249"/>
      <c r="H92" s="250"/>
      <c r="J92" s="248"/>
      <c r="K92" s="250"/>
      <c r="L92" s="248"/>
      <c r="M92" s="13"/>
      <c r="N92" s="13"/>
      <c r="O92" s="13"/>
    </row>
    <row r="93" spans="2:18" ht="27" thickBot="1" x14ac:dyDescent="0.3">
      <c r="B93" s="1393" t="s">
        <v>143</v>
      </c>
      <c r="C93" s="1394"/>
      <c r="D93" s="1394"/>
      <c r="E93" s="1394"/>
      <c r="F93" s="1394"/>
      <c r="G93" s="1394"/>
      <c r="H93" s="1394"/>
      <c r="I93" s="1394"/>
      <c r="J93" s="1394"/>
      <c r="K93" s="1394"/>
      <c r="L93" s="1394"/>
      <c r="M93" s="1394"/>
      <c r="N93" s="1395"/>
    </row>
    <row r="96" spans="2:18" ht="30" x14ac:dyDescent="0.25">
      <c r="B96" s="92" t="s">
        <v>19</v>
      </c>
      <c r="C96" s="92" t="s">
        <v>144</v>
      </c>
      <c r="D96" s="1387" t="s">
        <v>77</v>
      </c>
      <c r="E96" s="1388"/>
    </row>
    <row r="97" spans="1:26" x14ac:dyDescent="0.25">
      <c r="B97" s="120" t="s">
        <v>145</v>
      </c>
      <c r="C97" s="746" t="s">
        <v>20</v>
      </c>
      <c r="D97" s="1389"/>
      <c r="E97" s="1389"/>
    </row>
    <row r="100" spans="1:26" ht="26.25" x14ac:dyDescent="0.25">
      <c r="B100" s="1408" t="s">
        <v>146</v>
      </c>
      <c r="C100" s="1409"/>
      <c r="D100" s="1409"/>
      <c r="E100" s="1409"/>
      <c r="F100" s="1409"/>
      <c r="G100" s="1409"/>
      <c r="H100" s="1409"/>
      <c r="I100" s="1409"/>
      <c r="J100" s="1409"/>
      <c r="K100" s="1409"/>
      <c r="L100" s="1409"/>
      <c r="M100" s="1409"/>
      <c r="N100" s="1409"/>
      <c r="O100" s="1409"/>
      <c r="P100" s="1409"/>
    </row>
    <row r="102" spans="1:26" ht="15.75" thickBot="1" x14ac:dyDescent="0.3"/>
    <row r="103" spans="1:26" ht="27" thickBot="1" x14ac:dyDescent="0.3">
      <c r="B103" s="1393" t="s">
        <v>147</v>
      </c>
      <c r="C103" s="1394"/>
      <c r="D103" s="1394"/>
      <c r="E103" s="1394"/>
      <c r="F103" s="1394"/>
      <c r="G103" s="1394"/>
      <c r="H103" s="1394"/>
      <c r="I103" s="1394"/>
      <c r="J103" s="1394"/>
      <c r="K103" s="1394"/>
      <c r="L103" s="1394"/>
      <c r="M103" s="1394"/>
      <c r="N103" s="1395"/>
    </row>
    <row r="105" spans="1:26" ht="15.75" thickBot="1" x14ac:dyDescent="0.3">
      <c r="M105" s="46"/>
      <c r="N105" s="46"/>
    </row>
    <row r="106" spans="1:26" s="13" customFormat="1" ht="60.75" thickBot="1" x14ac:dyDescent="0.3">
      <c r="B106" s="47" t="s">
        <v>35</v>
      </c>
      <c r="C106" s="47" t="s">
        <v>36</v>
      </c>
      <c r="D106" s="47" t="s">
        <v>37</v>
      </c>
      <c r="E106" s="47" t="s">
        <v>38</v>
      </c>
      <c r="F106" s="47" t="s">
        <v>39</v>
      </c>
      <c r="G106" s="47" t="s">
        <v>40</v>
      </c>
      <c r="H106" s="47" t="s">
        <v>41</v>
      </c>
      <c r="I106" s="47" t="s">
        <v>42</v>
      </c>
      <c r="J106" s="47" t="s">
        <v>43</v>
      </c>
      <c r="K106" s="47" t="s">
        <v>44</v>
      </c>
      <c r="L106" s="47" t="s">
        <v>45</v>
      </c>
      <c r="M106" s="48" t="s">
        <v>46</v>
      </c>
      <c r="N106" s="47" t="s">
        <v>47</v>
      </c>
      <c r="O106" s="47" t="s">
        <v>48</v>
      </c>
      <c r="P106" s="49" t="s">
        <v>49</v>
      </c>
      <c r="Q106" s="49" t="s">
        <v>50</v>
      </c>
    </row>
    <row r="107" spans="1:26" s="62" customFormat="1" ht="15.75" thickBot="1" x14ac:dyDescent="0.3">
      <c r="A107" s="50">
        <v>1</v>
      </c>
      <c r="B107" s="1443"/>
      <c r="C107" s="1443"/>
      <c r="D107" s="1443"/>
      <c r="E107" s="1443"/>
      <c r="F107" s="1443"/>
      <c r="G107" s="1443"/>
      <c r="H107" s="1443"/>
      <c r="I107" s="1443"/>
      <c r="J107" s="1443"/>
      <c r="K107" s="1443"/>
      <c r="L107" s="1443"/>
      <c r="M107" s="1444"/>
      <c r="N107" s="75"/>
      <c r="O107" s="77"/>
      <c r="P107" s="77"/>
      <c r="Q107" s="65"/>
      <c r="R107" s="61"/>
      <c r="S107" s="61"/>
      <c r="T107" s="61"/>
      <c r="U107" s="61"/>
      <c r="V107" s="61"/>
      <c r="W107" s="61"/>
      <c r="X107" s="61"/>
      <c r="Y107" s="61"/>
      <c r="Z107" s="61"/>
    </row>
    <row r="108" spans="1:26" s="62" customFormat="1" ht="45" x14ac:dyDescent="0.25">
      <c r="A108" s="50">
        <f t="shared" ref="A108:A114" si="0">+A107+1</f>
        <v>2</v>
      </c>
      <c r="B108" s="71" t="s">
        <v>3117</v>
      </c>
      <c r="C108" s="72" t="s">
        <v>442</v>
      </c>
      <c r="D108" s="72" t="s">
        <v>442</v>
      </c>
      <c r="E108" s="76">
        <v>499</v>
      </c>
      <c r="F108" s="73" t="s">
        <v>20</v>
      </c>
      <c r="G108" s="225">
        <v>1</v>
      </c>
      <c r="H108" s="226">
        <v>41250</v>
      </c>
      <c r="I108" s="226">
        <v>42003</v>
      </c>
      <c r="J108" s="74" t="s">
        <v>21</v>
      </c>
      <c r="K108" s="75">
        <v>23.76</v>
      </c>
      <c r="L108" s="75"/>
      <c r="M108" s="76">
        <v>90</v>
      </c>
      <c r="N108" s="76">
        <v>90</v>
      </c>
      <c r="O108" s="77">
        <v>341076202</v>
      </c>
      <c r="P108" s="77" t="s">
        <v>5065</v>
      </c>
      <c r="Q108" s="65" t="s">
        <v>5064</v>
      </c>
      <c r="R108" s="61"/>
      <c r="S108" s="61"/>
      <c r="T108" s="61"/>
      <c r="U108" s="61"/>
      <c r="V108" s="61"/>
      <c r="W108" s="61"/>
      <c r="X108" s="61"/>
      <c r="Y108" s="61"/>
      <c r="Z108" s="61"/>
    </row>
    <row r="109" spans="1:26" s="62" customFormat="1" ht="75" x14ac:dyDescent="0.25">
      <c r="A109" s="50">
        <f t="shared" si="0"/>
        <v>3</v>
      </c>
      <c r="B109" s="71" t="s">
        <v>3117</v>
      </c>
      <c r="C109" s="72" t="s">
        <v>5063</v>
      </c>
      <c r="D109" s="72" t="s">
        <v>5063</v>
      </c>
      <c r="E109" s="76" t="s">
        <v>2675</v>
      </c>
      <c r="F109" s="73" t="s">
        <v>21</v>
      </c>
      <c r="G109" s="228">
        <v>1</v>
      </c>
      <c r="H109" s="226">
        <v>41103</v>
      </c>
      <c r="I109" s="226">
        <v>41243</v>
      </c>
      <c r="J109" s="74" t="s">
        <v>21</v>
      </c>
      <c r="K109" s="75">
        <v>0</v>
      </c>
      <c r="L109" s="75">
        <v>4.5599999999999996</v>
      </c>
      <c r="M109" s="76">
        <v>196</v>
      </c>
      <c r="N109" s="76">
        <v>196</v>
      </c>
      <c r="O109" s="77">
        <v>22000000</v>
      </c>
      <c r="P109" s="77">
        <v>52</v>
      </c>
      <c r="Q109" s="65" t="s">
        <v>5061</v>
      </c>
      <c r="R109" s="61"/>
      <c r="S109" s="61"/>
      <c r="T109" s="61"/>
      <c r="U109" s="61"/>
      <c r="V109" s="61"/>
      <c r="W109" s="61"/>
      <c r="X109" s="61"/>
      <c r="Y109" s="61"/>
      <c r="Z109" s="61"/>
    </row>
    <row r="110" spans="1:26" s="62" customFormat="1" ht="75" x14ac:dyDescent="0.25">
      <c r="A110" s="50">
        <f t="shared" si="0"/>
        <v>4</v>
      </c>
      <c r="B110" s="71" t="s">
        <v>3117</v>
      </c>
      <c r="C110" s="72" t="s">
        <v>5062</v>
      </c>
      <c r="D110" s="72" t="s">
        <v>5062</v>
      </c>
      <c r="E110" s="76" t="s">
        <v>2675</v>
      </c>
      <c r="F110" s="73" t="s">
        <v>20</v>
      </c>
      <c r="G110" s="228">
        <v>1</v>
      </c>
      <c r="H110" s="226">
        <v>41319</v>
      </c>
      <c r="I110" s="226">
        <v>41508</v>
      </c>
      <c r="J110" s="74" t="s">
        <v>21</v>
      </c>
      <c r="K110" s="75">
        <v>0</v>
      </c>
      <c r="L110" s="75">
        <v>6.5</v>
      </c>
      <c r="M110" s="76">
        <v>276</v>
      </c>
      <c r="N110" s="76">
        <v>276</v>
      </c>
      <c r="O110" s="77">
        <v>51000000</v>
      </c>
      <c r="P110" s="77">
        <v>53</v>
      </c>
      <c r="Q110" s="65" t="s">
        <v>5061</v>
      </c>
      <c r="R110" s="61"/>
      <c r="S110" s="61"/>
      <c r="T110" s="61"/>
      <c r="U110" s="61"/>
      <c r="V110" s="61"/>
      <c r="W110" s="61"/>
      <c r="X110" s="61"/>
      <c r="Y110" s="61"/>
      <c r="Z110" s="61"/>
    </row>
    <row r="111" spans="1:26" s="62" customFormat="1" ht="45" x14ac:dyDescent="0.25">
      <c r="A111" s="50">
        <f t="shared" si="0"/>
        <v>5</v>
      </c>
      <c r="B111" s="71" t="s">
        <v>4550</v>
      </c>
      <c r="C111" s="71" t="s">
        <v>5060</v>
      </c>
      <c r="D111" s="71" t="s">
        <v>5060</v>
      </c>
      <c r="E111" s="76" t="s">
        <v>3113</v>
      </c>
      <c r="F111" s="73" t="s">
        <v>20</v>
      </c>
      <c r="G111" s="228">
        <v>1</v>
      </c>
      <c r="H111" s="226">
        <v>40192</v>
      </c>
      <c r="I111" s="226">
        <v>40512</v>
      </c>
      <c r="J111" s="74" t="s">
        <v>21</v>
      </c>
      <c r="K111" s="75">
        <v>10.53</v>
      </c>
      <c r="L111" s="75"/>
      <c r="M111" s="76">
        <v>83</v>
      </c>
      <c r="N111" s="76">
        <v>83</v>
      </c>
      <c r="O111" s="77">
        <v>8500000</v>
      </c>
      <c r="P111" s="77" t="s">
        <v>4599</v>
      </c>
      <c r="Q111" s="65"/>
      <c r="R111" s="61"/>
      <c r="S111" s="61"/>
      <c r="T111" s="61"/>
      <c r="U111" s="61"/>
      <c r="V111" s="61"/>
      <c r="W111" s="61"/>
      <c r="X111" s="61"/>
      <c r="Y111" s="61"/>
      <c r="Z111" s="61"/>
    </row>
    <row r="112" spans="1:26" s="62" customFormat="1" ht="45" x14ac:dyDescent="0.25">
      <c r="A112" s="50">
        <f t="shared" si="0"/>
        <v>6</v>
      </c>
      <c r="B112" s="71" t="s">
        <v>4550</v>
      </c>
      <c r="C112" s="71" t="s">
        <v>5060</v>
      </c>
      <c r="D112" s="71" t="s">
        <v>5060</v>
      </c>
      <c r="E112" s="76" t="s">
        <v>3113</v>
      </c>
      <c r="F112" s="73" t="s">
        <v>20</v>
      </c>
      <c r="G112" s="228">
        <v>1</v>
      </c>
      <c r="H112" s="226">
        <v>40571</v>
      </c>
      <c r="I112" s="226">
        <v>40877</v>
      </c>
      <c r="J112" s="74" t="s">
        <v>21</v>
      </c>
      <c r="K112" s="75">
        <v>10.06</v>
      </c>
      <c r="L112" s="74"/>
      <c r="M112" s="76">
        <v>80</v>
      </c>
      <c r="N112" s="76">
        <v>80</v>
      </c>
      <c r="O112" s="77">
        <v>9000000</v>
      </c>
      <c r="P112" s="77" t="s">
        <v>4596</v>
      </c>
      <c r="Q112" s="65"/>
      <c r="R112" s="61"/>
      <c r="S112" s="61"/>
      <c r="T112" s="61"/>
      <c r="U112" s="61"/>
      <c r="V112" s="61"/>
      <c r="W112" s="61"/>
      <c r="X112" s="61"/>
      <c r="Y112" s="61"/>
      <c r="Z112" s="61"/>
    </row>
    <row r="113" spans="1:26" s="62" customFormat="1" x14ac:dyDescent="0.25">
      <c r="A113" s="50">
        <f t="shared" si="0"/>
        <v>7</v>
      </c>
      <c r="B113" s="71"/>
      <c r="C113" s="72"/>
      <c r="D113" s="71"/>
      <c r="E113" s="228"/>
      <c r="F113" s="73"/>
      <c r="G113" s="73"/>
      <c r="H113" s="73"/>
      <c r="I113" s="74"/>
      <c r="J113" s="74"/>
      <c r="K113" s="74"/>
      <c r="L113" s="74"/>
      <c r="M113" s="76"/>
      <c r="N113" s="75"/>
      <c r="O113" s="77"/>
      <c r="P113" s="77"/>
      <c r="Q113" s="65"/>
      <c r="R113" s="61"/>
      <c r="S113" s="61"/>
      <c r="T113" s="61"/>
      <c r="U113" s="61"/>
      <c r="V113" s="61"/>
      <c r="W113" s="61"/>
      <c r="X113" s="61"/>
      <c r="Y113" s="61"/>
      <c r="Z113" s="61"/>
    </row>
    <row r="114" spans="1:26" s="62" customFormat="1" x14ac:dyDescent="0.25">
      <c r="A114" s="50">
        <f t="shared" si="0"/>
        <v>8</v>
      </c>
      <c r="B114" s="71"/>
      <c r="C114" s="72"/>
      <c r="D114" s="71"/>
      <c r="E114" s="228"/>
      <c r="F114" s="73"/>
      <c r="G114" s="73"/>
      <c r="H114" s="73"/>
      <c r="I114" s="74"/>
      <c r="J114" s="74"/>
      <c r="K114" s="74"/>
      <c r="L114" s="74"/>
      <c r="M114" s="76"/>
      <c r="N114" s="75"/>
      <c r="O114" s="77"/>
      <c r="P114" s="77"/>
      <c r="Q114" s="65"/>
      <c r="R114" s="61"/>
      <c r="S114" s="61"/>
      <c r="T114" s="61"/>
      <c r="U114" s="61"/>
      <c r="V114" s="61"/>
      <c r="W114" s="61"/>
      <c r="X114" s="61"/>
      <c r="Y114" s="61"/>
      <c r="Z114" s="61"/>
    </row>
    <row r="115" spans="1:26" s="62" customFormat="1" x14ac:dyDescent="0.25">
      <c r="A115" s="50"/>
      <c r="B115" s="78" t="s">
        <v>30</v>
      </c>
      <c r="C115" s="72"/>
      <c r="D115" s="71"/>
      <c r="E115" s="228"/>
      <c r="F115" s="73"/>
      <c r="G115" s="73"/>
      <c r="H115" s="73"/>
      <c r="I115" s="74"/>
      <c r="J115" s="74"/>
      <c r="K115" s="79">
        <f>SUM(K107:K114)</f>
        <v>44.35</v>
      </c>
      <c r="L115" s="79">
        <f>SUM(L107:L114)</f>
        <v>11.059999999999999</v>
      </c>
      <c r="M115" s="80">
        <v>276</v>
      </c>
      <c r="N115" s="79" t="s">
        <v>5059</v>
      </c>
      <c r="O115" s="77"/>
      <c r="P115" s="77"/>
      <c r="Q115" s="81"/>
    </row>
    <row r="116" spans="1:26" x14ac:dyDescent="0.25">
      <c r="B116" s="82"/>
      <c r="C116" s="82"/>
      <c r="D116" s="82"/>
      <c r="E116" s="83"/>
      <c r="F116" s="82"/>
      <c r="G116" s="82"/>
      <c r="H116" s="82"/>
      <c r="I116" s="82"/>
      <c r="J116" s="82"/>
      <c r="K116" s="82"/>
      <c r="L116" s="82"/>
      <c r="M116" s="82"/>
      <c r="N116" s="82"/>
      <c r="O116" s="82"/>
      <c r="P116" s="82"/>
    </row>
    <row r="117" spans="1:26" ht="18.75" x14ac:dyDescent="0.25">
      <c r="B117" s="86" t="s">
        <v>151</v>
      </c>
      <c r="C117" s="133">
        <f>+K115</f>
        <v>44.35</v>
      </c>
      <c r="H117" s="89"/>
      <c r="I117" s="89"/>
      <c r="J117" s="89"/>
      <c r="K117" s="89"/>
      <c r="L117" s="89"/>
      <c r="M117" s="89"/>
      <c r="N117" s="82"/>
      <c r="O117" s="82"/>
      <c r="P117" s="82"/>
    </row>
    <row r="119" spans="1:26" ht="15.75" thickBot="1" x14ac:dyDescent="0.3"/>
    <row r="120" spans="1:26" ht="30.75" thickBot="1" x14ac:dyDescent="0.3">
      <c r="B120" s="134" t="s">
        <v>152</v>
      </c>
      <c r="C120" s="135" t="s">
        <v>153</v>
      </c>
      <c r="D120" s="134" t="s">
        <v>29</v>
      </c>
      <c r="E120" s="135" t="s">
        <v>154</v>
      </c>
    </row>
    <row r="121" spans="1:26" x14ac:dyDescent="0.25">
      <c r="B121" s="136" t="s">
        <v>155</v>
      </c>
      <c r="C121" s="137">
        <v>20</v>
      </c>
      <c r="D121" s="137"/>
      <c r="E121" s="1396">
        <f>+D121+D122+D123</f>
        <v>40</v>
      </c>
    </row>
    <row r="122" spans="1:26" x14ac:dyDescent="0.25">
      <c r="B122" s="136" t="s">
        <v>156</v>
      </c>
      <c r="C122" s="740">
        <v>30</v>
      </c>
      <c r="D122" s="746">
        <v>0</v>
      </c>
      <c r="E122" s="1397"/>
    </row>
    <row r="123" spans="1:26" ht="15.75" thickBot="1" x14ac:dyDescent="0.3">
      <c r="B123" s="136" t="s">
        <v>157</v>
      </c>
      <c r="C123" s="139">
        <v>40</v>
      </c>
      <c r="D123" s="139">
        <v>40</v>
      </c>
      <c r="E123" s="1398"/>
    </row>
    <row r="125" spans="1:26" ht="15.75" thickBot="1" x14ac:dyDescent="0.3"/>
    <row r="126" spans="1:26" ht="27" thickBot="1" x14ac:dyDescent="0.3">
      <c r="B126" s="1393" t="s">
        <v>158</v>
      </c>
      <c r="C126" s="1394"/>
      <c r="D126" s="1394"/>
      <c r="E126" s="1394"/>
      <c r="F126" s="1394"/>
      <c r="G126" s="1394"/>
      <c r="H126" s="1394"/>
      <c r="I126" s="1394"/>
      <c r="J126" s="1394"/>
      <c r="K126" s="1394"/>
      <c r="L126" s="1394"/>
      <c r="M126" s="1394"/>
      <c r="N126" s="1395"/>
    </row>
    <row r="128" spans="1:26" ht="75" x14ac:dyDescent="0.25">
      <c r="B128" s="91" t="s">
        <v>87</v>
      </c>
      <c r="C128" s="91" t="s">
        <v>88</v>
      </c>
      <c r="D128" s="91" t="s">
        <v>89</v>
      </c>
      <c r="E128" s="91" t="s">
        <v>90</v>
      </c>
      <c r="F128" s="91" t="s">
        <v>91</v>
      </c>
      <c r="G128" s="91" t="s">
        <v>92</v>
      </c>
      <c r="H128" s="91" t="s">
        <v>93</v>
      </c>
      <c r="I128" s="91" t="s">
        <v>94</v>
      </c>
      <c r="J128" s="1387" t="s">
        <v>95</v>
      </c>
      <c r="K128" s="1405"/>
      <c r="L128" s="1388"/>
      <c r="M128" s="91" t="s">
        <v>96</v>
      </c>
      <c r="N128" s="91" t="s">
        <v>97</v>
      </c>
      <c r="O128" s="91" t="s">
        <v>98</v>
      </c>
      <c r="P128" s="1387" t="s">
        <v>77</v>
      </c>
      <c r="Q128" s="1388"/>
    </row>
    <row r="129" spans="2:17" ht="30" x14ac:dyDescent="0.25">
      <c r="B129" s="104" t="s">
        <v>475</v>
      </c>
      <c r="C129" s="803" t="s">
        <v>1244</v>
      </c>
      <c r="D129" s="104" t="s">
        <v>5058</v>
      </c>
      <c r="E129" s="94">
        <v>64577395</v>
      </c>
      <c r="F129" s="94" t="s">
        <v>113</v>
      </c>
      <c r="G129" s="804" t="s">
        <v>3204</v>
      </c>
      <c r="H129" s="111">
        <v>36805</v>
      </c>
      <c r="I129" s="95" t="s">
        <v>368</v>
      </c>
      <c r="J129" s="104" t="s">
        <v>5057</v>
      </c>
      <c r="K129" s="269" t="s">
        <v>5056</v>
      </c>
      <c r="L129" s="107" t="s">
        <v>394</v>
      </c>
      <c r="M129" s="1403" t="s">
        <v>20</v>
      </c>
      <c r="N129" s="1577" t="s">
        <v>20</v>
      </c>
      <c r="O129" s="1403" t="s">
        <v>20</v>
      </c>
      <c r="P129" s="1392"/>
      <c r="Q129" s="1392"/>
    </row>
    <row r="130" spans="2:17" ht="60" x14ac:dyDescent="0.25">
      <c r="B130" s="104"/>
      <c r="C130" s="803"/>
      <c r="D130" s="104"/>
      <c r="E130" s="94"/>
      <c r="F130" s="94"/>
      <c r="G130" s="804"/>
      <c r="H130" s="111"/>
      <c r="I130" s="95"/>
      <c r="J130" s="104" t="s">
        <v>5055</v>
      </c>
      <c r="K130" s="269" t="s">
        <v>5054</v>
      </c>
      <c r="L130" s="107" t="s">
        <v>5053</v>
      </c>
      <c r="M130" s="1404"/>
      <c r="N130" s="1579"/>
      <c r="O130" s="1404"/>
      <c r="P130" s="739"/>
      <c r="Q130" s="739"/>
    </row>
    <row r="131" spans="2:17" ht="75" x14ac:dyDescent="0.25">
      <c r="B131" s="104" t="s">
        <v>5052</v>
      </c>
      <c r="C131" s="803">
        <v>1</v>
      </c>
      <c r="D131" s="104" t="s">
        <v>5051</v>
      </c>
      <c r="E131" s="94">
        <v>45554349</v>
      </c>
      <c r="F131" s="104" t="s">
        <v>5050</v>
      </c>
      <c r="G131" s="804" t="s">
        <v>5049</v>
      </c>
      <c r="H131" s="111">
        <v>37967</v>
      </c>
      <c r="I131" s="95" t="s">
        <v>368</v>
      </c>
      <c r="J131" s="104" t="s">
        <v>5048</v>
      </c>
      <c r="K131" s="269" t="s">
        <v>5047</v>
      </c>
      <c r="L131" s="107" t="s">
        <v>394</v>
      </c>
      <c r="M131" s="746" t="s">
        <v>20</v>
      </c>
      <c r="N131" s="746" t="s">
        <v>20</v>
      </c>
      <c r="O131" s="746" t="s">
        <v>20</v>
      </c>
      <c r="P131" s="746"/>
      <c r="Q131" s="746"/>
    </row>
    <row r="132" spans="2:17" ht="30" x14ac:dyDescent="0.25">
      <c r="B132" s="104" t="s">
        <v>3191</v>
      </c>
      <c r="C132" s="803">
        <v>1</v>
      </c>
      <c r="D132" s="104" t="s">
        <v>5046</v>
      </c>
      <c r="E132" s="94">
        <v>1143343005</v>
      </c>
      <c r="F132" s="104" t="s">
        <v>379</v>
      </c>
      <c r="G132" s="803" t="s">
        <v>1391</v>
      </c>
      <c r="H132" s="111">
        <v>41159</v>
      </c>
      <c r="I132" s="95" t="s">
        <v>368</v>
      </c>
      <c r="J132" s="104" t="s">
        <v>5045</v>
      </c>
      <c r="K132" s="269" t="s">
        <v>5044</v>
      </c>
      <c r="L132" s="97" t="s">
        <v>394</v>
      </c>
      <c r="M132" s="739" t="s">
        <v>20</v>
      </c>
      <c r="N132" s="746" t="s">
        <v>20</v>
      </c>
      <c r="O132" s="746" t="s">
        <v>20</v>
      </c>
      <c r="P132" s="1392"/>
      <c r="Q132" s="1392"/>
    </row>
    <row r="133" spans="2:17" x14ac:dyDescent="0.25">
      <c r="B133" s="104"/>
      <c r="C133" s="13"/>
      <c r="F133" s="248"/>
      <c r="H133" s="250"/>
      <c r="K133" s="250"/>
      <c r="M133" s="13"/>
      <c r="N133" s="13"/>
      <c r="O133" s="13"/>
    </row>
    <row r="134" spans="2:17" x14ac:dyDescent="0.25">
      <c r="C134" s="13"/>
      <c r="D134" s="248"/>
      <c r="G134" s="248"/>
      <c r="K134" s="250"/>
      <c r="M134" s="13"/>
      <c r="N134" s="13"/>
      <c r="O134" s="13"/>
    </row>
    <row r="135" spans="2:17" ht="15.75" thickBot="1" x14ac:dyDescent="0.3">
      <c r="C135" s="13"/>
    </row>
    <row r="136" spans="2:17" ht="30" x14ac:dyDescent="0.25">
      <c r="B136" s="42" t="s">
        <v>19</v>
      </c>
      <c r="C136" s="42" t="s">
        <v>152</v>
      </c>
      <c r="D136" s="91" t="s">
        <v>153</v>
      </c>
      <c r="E136" s="42" t="s">
        <v>29</v>
      </c>
      <c r="F136" s="135" t="s">
        <v>182</v>
      </c>
      <c r="G136" s="147"/>
    </row>
    <row r="137" spans="2:17" ht="108" x14ac:dyDescent="0.2">
      <c r="B137" s="1399" t="s">
        <v>183</v>
      </c>
      <c r="C137" s="148" t="s">
        <v>184</v>
      </c>
      <c r="D137" s="746">
        <v>25</v>
      </c>
      <c r="E137" s="746">
        <v>25</v>
      </c>
      <c r="F137" s="1400">
        <f>+E137+E138+E139</f>
        <v>60</v>
      </c>
      <c r="G137" s="149"/>
    </row>
    <row r="138" spans="2:17" ht="96" x14ac:dyDescent="0.2">
      <c r="B138" s="1399"/>
      <c r="C138" s="148" t="s">
        <v>185</v>
      </c>
      <c r="D138" s="739">
        <v>25</v>
      </c>
      <c r="E138" s="746">
        <v>25</v>
      </c>
      <c r="F138" s="1401"/>
      <c r="G138" s="149"/>
    </row>
    <row r="139" spans="2:17" ht="60" x14ac:dyDescent="0.2">
      <c r="B139" s="1399"/>
      <c r="C139" s="148" t="s">
        <v>186</v>
      </c>
      <c r="D139" s="746">
        <v>10</v>
      </c>
      <c r="E139" s="746">
        <v>10</v>
      </c>
      <c r="F139" s="1402"/>
      <c r="G139" s="149"/>
    </row>
    <row r="140" spans="2:17" x14ac:dyDescent="0.25">
      <c r="C140"/>
    </row>
    <row r="143" spans="2:17" x14ac:dyDescent="0.25">
      <c r="B143" s="39" t="s">
        <v>187</v>
      </c>
    </row>
    <row r="146" spans="2:5" x14ac:dyDescent="0.25">
      <c r="B146" s="40" t="s">
        <v>19</v>
      </c>
      <c r="C146" s="40" t="s">
        <v>28</v>
      </c>
      <c r="D146" s="42" t="s">
        <v>29</v>
      </c>
      <c r="E146" s="42" t="s">
        <v>30</v>
      </c>
    </row>
    <row r="147" spans="2:5" ht="28.5" x14ac:dyDescent="0.25">
      <c r="B147" s="43" t="s">
        <v>188</v>
      </c>
      <c r="C147" s="813">
        <v>40</v>
      </c>
      <c r="D147" s="746">
        <v>40</v>
      </c>
      <c r="E147" s="1403">
        <f>+D147+D148</f>
        <v>100</v>
      </c>
    </row>
    <row r="148" spans="2:5" ht="42.75" x14ac:dyDescent="0.25">
      <c r="B148" s="43" t="s">
        <v>189</v>
      </c>
      <c r="C148" s="813">
        <v>60</v>
      </c>
      <c r="D148" s="746">
        <v>60</v>
      </c>
      <c r="E148" s="1404"/>
    </row>
  </sheetData>
  <mergeCells count="52">
    <mergeCell ref="P129:Q129"/>
    <mergeCell ref="O129:O130"/>
    <mergeCell ref="J82:L82"/>
    <mergeCell ref="P82:Q82"/>
    <mergeCell ref="E147:E148"/>
    <mergeCell ref="B107:M107"/>
    <mergeCell ref="E121:E123"/>
    <mergeCell ref="B126:N126"/>
    <mergeCell ref="J128:L128"/>
    <mergeCell ref="M129:M130"/>
    <mergeCell ref="N129:N130"/>
    <mergeCell ref="B103:N103"/>
    <mergeCell ref="D97:E97"/>
    <mergeCell ref="B100:P100"/>
    <mergeCell ref="P132:Q132"/>
    <mergeCell ref="B137:B139"/>
    <mergeCell ref="F137:F139"/>
    <mergeCell ref="P128:Q128"/>
    <mergeCell ref="O68:P68"/>
    <mergeCell ref="O69:P69"/>
    <mergeCell ref="O70:P70"/>
    <mergeCell ref="O71:P71"/>
    <mergeCell ref="B77:N77"/>
    <mergeCell ref="P88:Q88"/>
    <mergeCell ref="B93:N93"/>
    <mergeCell ref="D96:E96"/>
    <mergeCell ref="P83:Q83"/>
    <mergeCell ref="P84:Q84"/>
    <mergeCell ref="P85:Q85"/>
    <mergeCell ref="P86:Q86"/>
    <mergeCell ref="P87:Q87"/>
    <mergeCell ref="P89:Q89"/>
    <mergeCell ref="O67:P67"/>
    <mergeCell ref="C10:E10"/>
    <mergeCell ref="B14:C21"/>
    <mergeCell ref="B22:C22"/>
    <mergeCell ref="E40:E41"/>
    <mergeCell ref="M45:N45"/>
    <mergeCell ref="B55:B56"/>
    <mergeCell ref="C55:C56"/>
    <mergeCell ref="D55:E55"/>
    <mergeCell ref="C59:N59"/>
    <mergeCell ref="B2:P2"/>
    <mergeCell ref="B4:P4"/>
    <mergeCell ref="C6:N6"/>
    <mergeCell ref="C7:N7"/>
    <mergeCell ref="C8:N8"/>
    <mergeCell ref="B61:N61"/>
    <mergeCell ref="O64:P64"/>
    <mergeCell ref="O65:P65"/>
    <mergeCell ref="O66:P66"/>
    <mergeCell ref="C9:N9"/>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52"/>
  <sheetViews>
    <sheetView topLeftCell="A146"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5.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18" width="32.285156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5129</v>
      </c>
      <c r="D6" s="1443"/>
      <c r="E6" s="1443"/>
      <c r="F6" s="1443"/>
      <c r="G6" s="1443"/>
      <c r="H6" s="1443"/>
      <c r="I6" s="1443"/>
      <c r="J6" s="1443"/>
      <c r="K6" s="1443"/>
      <c r="L6" s="1443"/>
      <c r="M6" s="1443"/>
      <c r="N6" s="1444"/>
    </row>
    <row r="7" spans="2:16" ht="16.5" thickBot="1" x14ac:dyDescent="0.3">
      <c r="B7" s="3" t="s">
        <v>4</v>
      </c>
      <c r="C7" s="153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v>
      </c>
      <c r="D10" s="1415"/>
      <c r="E10" s="1416"/>
      <c r="F10" s="4"/>
      <c r="G10" s="4"/>
      <c r="H10" s="4"/>
      <c r="I10" s="4"/>
      <c r="J10" s="4"/>
      <c r="K10" s="4"/>
      <c r="L10" s="4"/>
      <c r="M10" s="4"/>
      <c r="N10" s="5"/>
    </row>
    <row r="11" spans="2:16" ht="16.5" thickBot="1" x14ac:dyDescent="0.3">
      <c r="B11" s="6" t="s">
        <v>10</v>
      </c>
      <c r="C11" s="7">
        <v>41979</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c r="G14" s="16"/>
      <c r="I14" s="17"/>
      <c r="J14" s="17"/>
      <c r="K14" s="17"/>
      <c r="L14" s="17"/>
      <c r="M14" s="17"/>
      <c r="N14" s="14"/>
    </row>
    <row r="15" spans="2:16" x14ac:dyDescent="0.25">
      <c r="B15" s="1417"/>
      <c r="C15" s="1417"/>
      <c r="D15" s="760">
        <v>1</v>
      </c>
      <c r="E15" s="18">
        <v>1141806880</v>
      </c>
      <c r="F15" s="19">
        <v>482</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c r="F22" s="19">
        <v>482</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385.6</v>
      </c>
      <c r="D24" s="32"/>
      <c r="E24" s="18">
        <v>1141806880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0" t="s">
        <v>23</v>
      </c>
      <c r="D30" s="740"/>
      <c r="E30"/>
      <c r="F30"/>
      <c r="G30"/>
      <c r="H30"/>
      <c r="I30" s="13"/>
      <c r="J30" s="13"/>
      <c r="K30" s="13"/>
      <c r="L30" s="13"/>
      <c r="M30" s="13"/>
      <c r="N30" s="14"/>
    </row>
    <row r="31" spans="1:14" x14ac:dyDescent="0.25">
      <c r="A31" s="36"/>
      <c r="B31" s="41" t="s">
        <v>24</v>
      </c>
      <c r="C31" s="740"/>
      <c r="D31" s="740" t="s">
        <v>23</v>
      </c>
      <c r="E31"/>
      <c r="F31"/>
      <c r="G31"/>
      <c r="H31"/>
      <c r="I31" s="13"/>
      <c r="J31" s="13"/>
      <c r="K31" s="13"/>
      <c r="L31" s="13"/>
      <c r="M31" s="13"/>
      <c r="N31" s="14"/>
    </row>
    <row r="32" spans="1:14" x14ac:dyDescent="0.25">
      <c r="A32" s="36"/>
      <c r="B32" s="41" t="s">
        <v>25</v>
      </c>
      <c r="C32" s="740"/>
      <c r="D32" s="740" t="s">
        <v>23</v>
      </c>
      <c r="E32"/>
      <c r="F32"/>
      <c r="G32"/>
      <c r="H32"/>
      <c r="I32" s="13"/>
      <c r="J32" s="13"/>
      <c r="K32" s="13"/>
      <c r="L32" s="13"/>
      <c r="M32" s="13"/>
      <c r="N32" s="14"/>
    </row>
    <row r="33" spans="1:17" x14ac:dyDescent="0.25">
      <c r="A33" s="36"/>
      <c r="B33" s="41" t="s">
        <v>26</v>
      </c>
      <c r="C33" s="740"/>
      <c r="D33" s="740"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79">
        <v>0</v>
      </c>
      <c r="E40" s="1403">
        <v>35</v>
      </c>
      <c r="F40"/>
      <c r="G40"/>
      <c r="H40"/>
      <c r="I40" s="13"/>
      <c r="J40" s="13"/>
      <c r="K40" s="13"/>
      <c r="L40" s="13"/>
      <c r="M40" s="13"/>
      <c r="N40" s="14"/>
    </row>
    <row r="41" spans="1:17" ht="42.75" x14ac:dyDescent="0.25">
      <c r="A41" s="36"/>
      <c r="B41" s="43" t="s">
        <v>32</v>
      </c>
      <c r="C41" s="813">
        <v>60</v>
      </c>
      <c r="D41" s="779">
        <v>35</v>
      </c>
      <c r="E41" s="1404"/>
      <c r="F41"/>
      <c r="G41"/>
      <c r="H41" s="156"/>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57" x14ac:dyDescent="0.25">
      <c r="A49" s="50">
        <v>1</v>
      </c>
      <c r="B49" s="64" t="s">
        <v>5129</v>
      </c>
      <c r="C49" s="64" t="s">
        <v>5129</v>
      </c>
      <c r="D49" s="52" t="s">
        <v>5175</v>
      </c>
      <c r="E49" s="53" t="s">
        <v>5174</v>
      </c>
      <c r="F49" s="52" t="s">
        <v>20</v>
      </c>
      <c r="G49" s="54">
        <v>1</v>
      </c>
      <c r="H49" s="55"/>
      <c r="I49" s="157">
        <v>41639</v>
      </c>
      <c r="J49" s="56" t="s">
        <v>21</v>
      </c>
      <c r="K49" s="158">
        <v>0</v>
      </c>
      <c r="L49" s="57">
        <v>0</v>
      </c>
      <c r="M49" s="58">
        <v>80</v>
      </c>
      <c r="N49" s="58">
        <f>M49*G49</f>
        <v>80</v>
      </c>
      <c r="O49" s="59">
        <v>65000000</v>
      </c>
      <c r="P49" s="60">
        <v>40.409999999999997</v>
      </c>
      <c r="Q49" s="60" t="s">
        <v>5173</v>
      </c>
      <c r="R49" s="61"/>
      <c r="S49" s="61"/>
      <c r="T49" s="61"/>
      <c r="U49" s="61"/>
      <c r="V49" s="61"/>
      <c r="W49" s="61"/>
      <c r="X49" s="61"/>
      <c r="Y49" s="61"/>
      <c r="Z49" s="61"/>
    </row>
    <row r="50" spans="1:26" s="62" customFormat="1" ht="57" x14ac:dyDescent="0.25">
      <c r="A50" s="50">
        <f>+A49+1</f>
        <v>2</v>
      </c>
      <c r="B50" s="64" t="s">
        <v>5129</v>
      </c>
      <c r="C50" s="52" t="s">
        <v>5129</v>
      </c>
      <c r="D50" s="52" t="s">
        <v>5172</v>
      </c>
      <c r="E50" s="53" t="s">
        <v>5171</v>
      </c>
      <c r="F50" s="52" t="s">
        <v>20</v>
      </c>
      <c r="G50" s="54">
        <v>1</v>
      </c>
      <c r="H50" s="159">
        <v>40191</v>
      </c>
      <c r="I50" s="160">
        <v>40938</v>
      </c>
      <c r="J50" s="161" t="s">
        <v>21</v>
      </c>
      <c r="K50" s="57">
        <v>24.56</v>
      </c>
      <c r="L50" s="57">
        <v>0</v>
      </c>
      <c r="M50" s="58">
        <v>900</v>
      </c>
      <c r="N50" s="58">
        <f>M50*G50</f>
        <v>900</v>
      </c>
      <c r="O50" s="163">
        <v>344675000</v>
      </c>
      <c r="P50" s="60" t="s">
        <v>5170</v>
      </c>
      <c r="R50" s="61"/>
      <c r="S50" s="61"/>
      <c r="T50" s="61"/>
      <c r="U50" s="61"/>
      <c r="V50" s="61"/>
      <c r="W50" s="61"/>
      <c r="X50" s="61"/>
      <c r="Y50" s="61"/>
      <c r="Z50" s="61"/>
    </row>
    <row r="51" spans="1:26" s="62" customFormat="1" ht="57" x14ac:dyDescent="0.25">
      <c r="A51" s="50"/>
      <c r="B51" s="64" t="s">
        <v>5129</v>
      </c>
      <c r="C51" s="64" t="s">
        <v>5129</v>
      </c>
      <c r="D51" s="52" t="s">
        <v>5169</v>
      </c>
      <c r="E51" s="53" t="s">
        <v>5168</v>
      </c>
      <c r="F51" s="52" t="s">
        <v>20</v>
      </c>
      <c r="G51" s="54">
        <v>1</v>
      </c>
      <c r="H51" s="159"/>
      <c r="I51" s="160">
        <v>41273</v>
      </c>
      <c r="J51" s="56" t="s">
        <v>21</v>
      </c>
      <c r="K51" s="57"/>
      <c r="L51" s="57"/>
      <c r="M51" s="58">
        <v>225</v>
      </c>
      <c r="N51" s="58">
        <v>225</v>
      </c>
      <c r="O51" s="163">
        <v>62107000</v>
      </c>
      <c r="P51" s="1679" t="s">
        <v>5167</v>
      </c>
      <c r="Q51" s="1577" t="s">
        <v>5166</v>
      </c>
      <c r="R51" s="61"/>
      <c r="S51" s="61"/>
      <c r="T51" s="61"/>
      <c r="U51" s="61"/>
      <c r="V51" s="61"/>
      <c r="W51" s="61"/>
      <c r="X51" s="61"/>
      <c r="Y51" s="61"/>
      <c r="Z51" s="61"/>
    </row>
    <row r="52" spans="1:26" s="62" customFormat="1" ht="57" x14ac:dyDescent="0.25">
      <c r="A52" s="50"/>
      <c r="B52" s="64" t="s">
        <v>5129</v>
      </c>
      <c r="C52" s="64" t="s">
        <v>5129</v>
      </c>
      <c r="D52" s="52" t="s">
        <v>5165</v>
      </c>
      <c r="E52" s="53"/>
      <c r="F52" s="52"/>
      <c r="G52" s="54"/>
      <c r="H52" s="159"/>
      <c r="I52" s="160"/>
      <c r="J52" s="56"/>
      <c r="K52" s="57"/>
      <c r="L52" s="57"/>
      <c r="M52" s="58"/>
      <c r="N52" s="58"/>
      <c r="O52" s="163"/>
      <c r="P52" s="1680"/>
      <c r="Q52" s="1579"/>
      <c r="R52" s="61"/>
      <c r="S52" s="61"/>
      <c r="T52" s="61"/>
      <c r="U52" s="61"/>
      <c r="V52" s="61"/>
      <c r="W52" s="61"/>
      <c r="X52" s="61"/>
      <c r="Y52" s="61"/>
      <c r="Z52" s="61"/>
    </row>
    <row r="53" spans="1:26" s="62" customFormat="1" x14ac:dyDescent="0.25">
      <c r="A53" s="50" t="e">
        <f>+#REF!+1</f>
        <v>#REF!</v>
      </c>
      <c r="B53" s="71"/>
      <c r="C53" s="72"/>
      <c r="D53" s="71"/>
      <c r="E53" s="53"/>
      <c r="F53" s="73"/>
      <c r="G53" s="73"/>
      <c r="H53" s="73"/>
      <c r="I53" s="74"/>
      <c r="J53" s="74"/>
      <c r="K53" s="74"/>
      <c r="L53" s="74"/>
      <c r="M53" s="76"/>
      <c r="N53" s="76"/>
      <c r="O53" s="77"/>
      <c r="P53" s="77"/>
      <c r="Q53" s="65"/>
      <c r="R53" s="61"/>
      <c r="S53" s="61"/>
      <c r="T53" s="61"/>
      <c r="U53" s="61"/>
      <c r="V53" s="61"/>
      <c r="W53" s="61"/>
      <c r="X53" s="61"/>
      <c r="Y53" s="61"/>
      <c r="Z53" s="61"/>
    </row>
    <row r="54" spans="1:26" s="62" customFormat="1" x14ac:dyDescent="0.25">
      <c r="A54" s="50"/>
      <c r="B54" s="78" t="s">
        <v>30</v>
      </c>
      <c r="C54" s="72"/>
      <c r="D54" s="71"/>
      <c r="E54" s="53"/>
      <c r="F54" s="73"/>
      <c r="G54" s="73"/>
      <c r="H54" s="73"/>
      <c r="I54" s="74"/>
      <c r="J54" s="74"/>
      <c r="K54" s="79">
        <f>SUM(K49:K53)</f>
        <v>24.56</v>
      </c>
      <c r="L54" s="79">
        <f>SUM(L49:L53)</f>
        <v>0</v>
      </c>
      <c r="M54" s="80"/>
      <c r="N54" s="80"/>
      <c r="O54" s="77"/>
      <c r="P54" s="77"/>
      <c r="Q54" s="81"/>
    </row>
    <row r="55" spans="1:26" s="82" customFormat="1" x14ac:dyDescent="0.25">
      <c r="E55" s="83"/>
    </row>
    <row r="56" spans="1:26" s="82" customFormat="1" x14ac:dyDescent="0.25">
      <c r="B56" s="1422" t="s">
        <v>56</v>
      </c>
      <c r="C56" s="1422" t="s">
        <v>57</v>
      </c>
      <c r="D56" s="1424" t="s">
        <v>58</v>
      </c>
      <c r="E56" s="1424"/>
    </row>
    <row r="57" spans="1:26" s="82" customFormat="1" x14ac:dyDescent="0.25">
      <c r="B57" s="1423"/>
      <c r="C57" s="1423"/>
      <c r="D57" s="766" t="s">
        <v>59</v>
      </c>
      <c r="E57" s="85" t="s">
        <v>60</v>
      </c>
      <c r="H57" s="171"/>
    </row>
    <row r="58" spans="1:26" s="82" customFormat="1" ht="18.75" x14ac:dyDescent="0.25">
      <c r="B58" s="86" t="s">
        <v>61</v>
      </c>
      <c r="C58" s="87">
        <f>+K54</f>
        <v>24.56</v>
      </c>
      <c r="D58" s="88" t="s">
        <v>23</v>
      </c>
      <c r="E58" s="88"/>
      <c r="F58" s="89"/>
      <c r="G58" s="89"/>
      <c r="H58" s="172"/>
      <c r="I58" s="89"/>
      <c r="J58" s="89"/>
      <c r="K58" s="89"/>
      <c r="L58" s="89"/>
      <c r="M58" s="89"/>
    </row>
    <row r="59" spans="1:26" s="82" customFormat="1" x14ac:dyDescent="0.25">
      <c r="B59" s="86" t="s">
        <v>62</v>
      </c>
      <c r="C59" s="87"/>
      <c r="D59" s="88"/>
      <c r="E59" s="88"/>
    </row>
    <row r="60" spans="1:26" s="82" customFormat="1" x14ac:dyDescent="0.25">
      <c r="B60" s="90"/>
      <c r="C60" s="1413"/>
      <c r="D60" s="1413"/>
      <c r="E60" s="1413"/>
      <c r="F60" s="1413"/>
      <c r="G60" s="1413"/>
      <c r="H60" s="1413"/>
      <c r="I60" s="1413"/>
      <c r="J60" s="1413"/>
      <c r="K60" s="1413"/>
      <c r="L60" s="1413"/>
      <c r="M60" s="1413"/>
      <c r="N60" s="1413"/>
    </row>
    <row r="61" spans="1:26" ht="15.75" thickBot="1" x14ac:dyDescent="0.3"/>
    <row r="62" spans="1:26" ht="27" thickBot="1" x14ac:dyDescent="0.3">
      <c r="B62" s="1414" t="s">
        <v>63</v>
      </c>
      <c r="C62" s="1414"/>
      <c r="D62" s="1414"/>
      <c r="E62" s="1414"/>
      <c r="F62" s="1414"/>
      <c r="G62" s="1414"/>
      <c r="H62" s="1414"/>
      <c r="I62" s="1414"/>
      <c r="J62" s="1414"/>
      <c r="K62" s="1414"/>
      <c r="L62" s="1414"/>
      <c r="M62" s="1414"/>
      <c r="N62" s="1414"/>
    </row>
    <row r="65" spans="2:17" ht="75" x14ac:dyDescent="0.25">
      <c r="B65" s="91" t="s">
        <v>64</v>
      </c>
      <c r="C65" s="92" t="s">
        <v>65</v>
      </c>
      <c r="D65" s="92" t="s">
        <v>66</v>
      </c>
      <c r="E65" s="92" t="s">
        <v>67</v>
      </c>
      <c r="F65" s="92" t="s">
        <v>68</v>
      </c>
      <c r="G65" s="92" t="s">
        <v>69</v>
      </c>
      <c r="H65" s="92" t="s">
        <v>70</v>
      </c>
      <c r="I65" s="92" t="s">
        <v>71</v>
      </c>
      <c r="J65" s="92" t="s">
        <v>72</v>
      </c>
      <c r="K65" s="92" t="s">
        <v>73</v>
      </c>
      <c r="L65" s="92" t="s">
        <v>74</v>
      </c>
      <c r="M65" s="93" t="s">
        <v>75</v>
      </c>
      <c r="N65" s="93" t="s">
        <v>76</v>
      </c>
      <c r="O65" s="1387" t="s">
        <v>77</v>
      </c>
      <c r="P65" s="1388"/>
      <c r="Q65" s="92" t="s">
        <v>78</v>
      </c>
    </row>
    <row r="66" spans="2:17" x14ac:dyDescent="0.25">
      <c r="B66" s="94" t="s">
        <v>5164</v>
      </c>
      <c r="C66" s="104"/>
      <c r="D66" s="95"/>
      <c r="E66" s="95"/>
      <c r="F66" s="96"/>
      <c r="G66" s="96"/>
      <c r="H66" s="96"/>
      <c r="I66" s="97"/>
      <c r="J66" s="97"/>
      <c r="K66" s="41"/>
      <c r="L66" s="41"/>
      <c r="M66" s="41"/>
      <c r="N66" s="41"/>
      <c r="O66" s="1390" t="s">
        <v>5163</v>
      </c>
      <c r="P66" s="1391"/>
      <c r="Q66" s="41" t="s">
        <v>21</v>
      </c>
    </row>
    <row r="67" spans="2:17" x14ac:dyDescent="0.25">
      <c r="B67" s="1" t="s">
        <v>83</v>
      </c>
    </row>
    <row r="68" spans="2:17" x14ac:dyDescent="0.25">
      <c r="B68" s="1" t="s">
        <v>84</v>
      </c>
    </row>
    <row r="69" spans="2:17" x14ac:dyDescent="0.25">
      <c r="B69" s="1" t="s">
        <v>85</v>
      </c>
    </row>
    <row r="71" spans="2:17" ht="15.75" thickBot="1" x14ac:dyDescent="0.3"/>
    <row r="72" spans="2:17" ht="27" thickBot="1" x14ac:dyDescent="0.3">
      <c r="B72" s="1393" t="s">
        <v>86</v>
      </c>
      <c r="C72" s="1394"/>
      <c r="D72" s="1394"/>
      <c r="E72" s="1394"/>
      <c r="F72" s="1394"/>
      <c r="G72" s="1394"/>
      <c r="H72" s="1394"/>
      <c r="I72" s="1394"/>
      <c r="J72" s="1394"/>
      <c r="K72" s="1394"/>
      <c r="L72" s="1394"/>
      <c r="M72" s="1394"/>
      <c r="N72" s="1395"/>
    </row>
    <row r="77" spans="2:17" ht="75" x14ac:dyDescent="0.25">
      <c r="B77" s="91" t="s">
        <v>87</v>
      </c>
      <c r="C77" s="91" t="s">
        <v>88</v>
      </c>
      <c r="D77" s="91" t="s">
        <v>89</v>
      </c>
      <c r="E77" s="91" t="s">
        <v>90</v>
      </c>
      <c r="F77" s="91" t="s">
        <v>91</v>
      </c>
      <c r="G77" s="91" t="s">
        <v>92</v>
      </c>
      <c r="H77" s="91" t="s">
        <v>93</v>
      </c>
      <c r="I77" s="91" t="s">
        <v>94</v>
      </c>
      <c r="J77" s="1387" t="s">
        <v>95</v>
      </c>
      <c r="K77" s="1405"/>
      <c r="L77" s="1388"/>
      <c r="M77" s="91" t="s">
        <v>96</v>
      </c>
      <c r="N77" s="91" t="s">
        <v>97</v>
      </c>
      <c r="O77" s="91" t="s">
        <v>98</v>
      </c>
      <c r="P77" s="1387" t="s">
        <v>77</v>
      </c>
      <c r="Q77" s="1388"/>
    </row>
    <row r="78" spans="2:17" s="102" customFormat="1" ht="30" x14ac:dyDescent="0.25">
      <c r="B78" s="98"/>
      <c r="C78" s="98"/>
      <c r="D78" s="98"/>
      <c r="E78" s="98"/>
      <c r="F78" s="98"/>
      <c r="G78" s="98"/>
      <c r="H78" s="98"/>
      <c r="I78" s="98"/>
      <c r="J78" s="775" t="s">
        <v>99</v>
      </c>
      <c r="K78" s="778" t="s">
        <v>100</v>
      </c>
      <c r="L78" s="776" t="s">
        <v>101</v>
      </c>
      <c r="M78" s="98"/>
      <c r="N78" s="98"/>
      <c r="O78" s="98"/>
      <c r="P78" s="775"/>
      <c r="Q78" s="776"/>
    </row>
    <row r="79" spans="2:17" ht="42" customHeight="1" x14ac:dyDescent="0.2">
      <c r="B79" s="1715" t="s">
        <v>1614</v>
      </c>
      <c r="C79" s="1721" t="s">
        <v>1470</v>
      </c>
      <c r="D79" s="1715" t="s">
        <v>5162</v>
      </c>
      <c r="E79" s="1715">
        <v>55238757</v>
      </c>
      <c r="F79" s="1721" t="s">
        <v>274</v>
      </c>
      <c r="G79" s="1715" t="s">
        <v>279</v>
      </c>
      <c r="H79" s="1717">
        <v>40151</v>
      </c>
      <c r="I79" s="1718" t="s">
        <v>81</v>
      </c>
      <c r="J79" s="211" t="s">
        <v>5149</v>
      </c>
      <c r="K79" s="179" t="s">
        <v>5161</v>
      </c>
      <c r="L79" s="182" t="s">
        <v>5160</v>
      </c>
      <c r="M79" s="1719" t="s">
        <v>20</v>
      </c>
      <c r="N79" s="1719" t="s">
        <v>21</v>
      </c>
      <c r="O79" s="1719" t="s">
        <v>21</v>
      </c>
      <c r="P79" s="1561" t="s">
        <v>5159</v>
      </c>
      <c r="Q79" s="1562"/>
    </row>
    <row r="80" spans="2:17" ht="13.5" customHeight="1" x14ac:dyDescent="0.2">
      <c r="B80" s="1716"/>
      <c r="C80" s="1722"/>
      <c r="D80" s="1716"/>
      <c r="E80" s="1716"/>
      <c r="F80" s="1716"/>
      <c r="G80" s="1716"/>
      <c r="H80" s="1716"/>
      <c r="I80" s="1716"/>
      <c r="J80" s="177" t="s">
        <v>5158</v>
      </c>
      <c r="K80" s="182" t="s">
        <v>5157</v>
      </c>
      <c r="L80" s="182" t="s">
        <v>5156</v>
      </c>
      <c r="M80" s="1720"/>
      <c r="N80" s="1720"/>
      <c r="O80" s="1720"/>
      <c r="P80" s="1563"/>
      <c r="Q80" s="1564"/>
    </row>
    <row r="81" spans="2:18" ht="28.5" x14ac:dyDescent="0.2">
      <c r="B81" s="1715" t="s">
        <v>1569</v>
      </c>
      <c r="C81" s="1719" t="s">
        <v>5155</v>
      </c>
      <c r="D81" s="1715" t="s">
        <v>5154</v>
      </c>
      <c r="E81" s="1715">
        <v>1047372607</v>
      </c>
      <c r="F81" s="1715" t="s">
        <v>5153</v>
      </c>
      <c r="G81" s="1715" t="s">
        <v>298</v>
      </c>
      <c r="H81" s="1717">
        <v>41621</v>
      </c>
      <c r="I81" s="1718" t="s">
        <v>81</v>
      </c>
      <c r="J81" s="177" t="s">
        <v>5152</v>
      </c>
      <c r="K81" s="182" t="s">
        <v>5151</v>
      </c>
      <c r="L81" s="182"/>
      <c r="M81" s="1719" t="s">
        <v>20</v>
      </c>
      <c r="N81" s="1719" t="s">
        <v>21</v>
      </c>
      <c r="O81" s="1719" t="s">
        <v>20</v>
      </c>
      <c r="P81" s="1561" t="s">
        <v>5150</v>
      </c>
      <c r="Q81" s="1562"/>
    </row>
    <row r="82" spans="2:18" ht="25.5" customHeight="1" thickBot="1" x14ac:dyDescent="0.25">
      <c r="B82" s="1716"/>
      <c r="C82" s="1716"/>
      <c r="D82" s="1716"/>
      <c r="E82" s="1716"/>
      <c r="F82" s="1716"/>
      <c r="G82" s="1716"/>
      <c r="H82" s="1716"/>
      <c r="I82" s="1716"/>
      <c r="J82" s="177" t="s">
        <v>5149</v>
      </c>
      <c r="K82" s="182" t="s">
        <v>5148</v>
      </c>
      <c r="L82" s="182" t="s">
        <v>5147</v>
      </c>
      <c r="M82" s="1720"/>
      <c r="N82" s="1720"/>
      <c r="O82" s="1720"/>
      <c r="P82" s="1565"/>
      <c r="Q82" s="1566"/>
    </row>
    <row r="83" spans="2:18" ht="28.5" x14ac:dyDescent="0.2">
      <c r="B83" s="1725" t="s">
        <v>1569</v>
      </c>
      <c r="C83" s="1725" t="s">
        <v>111</v>
      </c>
      <c r="D83" s="1728" t="s">
        <v>5146</v>
      </c>
      <c r="E83" s="1731">
        <v>1143329062</v>
      </c>
      <c r="F83" s="1734" t="s">
        <v>274</v>
      </c>
      <c r="G83" s="1737" t="s">
        <v>1363</v>
      </c>
      <c r="H83" s="1740">
        <v>41873</v>
      </c>
      <c r="I83" s="1678" t="s">
        <v>81</v>
      </c>
      <c r="J83" s="177" t="s">
        <v>5144</v>
      </c>
      <c r="K83" s="182" t="s">
        <v>4888</v>
      </c>
      <c r="L83" s="182" t="s">
        <v>5145</v>
      </c>
      <c r="M83" s="1719" t="s">
        <v>20</v>
      </c>
      <c r="N83" s="1719" t="s">
        <v>20</v>
      </c>
      <c r="O83" s="1719" t="s">
        <v>20</v>
      </c>
      <c r="P83" s="1561"/>
      <c r="Q83" s="1562"/>
    </row>
    <row r="84" spans="2:18" ht="22.5" customHeight="1" x14ac:dyDescent="0.2">
      <c r="B84" s="1726"/>
      <c r="C84" s="1726"/>
      <c r="D84" s="1729"/>
      <c r="E84" s="1732"/>
      <c r="F84" s="1735"/>
      <c r="G84" s="1738"/>
      <c r="H84" s="1741"/>
      <c r="I84" s="1723"/>
      <c r="J84" s="177" t="s">
        <v>5144</v>
      </c>
      <c r="K84" s="182" t="s">
        <v>5143</v>
      </c>
      <c r="L84" s="296" t="s">
        <v>5142</v>
      </c>
      <c r="M84" s="1720"/>
      <c r="N84" s="1720"/>
      <c r="O84" s="1720"/>
      <c r="P84" s="1563"/>
      <c r="Q84" s="1564"/>
    </row>
    <row r="85" spans="2:18" ht="17.25" customHeight="1" thickBot="1" x14ac:dyDescent="0.3">
      <c r="B85" s="1727"/>
      <c r="C85" s="1727"/>
      <c r="D85" s="1730"/>
      <c r="E85" s="1733"/>
      <c r="F85" s="1736"/>
      <c r="G85" s="1739"/>
      <c r="H85" s="1742"/>
      <c r="I85" s="1724"/>
      <c r="J85" s="113" t="s">
        <v>5141</v>
      </c>
      <c r="K85" s="362" t="s">
        <v>5140</v>
      </c>
      <c r="L85" s="825" t="s">
        <v>5139</v>
      </c>
      <c r="M85" s="1720"/>
      <c r="N85" s="1720"/>
      <c r="O85" s="1720"/>
      <c r="P85" s="1565"/>
      <c r="Q85" s="1566"/>
    </row>
    <row r="86" spans="2:18" ht="144.75" customHeight="1" x14ac:dyDescent="0.25">
      <c r="B86" s="1743" t="s">
        <v>1569</v>
      </c>
      <c r="C86" s="1743" t="s">
        <v>111</v>
      </c>
      <c r="D86" s="1746" t="s">
        <v>5138</v>
      </c>
      <c r="E86" s="1748">
        <v>1143356124</v>
      </c>
      <c r="F86" s="1751" t="s">
        <v>274</v>
      </c>
      <c r="G86" s="1737" t="s">
        <v>1363</v>
      </c>
      <c r="H86" s="1760">
        <v>41873</v>
      </c>
      <c r="I86" s="1763" t="s">
        <v>81</v>
      </c>
      <c r="J86" s="846" t="s">
        <v>5135</v>
      </c>
      <c r="K86" s="107" t="s">
        <v>5137</v>
      </c>
      <c r="L86" s="182" t="s">
        <v>999</v>
      </c>
      <c r="M86" s="1719" t="s">
        <v>20</v>
      </c>
      <c r="N86" s="1719" t="s">
        <v>21</v>
      </c>
      <c r="O86" s="1719" t="s">
        <v>20</v>
      </c>
      <c r="P86" s="1629" t="s">
        <v>5136</v>
      </c>
      <c r="Q86" s="1630"/>
      <c r="R86" s="486"/>
    </row>
    <row r="87" spans="2:18" ht="43.5" customHeight="1" x14ac:dyDescent="0.25">
      <c r="B87" s="1744"/>
      <c r="C87" s="1744"/>
      <c r="D87" s="1746"/>
      <c r="E87" s="1749"/>
      <c r="F87" s="1752"/>
      <c r="G87" s="1738"/>
      <c r="H87" s="1761"/>
      <c r="I87" s="1764"/>
      <c r="J87" s="846" t="s">
        <v>5135</v>
      </c>
      <c r="K87" s="107" t="s">
        <v>5134</v>
      </c>
      <c r="L87" s="182" t="s">
        <v>5133</v>
      </c>
      <c r="M87" s="1720"/>
      <c r="N87" s="1720"/>
      <c r="O87" s="1720"/>
      <c r="P87" s="1767"/>
      <c r="Q87" s="1768"/>
    </row>
    <row r="88" spans="2:18" ht="75.75" hidden="1" thickBot="1" x14ac:dyDescent="0.3">
      <c r="B88" s="1745"/>
      <c r="C88" s="1745"/>
      <c r="D88" s="1747"/>
      <c r="E88" s="1750"/>
      <c r="F88" s="1753"/>
      <c r="G88" s="1739"/>
      <c r="H88" s="1762"/>
      <c r="I88" s="1765"/>
      <c r="J88" s="221" t="s">
        <v>5132</v>
      </c>
      <c r="K88" s="107" t="s">
        <v>5131</v>
      </c>
      <c r="L88" s="120" t="s">
        <v>5130</v>
      </c>
      <c r="M88" s="1766"/>
      <c r="N88" s="1766"/>
      <c r="O88" s="1766"/>
      <c r="P88" s="1631"/>
      <c r="Q88" s="1632"/>
    </row>
    <row r="89" spans="2:18" x14ac:dyDescent="0.25">
      <c r="B89" s="113"/>
      <c r="C89" s="113"/>
      <c r="D89" s="113"/>
      <c r="E89" s="114"/>
      <c r="F89" s="114"/>
      <c r="G89" s="113"/>
      <c r="H89" s="115"/>
      <c r="I89" s="116"/>
      <c r="J89" s="113"/>
      <c r="K89" s="117"/>
      <c r="L89" s="117"/>
      <c r="M89" s="29"/>
      <c r="N89" s="29"/>
      <c r="O89" s="29"/>
      <c r="P89" s="119"/>
      <c r="Q89" s="119"/>
    </row>
    <row r="91" spans="2:18" ht="15.75" thickBot="1" x14ac:dyDescent="0.3"/>
    <row r="92" spans="2:18" ht="27" thickBot="1" x14ac:dyDescent="0.3">
      <c r="B92" s="1393" t="s">
        <v>143</v>
      </c>
      <c r="C92" s="1394"/>
      <c r="D92" s="1394"/>
      <c r="E92" s="1394"/>
      <c r="F92" s="1394"/>
      <c r="G92" s="1394"/>
      <c r="H92" s="1394"/>
      <c r="I92" s="1394"/>
      <c r="J92" s="1394"/>
      <c r="K92" s="1394"/>
      <c r="L92" s="1394"/>
      <c r="M92" s="1394"/>
      <c r="N92" s="1395"/>
    </row>
    <row r="95" spans="2:18" ht="30" x14ac:dyDescent="0.25">
      <c r="B95" s="92" t="s">
        <v>19</v>
      </c>
      <c r="C95" s="92" t="s">
        <v>144</v>
      </c>
      <c r="D95" s="1387" t="s">
        <v>77</v>
      </c>
      <c r="E95" s="1388"/>
    </row>
    <row r="96" spans="2:18" x14ac:dyDescent="0.25">
      <c r="B96" s="120" t="s">
        <v>145</v>
      </c>
      <c r="C96" s="41" t="s">
        <v>20</v>
      </c>
      <c r="D96" s="1389"/>
      <c r="E96" s="1389"/>
      <c r="I96" s="205"/>
    </row>
    <row r="99" spans="1:26" ht="26.25" x14ac:dyDescent="0.25">
      <c r="B99" s="1408" t="s">
        <v>146</v>
      </c>
      <c r="C99" s="1409"/>
      <c r="D99" s="1409"/>
      <c r="E99" s="1409"/>
      <c r="F99" s="1409"/>
      <c r="G99" s="1409"/>
      <c r="H99" s="1409"/>
      <c r="I99" s="1409"/>
      <c r="J99" s="1409"/>
      <c r="K99" s="1409"/>
      <c r="L99" s="1409"/>
      <c r="M99" s="1409"/>
      <c r="N99" s="1409"/>
      <c r="O99" s="1409"/>
      <c r="P99" s="1409"/>
    </row>
    <row r="101" spans="1:26" ht="15.75" thickBot="1" x14ac:dyDescent="0.3"/>
    <row r="102" spans="1:26" ht="27" thickBot="1" x14ac:dyDescent="0.3">
      <c r="B102" s="1393" t="s">
        <v>147</v>
      </c>
      <c r="C102" s="1394"/>
      <c r="D102" s="1394"/>
      <c r="E102" s="1394"/>
      <c r="F102" s="1394"/>
      <c r="G102" s="1394"/>
      <c r="H102" s="1394"/>
      <c r="I102" s="1394"/>
      <c r="J102" s="1394"/>
      <c r="K102" s="1394"/>
      <c r="L102" s="1394"/>
      <c r="M102" s="1394"/>
      <c r="N102" s="1395"/>
    </row>
    <row r="104" spans="1:26" ht="15.75" thickBot="1" x14ac:dyDescent="0.3">
      <c r="M104" s="46"/>
      <c r="N104" s="46"/>
    </row>
    <row r="105" spans="1:26" s="13" customFormat="1" ht="60" x14ac:dyDescent="0.25">
      <c r="B105" s="47" t="s">
        <v>35</v>
      </c>
      <c r="C105" s="47" t="s">
        <v>36</v>
      </c>
      <c r="D105" s="47" t="s">
        <v>37</v>
      </c>
      <c r="E105" s="47" t="s">
        <v>38</v>
      </c>
      <c r="F105" s="47" t="s">
        <v>39</v>
      </c>
      <c r="G105" s="47" t="s">
        <v>40</v>
      </c>
      <c r="H105" s="47" t="s">
        <v>41</v>
      </c>
      <c r="I105" s="47" t="s">
        <v>42</v>
      </c>
      <c r="J105" s="47" t="s">
        <v>43</v>
      </c>
      <c r="K105" s="47" t="s">
        <v>44</v>
      </c>
      <c r="L105" s="47" t="s">
        <v>45</v>
      </c>
      <c r="M105" s="48" t="s">
        <v>46</v>
      </c>
      <c r="N105" s="47" t="s">
        <v>47</v>
      </c>
      <c r="O105" s="47" t="s">
        <v>48</v>
      </c>
      <c r="P105" s="49" t="s">
        <v>49</v>
      </c>
      <c r="Q105" s="49" t="s">
        <v>50</v>
      </c>
    </row>
    <row r="106" spans="1:26" s="62" customFormat="1" ht="57" x14ac:dyDescent="0.25">
      <c r="A106" s="50">
        <v>1</v>
      </c>
      <c r="B106" s="64" t="s">
        <v>5129</v>
      </c>
      <c r="C106" s="64" t="s">
        <v>5129</v>
      </c>
      <c r="D106" s="52"/>
      <c r="E106" s="1339"/>
      <c r="F106" s="52"/>
      <c r="G106" s="54"/>
      <c r="H106" s="55"/>
      <c r="I106" s="157"/>
      <c r="J106" s="56"/>
      <c r="K106" s="57"/>
      <c r="L106" s="56"/>
      <c r="M106" s="58"/>
      <c r="N106" s="58"/>
      <c r="O106" s="59"/>
      <c r="P106" s="59"/>
      <c r="Q106" s="60" t="s">
        <v>5128</v>
      </c>
      <c r="R106" s="61"/>
      <c r="S106" s="61"/>
      <c r="T106" s="61"/>
      <c r="U106" s="61"/>
      <c r="V106" s="61"/>
      <c r="W106" s="61"/>
      <c r="X106" s="61"/>
      <c r="Y106" s="61"/>
      <c r="Z106" s="61"/>
    </row>
    <row r="107" spans="1:26" s="62" customFormat="1" x14ac:dyDescent="0.25">
      <c r="A107" s="50">
        <f t="shared" ref="A107:A113" si="0">+A106+1</f>
        <v>2</v>
      </c>
      <c r="B107" s="64"/>
      <c r="C107" s="60"/>
      <c r="D107" s="52"/>
      <c r="E107" s="121"/>
      <c r="F107" s="122"/>
      <c r="G107" s="127"/>
      <c r="H107" s="122"/>
      <c r="I107" s="125"/>
      <c r="J107" s="125"/>
      <c r="K107" s="125"/>
      <c r="L107" s="125"/>
      <c r="M107" s="121"/>
      <c r="N107" s="121"/>
      <c r="O107" s="126"/>
      <c r="P107" s="1335"/>
      <c r="Q107" s="60"/>
      <c r="R107" s="61"/>
      <c r="S107" s="61"/>
      <c r="T107" s="61"/>
      <c r="U107" s="61"/>
      <c r="V107" s="61"/>
      <c r="W107" s="61"/>
      <c r="X107" s="61"/>
      <c r="Y107" s="61"/>
      <c r="Z107" s="61"/>
    </row>
    <row r="108" spans="1:26" s="62" customFormat="1" x14ac:dyDescent="0.25">
      <c r="A108" s="50">
        <f t="shared" si="0"/>
        <v>3</v>
      </c>
      <c r="B108" s="71"/>
      <c r="C108" s="70"/>
      <c r="D108" s="52"/>
      <c r="E108" s="127"/>
      <c r="F108" s="122"/>
      <c r="G108" s="122"/>
      <c r="H108" s="122"/>
      <c r="I108" s="125"/>
      <c r="J108" s="125"/>
      <c r="K108" s="125"/>
      <c r="L108" s="125"/>
      <c r="M108" s="130"/>
      <c r="N108" s="130"/>
      <c r="O108" s="126"/>
      <c r="P108" s="126"/>
      <c r="Q108" s="60"/>
      <c r="R108" s="61"/>
      <c r="S108" s="61"/>
      <c r="T108" s="61"/>
      <c r="U108" s="61"/>
      <c r="V108" s="61"/>
      <c r="W108" s="61"/>
      <c r="X108" s="61"/>
      <c r="Y108" s="61"/>
      <c r="Z108" s="61"/>
    </row>
    <row r="109" spans="1:26" s="62" customFormat="1" x14ac:dyDescent="0.25">
      <c r="A109" s="50">
        <f t="shared" si="0"/>
        <v>4</v>
      </c>
      <c r="B109" s="71"/>
      <c r="C109" s="52"/>
      <c r="D109" s="64"/>
      <c r="E109" s="127"/>
      <c r="F109" s="122"/>
      <c r="G109" s="122"/>
      <c r="H109" s="122"/>
      <c r="I109" s="125"/>
      <c r="J109" s="125"/>
      <c r="K109" s="125"/>
      <c r="L109" s="125"/>
      <c r="M109" s="130"/>
      <c r="N109" s="130"/>
      <c r="O109" s="126"/>
      <c r="P109" s="126"/>
      <c r="Q109" s="60"/>
      <c r="R109" s="61"/>
      <c r="S109" s="61"/>
      <c r="T109" s="61"/>
      <c r="U109" s="61"/>
      <c r="V109" s="61"/>
      <c r="W109" s="61"/>
      <c r="X109" s="61"/>
      <c r="Y109" s="61"/>
      <c r="Z109" s="61"/>
    </row>
    <row r="110" spans="1:26" s="62" customFormat="1" x14ac:dyDescent="0.25">
      <c r="A110" s="50">
        <f t="shared" si="0"/>
        <v>5</v>
      </c>
      <c r="B110" s="71"/>
      <c r="C110" s="52"/>
      <c r="D110" s="64"/>
      <c r="E110" s="127"/>
      <c r="F110" s="122"/>
      <c r="G110" s="122"/>
      <c r="H110" s="122"/>
      <c r="I110" s="125"/>
      <c r="J110" s="125"/>
      <c r="K110" s="125"/>
      <c r="L110" s="125"/>
      <c r="M110" s="130"/>
      <c r="N110" s="130"/>
      <c r="O110" s="126"/>
      <c r="P110" s="126"/>
      <c r="Q110" s="60"/>
      <c r="R110" s="61"/>
      <c r="S110" s="61"/>
      <c r="T110" s="61"/>
      <c r="U110" s="61"/>
      <c r="V110" s="61"/>
      <c r="W110" s="61"/>
      <c r="X110" s="61"/>
      <c r="Y110" s="61"/>
      <c r="Z110" s="61"/>
    </row>
    <row r="111" spans="1:26" s="62" customFormat="1" x14ac:dyDescent="0.25">
      <c r="A111" s="50">
        <f t="shared" si="0"/>
        <v>6</v>
      </c>
      <c r="B111" s="71"/>
      <c r="C111" s="52"/>
      <c r="D111" s="64"/>
      <c r="E111" s="127"/>
      <c r="F111" s="122"/>
      <c r="G111" s="122"/>
      <c r="H111" s="122"/>
      <c r="I111" s="125"/>
      <c r="J111" s="125"/>
      <c r="K111" s="125"/>
      <c r="L111" s="125"/>
      <c r="M111" s="130"/>
      <c r="N111" s="130"/>
      <c r="O111" s="126"/>
      <c r="P111" s="126"/>
      <c r="Q111" s="60"/>
      <c r="R111" s="61"/>
      <c r="S111" s="61"/>
      <c r="T111" s="61"/>
      <c r="U111" s="61"/>
      <c r="V111" s="61"/>
      <c r="W111" s="61"/>
      <c r="X111" s="61"/>
      <c r="Y111" s="61"/>
      <c r="Z111" s="61"/>
    </row>
    <row r="112" spans="1:26" s="62" customFormat="1" x14ac:dyDescent="0.25">
      <c r="A112" s="50">
        <f t="shared" si="0"/>
        <v>7</v>
      </c>
      <c r="B112" s="71"/>
      <c r="C112" s="52"/>
      <c r="D112" s="64"/>
      <c r="E112" s="127"/>
      <c r="F112" s="122"/>
      <c r="G112" s="122"/>
      <c r="H112" s="122"/>
      <c r="I112" s="125"/>
      <c r="J112" s="125"/>
      <c r="K112" s="125"/>
      <c r="L112" s="125"/>
      <c r="M112" s="130"/>
      <c r="N112" s="130"/>
      <c r="O112" s="126"/>
      <c r="P112" s="126"/>
      <c r="Q112" s="60"/>
      <c r="R112" s="61"/>
      <c r="S112" s="61"/>
      <c r="T112" s="61"/>
      <c r="U112" s="61"/>
      <c r="V112" s="61"/>
      <c r="W112" s="61"/>
      <c r="X112" s="61"/>
      <c r="Y112" s="61"/>
      <c r="Z112" s="61"/>
    </row>
    <row r="113" spans="1:26" s="62" customFormat="1" x14ac:dyDescent="0.25">
      <c r="A113" s="50">
        <f t="shared" si="0"/>
        <v>8</v>
      </c>
      <c r="B113" s="71"/>
      <c r="C113" s="52"/>
      <c r="D113" s="64"/>
      <c r="E113" s="127"/>
      <c r="F113" s="122"/>
      <c r="G113" s="122"/>
      <c r="H113" s="122"/>
      <c r="I113" s="125"/>
      <c r="J113" s="125"/>
      <c r="K113" s="125"/>
      <c r="L113" s="125"/>
      <c r="M113" s="130"/>
      <c r="N113" s="130"/>
      <c r="O113" s="126"/>
      <c r="P113" s="126"/>
      <c r="Q113" s="60"/>
      <c r="R113" s="61"/>
      <c r="S113" s="61"/>
      <c r="T113" s="61"/>
      <c r="U113" s="61"/>
      <c r="V113" s="61"/>
      <c r="W113" s="61"/>
      <c r="X113" s="61"/>
      <c r="Y113" s="61"/>
      <c r="Z113" s="61"/>
    </row>
    <row r="114" spans="1:26" s="62" customFormat="1" x14ac:dyDescent="0.25">
      <c r="A114" s="50"/>
      <c r="B114" s="78" t="s">
        <v>30</v>
      </c>
      <c r="C114" s="52"/>
      <c r="D114" s="64"/>
      <c r="E114" s="127"/>
      <c r="F114" s="122"/>
      <c r="G114" s="122"/>
      <c r="H114" s="122"/>
      <c r="I114" s="125"/>
      <c r="J114" s="125"/>
      <c r="K114" s="131">
        <f>SUM(K106:K113)</f>
        <v>0</v>
      </c>
      <c r="L114" s="131">
        <f>SUM(L106:L113)</f>
        <v>0</v>
      </c>
      <c r="M114" s="132">
        <f>SUM(M106:M113)</f>
        <v>0</v>
      </c>
      <c r="N114" s="131">
        <f>SUM(N106:N113)</f>
        <v>0</v>
      </c>
      <c r="O114" s="126"/>
      <c r="P114" s="126"/>
      <c r="Q114" s="60"/>
    </row>
    <row r="115" spans="1:26" x14ac:dyDescent="0.25">
      <c r="B115" s="82"/>
      <c r="C115" s="82"/>
      <c r="D115" s="82"/>
      <c r="E115" s="83"/>
      <c r="F115" s="82"/>
      <c r="G115" s="82"/>
      <c r="H115" s="82"/>
      <c r="I115" s="82"/>
      <c r="J115" s="82"/>
      <c r="K115" s="82"/>
      <c r="L115" s="82"/>
      <c r="M115" s="82"/>
      <c r="N115" s="82"/>
      <c r="O115" s="82"/>
      <c r="P115" s="82"/>
    </row>
    <row r="116" spans="1:26" ht="18.75" x14ac:dyDescent="0.25">
      <c r="B116" s="86" t="s">
        <v>151</v>
      </c>
      <c r="C116" s="133">
        <f>+K114</f>
        <v>0</v>
      </c>
      <c r="H116" s="89"/>
      <c r="I116" s="89"/>
      <c r="J116" s="89"/>
      <c r="K116" s="89"/>
      <c r="L116" s="89"/>
      <c r="M116" s="89"/>
      <c r="N116" s="82"/>
      <c r="O116" s="82"/>
      <c r="P116" s="82"/>
    </row>
    <row r="118" spans="1:26" ht="15.75" thickBot="1" x14ac:dyDescent="0.3"/>
    <row r="119" spans="1:26" ht="30.75" thickBot="1" x14ac:dyDescent="0.3">
      <c r="B119" s="134" t="s">
        <v>152</v>
      </c>
      <c r="C119" s="135" t="s">
        <v>153</v>
      </c>
      <c r="D119" s="134" t="s">
        <v>29</v>
      </c>
      <c r="E119" s="135" t="s">
        <v>154</v>
      </c>
    </row>
    <row r="120" spans="1:26" x14ac:dyDescent="0.25">
      <c r="B120" s="136" t="s">
        <v>155</v>
      </c>
      <c r="C120" s="137">
        <v>20</v>
      </c>
      <c r="D120" s="137">
        <v>0</v>
      </c>
      <c r="E120" s="1396">
        <f>+D120+D121+D122</f>
        <v>0</v>
      </c>
    </row>
    <row r="121" spans="1:26" x14ac:dyDescent="0.25">
      <c r="B121" s="136" t="s">
        <v>156</v>
      </c>
      <c r="C121" s="740">
        <v>30</v>
      </c>
      <c r="D121" s="746">
        <v>0</v>
      </c>
      <c r="E121" s="1397"/>
    </row>
    <row r="122" spans="1:26" ht="15.75" thickBot="1" x14ac:dyDescent="0.3">
      <c r="B122" s="136" t="s">
        <v>157</v>
      </c>
      <c r="C122" s="139">
        <v>40</v>
      </c>
      <c r="D122" s="139">
        <v>0</v>
      </c>
      <c r="E122" s="1398"/>
    </row>
    <row r="124" spans="1:26" ht="15.75" thickBot="1" x14ac:dyDescent="0.3"/>
    <row r="125" spans="1:26" ht="27" thickBot="1" x14ac:dyDescent="0.3">
      <c r="B125" s="1393" t="s">
        <v>158</v>
      </c>
      <c r="C125" s="1394"/>
      <c r="D125" s="1394"/>
      <c r="E125" s="1394"/>
      <c r="F125" s="1394"/>
      <c r="G125" s="1394"/>
      <c r="H125" s="1394"/>
      <c r="I125" s="1394"/>
      <c r="J125" s="1394"/>
      <c r="K125" s="1394"/>
      <c r="L125" s="1394"/>
      <c r="M125" s="1394"/>
      <c r="N125" s="1395"/>
    </row>
    <row r="127" spans="1:26" ht="75" x14ac:dyDescent="0.25">
      <c r="B127" s="91" t="s">
        <v>87</v>
      </c>
      <c r="C127" s="91" t="s">
        <v>88</v>
      </c>
      <c r="D127" s="91" t="s">
        <v>89</v>
      </c>
      <c r="E127" s="91" t="s">
        <v>90</v>
      </c>
      <c r="F127" s="91" t="s">
        <v>91</v>
      </c>
      <c r="G127" s="91" t="s">
        <v>92</v>
      </c>
      <c r="H127" s="91" t="s">
        <v>93</v>
      </c>
      <c r="I127" s="91" t="s">
        <v>94</v>
      </c>
      <c r="J127" s="1387" t="s">
        <v>95</v>
      </c>
      <c r="K127" s="1405"/>
      <c r="L127" s="1388"/>
      <c r="M127" s="91" t="s">
        <v>96</v>
      </c>
      <c r="N127" s="91" t="s">
        <v>97</v>
      </c>
      <c r="O127" s="91" t="s">
        <v>98</v>
      </c>
      <c r="P127" s="1387" t="s">
        <v>77</v>
      </c>
      <c r="Q127" s="1388"/>
    </row>
    <row r="128" spans="1:26" ht="75" customHeight="1" x14ac:dyDescent="0.25">
      <c r="B128" s="1672" t="s">
        <v>1018</v>
      </c>
      <c r="C128" s="1672" t="s">
        <v>5106</v>
      </c>
      <c r="D128" s="1672" t="s">
        <v>5127</v>
      </c>
      <c r="E128" s="1672">
        <v>73574462</v>
      </c>
      <c r="F128" s="1672" t="s">
        <v>278</v>
      </c>
      <c r="G128" s="1672" t="s">
        <v>3126</v>
      </c>
      <c r="H128" s="1684">
        <v>38261</v>
      </c>
      <c r="I128" s="1685" t="s">
        <v>81</v>
      </c>
      <c r="J128" s="106" t="s">
        <v>5126</v>
      </c>
      <c r="K128" s="107" t="s">
        <v>5125</v>
      </c>
      <c r="L128" s="107" t="s">
        <v>5124</v>
      </c>
      <c r="M128" s="1686" t="s">
        <v>20</v>
      </c>
      <c r="N128" s="1689" t="s">
        <v>20</v>
      </c>
      <c r="O128" s="1686" t="s">
        <v>20</v>
      </c>
      <c r="P128" s="1754" t="s">
        <v>5123</v>
      </c>
      <c r="Q128" s="1755"/>
      <c r="R128" s="1712"/>
    </row>
    <row r="129" spans="2:18" ht="92.25" customHeight="1" x14ac:dyDescent="0.25">
      <c r="B129" s="1673"/>
      <c r="C129" s="1673"/>
      <c r="D129" s="1673"/>
      <c r="E129" s="1673"/>
      <c r="F129" s="1673"/>
      <c r="G129" s="1673"/>
      <c r="H129" s="1673"/>
      <c r="I129" s="1673"/>
      <c r="J129" s="104" t="s">
        <v>5122</v>
      </c>
      <c r="K129" s="107" t="s">
        <v>5121</v>
      </c>
      <c r="L129" s="107"/>
      <c r="M129" s="1687"/>
      <c r="N129" s="1690"/>
      <c r="O129" s="1687"/>
      <c r="P129" s="1756"/>
      <c r="Q129" s="1757"/>
      <c r="R129" s="1712"/>
    </row>
    <row r="130" spans="2:18" ht="30" x14ac:dyDescent="0.25">
      <c r="B130" s="1673"/>
      <c r="C130" s="1673"/>
      <c r="D130" s="1673"/>
      <c r="E130" s="1673"/>
      <c r="F130" s="1673"/>
      <c r="G130" s="1673"/>
      <c r="H130" s="1673"/>
      <c r="I130" s="1673"/>
      <c r="J130" s="104" t="s">
        <v>5120</v>
      </c>
      <c r="K130" s="107" t="s">
        <v>5119</v>
      </c>
      <c r="L130" s="97"/>
      <c r="M130" s="1687"/>
      <c r="N130" s="1690"/>
      <c r="O130" s="1687"/>
      <c r="P130" s="1756"/>
      <c r="Q130" s="1757"/>
      <c r="R130" s="1712"/>
    </row>
    <row r="131" spans="2:18" x14ac:dyDescent="0.25">
      <c r="B131" s="1673"/>
      <c r="C131" s="1673"/>
      <c r="D131" s="1673"/>
      <c r="E131" s="1673"/>
      <c r="F131" s="1673"/>
      <c r="G131" s="1673"/>
      <c r="H131" s="1673"/>
      <c r="I131" s="1673"/>
      <c r="J131" s="106" t="s">
        <v>5118</v>
      </c>
      <c r="K131" s="107" t="s">
        <v>5117</v>
      </c>
      <c r="L131" s="97" t="s">
        <v>5116</v>
      </c>
      <c r="M131" s="1687"/>
      <c r="N131" s="1690"/>
      <c r="O131" s="1687"/>
      <c r="P131" s="1758"/>
      <c r="Q131" s="1759"/>
    </row>
    <row r="132" spans="2:18" ht="30" x14ac:dyDescent="0.25">
      <c r="B132" s="1674"/>
      <c r="C132" s="1674"/>
      <c r="D132" s="1674"/>
      <c r="E132" s="1674"/>
      <c r="F132" s="1674"/>
      <c r="G132" s="1674"/>
      <c r="H132" s="1674"/>
      <c r="I132" s="1674"/>
      <c r="J132" s="106" t="s">
        <v>2695</v>
      </c>
      <c r="K132" s="97" t="s">
        <v>2694</v>
      </c>
      <c r="L132" s="107" t="s">
        <v>2693</v>
      </c>
      <c r="M132" s="1688"/>
      <c r="N132" s="1691"/>
      <c r="O132" s="1688"/>
      <c r="P132" s="1390"/>
      <c r="Q132" s="1391"/>
    </row>
    <row r="133" spans="2:18" ht="45" x14ac:dyDescent="0.25">
      <c r="B133" s="1520" t="s">
        <v>2692</v>
      </c>
      <c r="C133" s="1518" t="s">
        <v>5106</v>
      </c>
      <c r="D133" s="1522" t="s">
        <v>5115</v>
      </c>
      <c r="E133" s="1669">
        <v>22741505</v>
      </c>
      <c r="F133" s="1520" t="s">
        <v>5114</v>
      </c>
      <c r="G133" s="1520" t="s">
        <v>338</v>
      </c>
      <c r="H133" s="1602">
        <v>40460</v>
      </c>
      <c r="I133" s="1678" t="s">
        <v>81</v>
      </c>
      <c r="J133" s="1" t="s">
        <v>5113</v>
      </c>
      <c r="K133" s="97" t="s">
        <v>5112</v>
      </c>
      <c r="L133" s="107" t="s">
        <v>5111</v>
      </c>
      <c r="M133" s="1770" t="s">
        <v>20</v>
      </c>
      <c r="N133" s="1577" t="s">
        <v>20</v>
      </c>
      <c r="O133" s="1675" t="s">
        <v>20</v>
      </c>
      <c r="P133" s="1595"/>
      <c r="Q133" s="1596"/>
    </row>
    <row r="134" spans="2:18" ht="30" x14ac:dyDescent="0.25">
      <c r="B134" s="1527"/>
      <c r="C134" s="1526"/>
      <c r="D134" s="1528"/>
      <c r="E134" s="1670"/>
      <c r="F134" s="1527"/>
      <c r="G134" s="1527"/>
      <c r="H134" s="1603"/>
      <c r="I134" s="1723"/>
      <c r="J134" s="248" t="s">
        <v>5110</v>
      </c>
      <c r="K134" s="97"/>
      <c r="L134" s="107" t="s">
        <v>1064</v>
      </c>
      <c r="M134" s="1771"/>
      <c r="N134" s="1578"/>
      <c r="O134" s="1676"/>
      <c r="P134" s="1597"/>
      <c r="Q134" s="1598"/>
    </row>
    <row r="135" spans="2:18" ht="83.25" customHeight="1" x14ac:dyDescent="0.25">
      <c r="B135" s="1527"/>
      <c r="C135" s="1526"/>
      <c r="D135" s="1528"/>
      <c r="E135" s="1670"/>
      <c r="F135" s="1527"/>
      <c r="G135" s="1527"/>
      <c r="H135" s="1603"/>
      <c r="I135" s="1769"/>
      <c r="J135" s="106" t="s">
        <v>5109</v>
      </c>
      <c r="K135" s="97" t="s">
        <v>5108</v>
      </c>
      <c r="L135" s="107" t="s">
        <v>5107</v>
      </c>
      <c r="M135" s="1680"/>
      <c r="N135" s="1578"/>
      <c r="O135" s="1676"/>
      <c r="P135" s="1692"/>
      <c r="Q135" s="1693"/>
    </row>
    <row r="136" spans="2:18" ht="63" customHeight="1" x14ac:dyDescent="0.25">
      <c r="B136" s="803" t="s">
        <v>2685</v>
      </c>
      <c r="C136" s="329" t="s">
        <v>5106</v>
      </c>
      <c r="D136" s="804" t="s">
        <v>5105</v>
      </c>
      <c r="E136" s="805">
        <v>73184029</v>
      </c>
      <c r="F136" s="803" t="s">
        <v>883</v>
      </c>
      <c r="G136" s="803" t="s">
        <v>5104</v>
      </c>
      <c r="H136" s="273">
        <v>40257</v>
      </c>
      <c r="I136" s="97" t="s">
        <v>81</v>
      </c>
      <c r="J136" s="41"/>
      <c r="K136" s="41"/>
      <c r="L136" s="120"/>
      <c r="M136" s="1005" t="s">
        <v>20</v>
      </c>
      <c r="N136" s="739" t="s">
        <v>20</v>
      </c>
      <c r="O136" s="41" t="s">
        <v>20</v>
      </c>
      <c r="P136" s="1713" t="s">
        <v>5103</v>
      </c>
      <c r="Q136" s="1714"/>
    </row>
    <row r="137" spans="2:18" x14ac:dyDescent="0.25">
      <c r="B137" s="803"/>
      <c r="C137" s="803"/>
      <c r="D137" s="804"/>
      <c r="E137" s="804"/>
      <c r="F137" s="803"/>
      <c r="G137" s="803"/>
      <c r="H137" s="198"/>
      <c r="I137" s="96"/>
      <c r="J137" s="41"/>
      <c r="K137" s="41"/>
      <c r="L137" s="120"/>
      <c r="M137" s="739"/>
      <c r="N137" s="739"/>
      <c r="O137" s="41"/>
      <c r="P137" s="120"/>
      <c r="Q137" s="120"/>
    </row>
    <row r="138" spans="2:18" x14ac:dyDescent="0.25">
      <c r="B138" s="803"/>
      <c r="C138" s="803"/>
      <c r="D138" s="804"/>
      <c r="E138" s="804"/>
      <c r="F138" s="803"/>
      <c r="G138" s="803"/>
      <c r="H138" s="198"/>
      <c r="I138" s="96"/>
      <c r="J138" s="41"/>
      <c r="K138" s="41"/>
      <c r="L138" s="120"/>
      <c r="M138" s="739"/>
      <c r="N138" s="739"/>
      <c r="O138" s="41"/>
      <c r="P138" s="120"/>
      <c r="Q138" s="120"/>
    </row>
    <row r="139" spans="2:18" ht="15.75" thickBot="1" x14ac:dyDescent="0.3"/>
    <row r="140" spans="2:18" ht="30" x14ac:dyDescent="0.25">
      <c r="B140" s="42" t="s">
        <v>19</v>
      </c>
      <c r="C140" s="42" t="s">
        <v>152</v>
      </c>
      <c r="D140" s="91" t="s">
        <v>153</v>
      </c>
      <c r="E140" s="42" t="s">
        <v>29</v>
      </c>
      <c r="F140" s="135" t="s">
        <v>182</v>
      </c>
      <c r="G140" s="147"/>
    </row>
    <row r="141" spans="2:18" ht="108" x14ac:dyDescent="0.2">
      <c r="B141" s="1399" t="s">
        <v>183</v>
      </c>
      <c r="C141" s="148" t="s">
        <v>184</v>
      </c>
      <c r="D141" s="746">
        <v>25</v>
      </c>
      <c r="E141" s="746">
        <v>0</v>
      </c>
      <c r="F141" s="1400">
        <f>+E141+E142+E143</f>
        <v>35</v>
      </c>
      <c r="G141" s="149"/>
    </row>
    <row r="142" spans="2:18" ht="96" x14ac:dyDescent="0.2">
      <c r="B142" s="1399"/>
      <c r="C142" s="148" t="s">
        <v>185</v>
      </c>
      <c r="D142" s="739">
        <v>25</v>
      </c>
      <c r="E142" s="746">
        <v>25</v>
      </c>
      <c r="F142" s="1401"/>
      <c r="G142" s="149"/>
    </row>
    <row r="143" spans="2:18" ht="60" x14ac:dyDescent="0.2">
      <c r="B143" s="1399"/>
      <c r="C143" s="148" t="s">
        <v>186</v>
      </c>
      <c r="D143" s="746">
        <v>10</v>
      </c>
      <c r="E143" s="746">
        <v>10</v>
      </c>
      <c r="F143" s="1402"/>
      <c r="G143" s="149"/>
    </row>
    <row r="144" spans="2:18" x14ac:dyDescent="0.25">
      <c r="C144"/>
    </row>
    <row r="147" spans="2:5" x14ac:dyDescent="0.25">
      <c r="B147" s="39" t="s">
        <v>187</v>
      </c>
    </row>
    <row r="150" spans="2:5" x14ac:dyDescent="0.25">
      <c r="B150" s="40" t="s">
        <v>19</v>
      </c>
      <c r="C150" s="40" t="s">
        <v>28</v>
      </c>
      <c r="D150" s="42" t="s">
        <v>29</v>
      </c>
      <c r="E150" s="42" t="s">
        <v>30</v>
      </c>
    </row>
    <row r="151" spans="2:5" ht="28.5" x14ac:dyDescent="0.25">
      <c r="B151" s="43" t="s">
        <v>188</v>
      </c>
      <c r="C151" s="813">
        <v>40</v>
      </c>
      <c r="D151" s="746">
        <v>0</v>
      </c>
      <c r="E151" s="1403">
        <v>60</v>
      </c>
    </row>
    <row r="152" spans="2:5" ht="42.75" x14ac:dyDescent="0.25">
      <c r="B152" s="43" t="s">
        <v>189</v>
      </c>
      <c r="C152" s="813">
        <v>60</v>
      </c>
      <c r="D152" s="746">
        <v>35</v>
      </c>
      <c r="E152" s="1404"/>
    </row>
  </sheetData>
  <mergeCells count="110">
    <mergeCell ref="O86:O88"/>
    <mergeCell ref="P86:Q88"/>
    <mergeCell ref="G128:G132"/>
    <mergeCell ref="B141:B143"/>
    <mergeCell ref="F141:F143"/>
    <mergeCell ref="E151:E152"/>
    <mergeCell ref="H133:H135"/>
    <mergeCell ref="I133:I135"/>
    <mergeCell ref="H128:H132"/>
    <mergeCell ref="I128:I132"/>
    <mergeCell ref="C128:C132"/>
    <mergeCell ref="D128:D132"/>
    <mergeCell ref="P133:Q135"/>
    <mergeCell ref="B133:B135"/>
    <mergeCell ref="C133:C135"/>
    <mergeCell ref="D133:D135"/>
    <mergeCell ref="E133:E135"/>
    <mergeCell ref="F133:F135"/>
    <mergeCell ref="G133:G135"/>
    <mergeCell ref="M133:M135"/>
    <mergeCell ref="N133:N135"/>
    <mergeCell ref="O133:O135"/>
    <mergeCell ref="O128:O132"/>
    <mergeCell ref="P128:Q131"/>
    <mergeCell ref="P132:Q132"/>
    <mergeCell ref="E120:E122"/>
    <mergeCell ref="B125:N125"/>
    <mergeCell ref="J127:L127"/>
    <mergeCell ref="P127:Q127"/>
    <mergeCell ref="B128:B132"/>
    <mergeCell ref="B99:P99"/>
    <mergeCell ref="B102:N102"/>
    <mergeCell ref="E83:E85"/>
    <mergeCell ref="F83:F85"/>
    <mergeCell ref="G83:G85"/>
    <mergeCell ref="H83:H85"/>
    <mergeCell ref="E128:E132"/>
    <mergeCell ref="F128:F132"/>
    <mergeCell ref="B86:B88"/>
    <mergeCell ref="C86:C88"/>
    <mergeCell ref="D86:D88"/>
    <mergeCell ref="E86:E88"/>
    <mergeCell ref="F86:F88"/>
    <mergeCell ref="B92:N92"/>
    <mergeCell ref="D95:E95"/>
    <mergeCell ref="D96:E96"/>
    <mergeCell ref="M128:M132"/>
    <mergeCell ref="N128:N132"/>
    <mergeCell ref="G86:G88"/>
    <mergeCell ref="H86:H88"/>
    <mergeCell ref="I86:I88"/>
    <mergeCell ref="M86:M88"/>
    <mergeCell ref="N86:N88"/>
    <mergeCell ref="I81:I82"/>
    <mergeCell ref="M81:M82"/>
    <mergeCell ref="P77:Q77"/>
    <mergeCell ref="B79:B80"/>
    <mergeCell ref="C79:C80"/>
    <mergeCell ref="D79:D80"/>
    <mergeCell ref="E79:E80"/>
    <mergeCell ref="F79:F80"/>
    <mergeCell ref="I83:I85"/>
    <mergeCell ref="M83:M85"/>
    <mergeCell ref="N83:N85"/>
    <mergeCell ref="O83:O85"/>
    <mergeCell ref="P83:Q85"/>
    <mergeCell ref="B81:B82"/>
    <mergeCell ref="C81:C82"/>
    <mergeCell ref="D81:D82"/>
    <mergeCell ref="E81:E82"/>
    <mergeCell ref="F81:F82"/>
    <mergeCell ref="N81:N82"/>
    <mergeCell ref="O81:O82"/>
    <mergeCell ref="P81:Q82"/>
    <mergeCell ref="B83:B85"/>
    <mergeCell ref="C83:C85"/>
    <mergeCell ref="D83:D85"/>
    <mergeCell ref="C10:E10"/>
    <mergeCell ref="B14:C21"/>
    <mergeCell ref="B22:C22"/>
    <mergeCell ref="E40:E41"/>
    <mergeCell ref="M45:N45"/>
    <mergeCell ref="R128:R130"/>
    <mergeCell ref="P136:Q136"/>
    <mergeCell ref="B2:P2"/>
    <mergeCell ref="B4:P4"/>
    <mergeCell ref="C6:N6"/>
    <mergeCell ref="C7:N7"/>
    <mergeCell ref="C8:N8"/>
    <mergeCell ref="C9:N9"/>
    <mergeCell ref="Q51:Q52"/>
    <mergeCell ref="B56:B57"/>
    <mergeCell ref="P79:Q80"/>
    <mergeCell ref="G79:G80"/>
    <mergeCell ref="H79:H80"/>
    <mergeCell ref="I79:I80"/>
    <mergeCell ref="M79:M80"/>
    <mergeCell ref="N79:N80"/>
    <mergeCell ref="O79:O80"/>
    <mergeCell ref="G81:G82"/>
    <mergeCell ref="H81:H82"/>
    <mergeCell ref="P51:P52"/>
    <mergeCell ref="O65:P65"/>
    <mergeCell ref="O66:P66"/>
    <mergeCell ref="B72:N72"/>
    <mergeCell ref="J77:L77"/>
    <mergeCell ref="C56:C57"/>
    <mergeCell ref="D56:E56"/>
    <mergeCell ref="C60:N60"/>
    <mergeCell ref="B62:N62"/>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7"/>
  <sheetViews>
    <sheetView topLeftCell="A151" workbookViewId="0">
      <selection activeCell="E32" sqref="E32"/>
    </sheetView>
  </sheetViews>
  <sheetFormatPr baseColWidth="10" defaultRowHeight="15" x14ac:dyDescent="0.25"/>
  <cols>
    <col min="1" max="1" width="3.140625" style="1" bestFit="1" customWidth="1"/>
    <col min="2" max="2" width="102.7109375" style="82" bestFit="1" customWidth="1"/>
    <col min="3" max="3" width="31.140625" style="82" customWidth="1"/>
    <col min="4" max="4" width="26.7109375" style="82" customWidth="1"/>
    <col min="5" max="5" width="25" style="82" customWidth="1"/>
    <col min="6" max="7" width="29.7109375" style="82" customWidth="1"/>
    <col min="8" max="8" width="24.5703125" style="82" customWidth="1"/>
    <col min="9" max="9" width="24" style="82" customWidth="1"/>
    <col min="10" max="10" width="20.28515625" style="82" customWidth="1"/>
    <col min="11" max="11" width="24.85546875" style="82" bestFit="1" customWidth="1"/>
    <col min="12" max="13" width="18.7109375" style="82" customWidth="1"/>
    <col min="14" max="14" width="22.140625" style="82" customWidth="1"/>
    <col min="15" max="15" width="26.140625" style="82" customWidth="1"/>
    <col min="16" max="16" width="19.5703125" style="82" bestFit="1" customWidth="1"/>
    <col min="17" max="17" width="14.5703125" style="82"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57" t="s">
        <v>0</v>
      </c>
      <c r="C2" s="1458"/>
      <c r="D2" s="1458"/>
      <c r="E2" s="1458"/>
      <c r="F2" s="1458"/>
      <c r="G2" s="1458"/>
      <c r="H2" s="1458"/>
      <c r="I2" s="1458"/>
      <c r="J2" s="1458"/>
      <c r="K2" s="1458"/>
      <c r="L2" s="1458"/>
      <c r="M2" s="1458"/>
      <c r="N2" s="1458"/>
      <c r="O2" s="1458"/>
      <c r="P2" s="1458"/>
    </row>
    <row r="4" spans="2:16" ht="26.25" x14ac:dyDescent="0.25">
      <c r="B4" s="1457" t="s">
        <v>1</v>
      </c>
      <c r="C4" s="1458"/>
      <c r="D4" s="1458"/>
      <c r="E4" s="1458"/>
      <c r="F4" s="1458"/>
      <c r="G4" s="1458"/>
      <c r="H4" s="1458"/>
      <c r="I4" s="1458"/>
      <c r="J4" s="1458"/>
      <c r="K4" s="1458"/>
      <c r="L4" s="1458"/>
      <c r="M4" s="1458"/>
      <c r="N4" s="1458"/>
      <c r="O4" s="1458"/>
      <c r="P4" s="1458"/>
    </row>
    <row r="5" spans="2:16" ht="15.75" thickBot="1" x14ac:dyDescent="0.3"/>
    <row r="6" spans="2:16" ht="15.75" thickBot="1" x14ac:dyDescent="0.3">
      <c r="B6" s="423" t="s">
        <v>1265</v>
      </c>
      <c r="C6" s="1510" t="s">
        <v>5198</v>
      </c>
      <c r="D6" s="1510"/>
      <c r="E6" s="1510"/>
      <c r="F6" s="1510"/>
      <c r="G6" s="1510"/>
      <c r="H6" s="1510"/>
      <c r="I6" s="1510"/>
      <c r="J6" s="1510"/>
      <c r="K6" s="1510"/>
      <c r="L6" s="1510"/>
      <c r="M6" s="1510"/>
      <c r="N6" s="1511"/>
    </row>
    <row r="7" spans="2:16" ht="16.5" thickBot="1" x14ac:dyDescent="0.3">
      <c r="B7" s="3" t="s">
        <v>4</v>
      </c>
      <c r="C7" s="1510" t="s">
        <v>5181</v>
      </c>
      <c r="D7" s="1510"/>
      <c r="E7" s="1510"/>
      <c r="F7" s="1510"/>
      <c r="G7" s="1510"/>
      <c r="H7" s="1510"/>
      <c r="I7" s="1510"/>
      <c r="J7" s="1510"/>
      <c r="K7" s="1510"/>
      <c r="L7" s="1510"/>
      <c r="M7" s="1510"/>
      <c r="N7" s="1511"/>
    </row>
    <row r="8" spans="2:16" ht="16.5" thickBot="1" x14ac:dyDescent="0.3">
      <c r="B8" s="3" t="s">
        <v>6</v>
      </c>
      <c r="C8" s="1512"/>
      <c r="D8" s="1512"/>
      <c r="E8" s="1512"/>
      <c r="F8" s="1512"/>
      <c r="G8" s="1512"/>
      <c r="H8" s="1512"/>
      <c r="I8" s="1512"/>
      <c r="J8" s="1512"/>
      <c r="K8" s="1512"/>
      <c r="L8" s="1512"/>
      <c r="M8" s="1512"/>
      <c r="N8" s="1513"/>
    </row>
    <row r="9" spans="2:16" ht="16.5" thickBot="1" x14ac:dyDescent="0.3">
      <c r="B9" s="3" t="s">
        <v>8</v>
      </c>
      <c r="C9" s="1512"/>
      <c r="D9" s="1512"/>
      <c r="E9" s="1512"/>
      <c r="F9" s="1512"/>
      <c r="G9" s="1512"/>
      <c r="H9" s="1512"/>
      <c r="I9" s="1512"/>
      <c r="J9" s="1512"/>
      <c r="K9" s="1512"/>
      <c r="L9" s="1512"/>
      <c r="M9" s="1512"/>
      <c r="N9" s="1513"/>
    </row>
    <row r="10" spans="2:16" ht="16.5" thickBot="1" x14ac:dyDescent="0.3">
      <c r="B10" s="3" t="s">
        <v>9</v>
      </c>
      <c r="C10" s="1772">
        <v>10</v>
      </c>
      <c r="D10" s="1772"/>
      <c r="E10" s="1773"/>
      <c r="F10" s="426"/>
      <c r="G10" s="426"/>
      <c r="H10" s="426"/>
      <c r="I10" s="426"/>
      <c r="J10" s="426"/>
      <c r="K10" s="426"/>
      <c r="L10" s="426"/>
      <c r="M10" s="426"/>
      <c r="N10" s="427"/>
    </row>
    <row r="11" spans="2:16" ht="16.5" thickBot="1" x14ac:dyDescent="0.3">
      <c r="B11" s="6" t="s">
        <v>10</v>
      </c>
      <c r="C11" s="1347">
        <v>41979</v>
      </c>
      <c r="D11" s="763"/>
      <c r="E11" s="763"/>
      <c r="F11" s="763"/>
      <c r="G11" s="763"/>
      <c r="H11" s="763"/>
      <c r="I11" s="763"/>
      <c r="J11" s="763"/>
      <c r="K11" s="763"/>
      <c r="L11" s="763"/>
      <c r="M11" s="763"/>
      <c r="N11" s="764"/>
    </row>
    <row r="12" spans="2:16" ht="15.75" x14ac:dyDescent="0.25">
      <c r="B12" s="10"/>
      <c r="C12" s="11"/>
      <c r="D12" s="12"/>
      <c r="E12" s="12"/>
      <c r="F12" s="12"/>
      <c r="G12" s="12"/>
      <c r="H12" s="12"/>
      <c r="I12" s="428"/>
      <c r="J12" s="428"/>
      <c r="K12" s="428"/>
      <c r="L12" s="428"/>
      <c r="M12" s="428"/>
      <c r="N12" s="12"/>
    </row>
    <row r="13" spans="2:16" x14ac:dyDescent="0.25">
      <c r="I13" s="428"/>
      <c r="J13" s="428"/>
      <c r="K13" s="428"/>
      <c r="L13" s="428"/>
      <c r="M13" s="428"/>
      <c r="N13" s="429"/>
    </row>
    <row r="14" spans="2:16" x14ac:dyDescent="0.25">
      <c r="B14" s="1505" t="s">
        <v>11</v>
      </c>
      <c r="C14" s="1505"/>
      <c r="D14" s="765" t="s">
        <v>12</v>
      </c>
      <c r="E14" s="765" t="s">
        <v>13</v>
      </c>
      <c r="F14" s="765" t="s">
        <v>14</v>
      </c>
      <c r="G14" s="431"/>
      <c r="I14" s="17"/>
      <c r="J14" s="17"/>
      <c r="K14" s="17"/>
      <c r="L14" s="17"/>
      <c r="M14" s="17"/>
      <c r="N14" s="429"/>
    </row>
    <row r="15" spans="2:16" x14ac:dyDescent="0.25">
      <c r="B15" s="1505"/>
      <c r="C15" s="1505"/>
      <c r="D15" s="765">
        <v>10</v>
      </c>
      <c r="E15" s="433">
        <v>185001316</v>
      </c>
      <c r="F15" s="436">
        <v>282</v>
      </c>
      <c r="G15" s="435"/>
      <c r="I15" s="21"/>
      <c r="J15" s="21"/>
      <c r="K15" s="21"/>
      <c r="L15" s="21"/>
      <c r="M15" s="21"/>
      <c r="N15" s="429"/>
    </row>
    <row r="16" spans="2:16" x14ac:dyDescent="0.25">
      <c r="B16" s="1505"/>
      <c r="C16" s="1505"/>
      <c r="D16" s="765"/>
      <c r="E16" s="433"/>
      <c r="F16" s="436"/>
      <c r="G16" s="435"/>
      <c r="I16" s="21"/>
      <c r="J16" s="21"/>
      <c r="K16" s="21"/>
      <c r="L16" s="21"/>
      <c r="M16" s="21"/>
      <c r="N16" s="429"/>
    </row>
    <row r="17" spans="1:14" x14ac:dyDescent="0.25">
      <c r="B17" s="1505"/>
      <c r="C17" s="1505"/>
      <c r="D17" s="765"/>
      <c r="E17" s="433"/>
      <c r="F17" s="436"/>
      <c r="G17" s="435"/>
      <c r="I17" s="21"/>
      <c r="J17" s="21"/>
      <c r="K17" s="21"/>
      <c r="L17" s="21"/>
      <c r="M17" s="21"/>
      <c r="N17" s="429"/>
    </row>
    <row r="18" spans="1:14" x14ac:dyDescent="0.25">
      <c r="B18" s="1505"/>
      <c r="C18" s="1505"/>
      <c r="D18" s="765"/>
      <c r="E18" s="88"/>
      <c r="F18" s="436"/>
      <c r="G18" s="435"/>
      <c r="H18" s="23"/>
      <c r="I18" s="21"/>
      <c r="J18" s="21"/>
      <c r="K18" s="21"/>
      <c r="L18" s="21"/>
      <c r="M18" s="21"/>
      <c r="N18" s="437"/>
    </row>
    <row r="19" spans="1:14" x14ac:dyDescent="0.25">
      <c r="B19" s="1505"/>
      <c r="C19" s="1505"/>
      <c r="D19" s="765"/>
      <c r="E19" s="88"/>
      <c r="F19" s="436"/>
      <c r="G19" s="435"/>
      <c r="H19" s="23"/>
      <c r="I19" s="25"/>
      <c r="J19" s="25"/>
      <c r="K19" s="25"/>
      <c r="L19" s="25"/>
      <c r="M19" s="25"/>
      <c r="N19" s="437"/>
    </row>
    <row r="20" spans="1:14" x14ac:dyDescent="0.25">
      <c r="B20" s="1505"/>
      <c r="C20" s="1505"/>
      <c r="D20" s="765"/>
      <c r="E20" s="88"/>
      <c r="F20" s="436"/>
      <c r="G20" s="435"/>
      <c r="H20" s="23"/>
      <c r="I20" s="428"/>
      <c r="J20" s="428"/>
      <c r="K20" s="428"/>
      <c r="L20" s="428"/>
      <c r="M20" s="428"/>
      <c r="N20" s="437"/>
    </row>
    <row r="21" spans="1:14" x14ac:dyDescent="0.25">
      <c r="B21" s="1505"/>
      <c r="C21" s="1505"/>
      <c r="D21" s="765"/>
      <c r="E21" s="88"/>
      <c r="F21" s="436"/>
      <c r="G21" s="435"/>
      <c r="H21" s="23"/>
      <c r="I21" s="428"/>
      <c r="J21" s="428"/>
      <c r="K21" s="428"/>
      <c r="L21" s="428"/>
      <c r="M21" s="428"/>
      <c r="N21" s="437"/>
    </row>
    <row r="22" spans="1:14" ht="15.75" thickBot="1" x14ac:dyDescent="0.3">
      <c r="B22" s="1506" t="s">
        <v>15</v>
      </c>
      <c r="C22" s="1507"/>
      <c r="D22" s="765"/>
      <c r="E22" s="433">
        <v>185001316</v>
      </c>
      <c r="F22" s="436">
        <f>SUM(F15:F21)</f>
        <v>282</v>
      </c>
      <c r="G22" s="435"/>
      <c r="H22" s="23"/>
      <c r="I22" s="428"/>
      <c r="J22" s="428"/>
      <c r="K22" s="428"/>
      <c r="L22" s="428"/>
      <c r="M22" s="428"/>
      <c r="N22" s="437"/>
    </row>
    <row r="23" spans="1:14" ht="45.75" thickBot="1" x14ac:dyDescent="0.3">
      <c r="A23" s="27"/>
      <c r="B23" s="365" t="s">
        <v>16</v>
      </c>
      <c r="C23" s="365" t="s">
        <v>17</v>
      </c>
      <c r="E23" s="17"/>
      <c r="F23" s="17"/>
      <c r="G23" s="17"/>
      <c r="H23" s="17"/>
      <c r="I23" s="439"/>
      <c r="J23" s="439"/>
      <c r="K23" s="439"/>
      <c r="L23" s="439"/>
      <c r="M23" s="439"/>
    </row>
    <row r="24" spans="1:14" ht="15.75" thickBot="1" x14ac:dyDescent="0.3">
      <c r="A24" s="30">
        <v>1</v>
      </c>
      <c r="C24" s="285">
        <f>+F22*0.8</f>
        <v>225.60000000000002</v>
      </c>
      <c r="D24" s="21"/>
      <c r="E24" s="1318">
        <f>E22</f>
        <v>185001316</v>
      </c>
      <c r="F24" s="34"/>
      <c r="G24" s="34"/>
      <c r="H24" s="34"/>
      <c r="I24" s="440"/>
      <c r="J24" s="440"/>
      <c r="K24" s="440"/>
      <c r="L24" s="440"/>
      <c r="M24" s="440"/>
    </row>
    <row r="25" spans="1:14" x14ac:dyDescent="0.25">
      <c r="A25" s="36"/>
      <c r="C25" s="37"/>
      <c r="D25" s="21"/>
      <c r="E25" s="38"/>
      <c r="F25" s="34"/>
      <c r="G25" s="34"/>
      <c r="H25" s="34"/>
      <c r="I25" s="440"/>
      <c r="J25" s="440"/>
      <c r="K25" s="440"/>
      <c r="L25" s="440"/>
      <c r="M25" s="440"/>
    </row>
    <row r="26" spans="1:14" x14ac:dyDescent="0.25">
      <c r="A26" s="36"/>
      <c r="C26" s="37"/>
      <c r="D26" s="21"/>
      <c r="E26" s="38"/>
      <c r="F26" s="34"/>
      <c r="G26" s="34"/>
      <c r="H26" s="34"/>
      <c r="I26" s="440"/>
      <c r="J26" s="440"/>
      <c r="K26" s="440"/>
      <c r="L26" s="440"/>
      <c r="M26" s="440"/>
    </row>
    <row r="27" spans="1:14" x14ac:dyDescent="0.25">
      <c r="A27" s="36"/>
      <c r="B27" s="441" t="s">
        <v>18</v>
      </c>
      <c r="C27" s="442"/>
      <c r="D27" s="442"/>
      <c r="E27" s="442"/>
      <c r="F27" s="442"/>
      <c r="G27" s="442"/>
      <c r="H27" s="442"/>
      <c r="I27" s="428"/>
      <c r="J27" s="428"/>
      <c r="K27" s="428"/>
      <c r="L27" s="428"/>
      <c r="M27" s="428"/>
      <c r="N27" s="429"/>
    </row>
    <row r="28" spans="1:14" x14ac:dyDescent="0.25">
      <c r="A28" s="36"/>
      <c r="B28" s="442"/>
      <c r="C28" s="442"/>
      <c r="D28" s="442"/>
      <c r="E28" s="442"/>
      <c r="F28" s="442"/>
      <c r="G28" s="442"/>
      <c r="H28" s="442"/>
      <c r="I28" s="428"/>
      <c r="J28" s="428"/>
      <c r="K28" s="428"/>
      <c r="L28" s="428"/>
      <c r="M28" s="428"/>
      <c r="N28" s="429"/>
    </row>
    <row r="29" spans="1:14" x14ac:dyDescent="0.25">
      <c r="A29" s="36"/>
      <c r="B29" s="443" t="s">
        <v>19</v>
      </c>
      <c r="C29" s="443" t="s">
        <v>20</v>
      </c>
      <c r="D29" s="443" t="s">
        <v>21</v>
      </c>
      <c r="E29" s="442"/>
      <c r="F29" s="442"/>
      <c r="G29" s="442"/>
      <c r="H29" s="442"/>
      <c r="I29" s="428"/>
      <c r="J29" s="428"/>
      <c r="K29" s="428"/>
      <c r="L29" s="428"/>
      <c r="M29" s="428"/>
      <c r="N29" s="429"/>
    </row>
    <row r="30" spans="1:14" x14ac:dyDescent="0.25">
      <c r="A30" s="36"/>
      <c r="B30" s="88" t="s">
        <v>22</v>
      </c>
      <c r="C30" s="740" t="s">
        <v>23</v>
      </c>
      <c r="D30" s="88"/>
      <c r="E30" s="442"/>
      <c r="F30" s="442"/>
      <c r="G30" s="442"/>
      <c r="H30" s="442"/>
      <c r="I30" s="428"/>
      <c r="J30" s="428"/>
      <c r="K30" s="428"/>
      <c r="L30" s="428"/>
      <c r="M30" s="428"/>
      <c r="N30" s="429"/>
    </row>
    <row r="31" spans="1:14" x14ac:dyDescent="0.25">
      <c r="A31" s="36"/>
      <c r="B31" s="88" t="s">
        <v>24</v>
      </c>
      <c r="C31" s="740" t="s">
        <v>23</v>
      </c>
      <c r="D31" s="88"/>
      <c r="E31" s="442"/>
      <c r="F31" s="442"/>
      <c r="G31" s="442"/>
      <c r="H31" s="442"/>
      <c r="I31" s="428"/>
      <c r="J31" s="428"/>
      <c r="K31" s="428"/>
      <c r="L31" s="428"/>
      <c r="M31" s="428"/>
      <c r="N31" s="429"/>
    </row>
    <row r="32" spans="1:14" x14ac:dyDescent="0.25">
      <c r="A32" s="36"/>
      <c r="B32" s="88" t="s">
        <v>25</v>
      </c>
      <c r="C32" s="740" t="s">
        <v>23</v>
      </c>
      <c r="D32" s="88"/>
      <c r="E32" s="442"/>
      <c r="F32" s="442"/>
      <c r="G32" s="442"/>
      <c r="H32" s="442"/>
      <c r="I32" s="428"/>
      <c r="J32" s="428"/>
      <c r="K32" s="428"/>
      <c r="L32" s="428"/>
      <c r="M32" s="428"/>
      <c r="N32" s="429"/>
    </row>
    <row r="33" spans="1:17" x14ac:dyDescent="0.25">
      <c r="A33" s="36"/>
      <c r="B33" s="88" t="s">
        <v>26</v>
      </c>
      <c r="C33" s="88" t="s">
        <v>1114</v>
      </c>
      <c r="D33" s="740" t="s">
        <v>23</v>
      </c>
      <c r="E33" s="442"/>
      <c r="F33" s="442"/>
      <c r="G33" s="442"/>
      <c r="H33" s="442"/>
      <c r="I33" s="428"/>
      <c r="J33" s="428"/>
      <c r="K33" s="428"/>
      <c r="L33" s="428"/>
      <c r="M33" s="428"/>
      <c r="N33" s="429"/>
    </row>
    <row r="34" spans="1:17" x14ac:dyDescent="0.25">
      <c r="A34" s="36"/>
      <c r="B34" s="442"/>
      <c r="C34" s="442"/>
      <c r="D34" s="442"/>
      <c r="E34" s="442"/>
      <c r="F34" s="442"/>
      <c r="G34" s="442"/>
      <c r="H34" s="442"/>
      <c r="I34" s="428"/>
      <c r="J34" s="428"/>
      <c r="K34" s="428"/>
      <c r="L34" s="428"/>
      <c r="M34" s="428"/>
      <c r="N34" s="429"/>
    </row>
    <row r="35" spans="1:17" x14ac:dyDescent="0.25">
      <c r="A35" s="36"/>
      <c r="B35" s="442"/>
      <c r="C35" s="442"/>
      <c r="D35" s="442"/>
      <c r="E35" s="442"/>
      <c r="F35" s="442"/>
      <c r="G35" s="442"/>
      <c r="H35" s="442"/>
      <c r="I35" s="428"/>
      <c r="J35" s="428"/>
      <c r="K35" s="428"/>
      <c r="L35" s="428"/>
      <c r="M35" s="428"/>
      <c r="N35" s="429"/>
    </row>
    <row r="36" spans="1:17" x14ac:dyDescent="0.25">
      <c r="A36" s="36"/>
      <c r="B36" s="441" t="s">
        <v>27</v>
      </c>
      <c r="C36" s="442"/>
      <c r="D36" s="442"/>
      <c r="E36" s="442"/>
      <c r="F36" s="442"/>
      <c r="G36" s="442"/>
      <c r="H36" s="442"/>
      <c r="I36" s="428"/>
      <c r="J36" s="428"/>
      <c r="K36" s="428"/>
      <c r="L36" s="428"/>
      <c r="M36" s="428"/>
      <c r="N36" s="429"/>
    </row>
    <row r="37" spans="1:17" x14ac:dyDescent="0.25">
      <c r="A37" s="36"/>
      <c r="B37" s="442"/>
      <c r="C37" s="442"/>
      <c r="D37" s="442"/>
      <c r="E37" s="442"/>
      <c r="F37" s="442"/>
      <c r="G37" s="442"/>
      <c r="H37" s="442"/>
      <c r="I37" s="428"/>
      <c r="J37" s="428"/>
      <c r="K37" s="428"/>
      <c r="L37" s="428"/>
      <c r="M37" s="428"/>
      <c r="N37" s="429"/>
    </row>
    <row r="38" spans="1:17" x14ac:dyDescent="0.25">
      <c r="A38" s="36"/>
      <c r="B38" s="442"/>
      <c r="C38" s="442"/>
      <c r="D38" s="442"/>
      <c r="E38" s="442"/>
      <c r="F38" s="442"/>
      <c r="G38" s="442"/>
      <c r="H38" s="442"/>
      <c r="I38" s="428"/>
      <c r="J38" s="428"/>
      <c r="K38" s="428"/>
      <c r="L38" s="428"/>
      <c r="M38" s="428"/>
      <c r="N38" s="429"/>
    </row>
    <row r="39" spans="1:17" x14ac:dyDescent="0.25">
      <c r="A39" s="36"/>
      <c r="B39" s="443" t="s">
        <v>19</v>
      </c>
      <c r="C39" s="443" t="s">
        <v>28</v>
      </c>
      <c r="D39" s="766" t="s">
        <v>29</v>
      </c>
      <c r="E39" s="766" t="s">
        <v>30</v>
      </c>
      <c r="F39" s="442"/>
      <c r="G39" s="442"/>
      <c r="H39" s="442"/>
      <c r="I39" s="428"/>
      <c r="J39" s="428"/>
      <c r="K39" s="428"/>
      <c r="L39" s="428"/>
      <c r="M39" s="428"/>
      <c r="N39" s="429"/>
    </row>
    <row r="40" spans="1:17" ht="28.5" x14ac:dyDescent="0.25">
      <c r="A40" s="36"/>
      <c r="B40" s="444" t="s">
        <v>31</v>
      </c>
      <c r="C40" s="837">
        <v>40</v>
      </c>
      <c r="D40" s="740">
        <v>40</v>
      </c>
      <c r="E40" s="1445">
        <f>+D40+D41</f>
        <v>75</v>
      </c>
      <c r="F40" s="442"/>
      <c r="G40" s="442"/>
      <c r="H40" s="442"/>
      <c r="I40" s="428"/>
      <c r="J40" s="428"/>
      <c r="K40" s="428"/>
      <c r="L40" s="428"/>
      <c r="M40" s="428"/>
      <c r="N40" s="429"/>
    </row>
    <row r="41" spans="1:17" ht="42.75" x14ac:dyDescent="0.25">
      <c r="A41" s="36"/>
      <c r="B41" s="444" t="s">
        <v>32</v>
      </c>
      <c r="C41" s="837">
        <v>60</v>
      </c>
      <c r="D41" s="740">
        <v>35</v>
      </c>
      <c r="E41" s="1446"/>
      <c r="F41" s="442"/>
      <c r="G41" s="442"/>
      <c r="H41" s="442"/>
      <c r="I41" s="428"/>
      <c r="J41" s="428"/>
      <c r="K41" s="428"/>
      <c r="L41" s="428"/>
      <c r="M41" s="428"/>
      <c r="N41" s="429"/>
    </row>
    <row r="42" spans="1:17" x14ac:dyDescent="0.25">
      <c r="A42" s="36"/>
      <c r="C42" s="37"/>
      <c r="D42" s="21"/>
      <c r="E42" s="38"/>
      <c r="F42" s="34"/>
      <c r="G42" s="34"/>
      <c r="H42" s="34"/>
      <c r="I42" s="440"/>
      <c r="J42" s="440"/>
      <c r="K42" s="440"/>
      <c r="L42" s="440"/>
      <c r="M42" s="440"/>
    </row>
    <row r="43" spans="1:17" x14ac:dyDescent="0.25">
      <c r="A43" s="36"/>
      <c r="C43" s="37"/>
      <c r="D43" s="21"/>
      <c r="E43" s="38"/>
      <c r="F43" s="34"/>
      <c r="G43" s="34"/>
      <c r="H43" s="34"/>
      <c r="I43" s="440"/>
      <c r="J43" s="440"/>
      <c r="K43" s="440"/>
      <c r="L43" s="440"/>
      <c r="M43" s="440"/>
    </row>
    <row r="44" spans="1:17" x14ac:dyDescent="0.25">
      <c r="A44" s="36"/>
      <c r="C44" s="37"/>
      <c r="D44" s="21"/>
      <c r="E44" s="38"/>
      <c r="F44" s="34"/>
      <c r="G44" s="34"/>
      <c r="H44" s="34"/>
      <c r="I44" s="440"/>
      <c r="J44" s="440"/>
      <c r="K44" s="440"/>
      <c r="L44" s="440"/>
      <c r="M44" s="440"/>
    </row>
    <row r="45" spans="1:17" ht="15.75" thickBot="1" x14ac:dyDescent="0.3">
      <c r="M45" s="1508" t="s">
        <v>33</v>
      </c>
      <c r="N45" s="1508"/>
    </row>
    <row r="46" spans="1:17" x14ac:dyDescent="0.25">
      <c r="B46" s="441" t="s">
        <v>34</v>
      </c>
      <c r="M46" s="446"/>
      <c r="N46" s="446"/>
    </row>
    <row r="47" spans="1:17" ht="15.75" thickBot="1" x14ac:dyDescent="0.3">
      <c r="M47" s="446"/>
      <c r="N47" s="446"/>
    </row>
    <row r="48" spans="1:17" s="13" customFormat="1" ht="60.75" thickBot="1" x14ac:dyDescent="0.3">
      <c r="B48" s="447" t="s">
        <v>35</v>
      </c>
      <c r="C48" s="447" t="s">
        <v>36</v>
      </c>
      <c r="D48" s="447" t="s">
        <v>37</v>
      </c>
      <c r="E48" s="447" t="s">
        <v>38</v>
      </c>
      <c r="F48" s="447" t="s">
        <v>39</v>
      </c>
      <c r="G48" s="447" t="s">
        <v>40</v>
      </c>
      <c r="H48" s="447" t="s">
        <v>41</v>
      </c>
      <c r="I48" s="447" t="s">
        <v>42</v>
      </c>
      <c r="J48" s="447" t="s">
        <v>43</v>
      </c>
      <c r="K48" s="447" t="s">
        <v>44</v>
      </c>
      <c r="L48" s="447" t="s">
        <v>45</v>
      </c>
      <c r="M48" s="448" t="s">
        <v>46</v>
      </c>
      <c r="N48" s="447" t="s">
        <v>47</v>
      </c>
      <c r="O48" s="447" t="s">
        <v>48</v>
      </c>
      <c r="P48" s="773" t="s">
        <v>49</v>
      </c>
      <c r="Q48" s="773" t="s">
        <v>50</v>
      </c>
    </row>
    <row r="49" spans="1:26" s="62" customFormat="1" ht="15.75" thickBot="1" x14ac:dyDescent="0.3">
      <c r="A49" s="50">
        <v>1</v>
      </c>
      <c r="B49" s="1510"/>
      <c r="C49" s="1510"/>
      <c r="D49" s="1510"/>
      <c r="E49" s="1510"/>
      <c r="F49" s="1510"/>
      <c r="G49" s="1510"/>
      <c r="H49" s="1510"/>
      <c r="I49" s="1510"/>
      <c r="J49" s="1510"/>
      <c r="K49" s="1510"/>
      <c r="L49" s="1510"/>
      <c r="M49" s="1511"/>
      <c r="N49" s="1113"/>
      <c r="O49" s="1115"/>
      <c r="P49" s="454"/>
      <c r="Q49" s="65"/>
      <c r="R49" s="61"/>
      <c r="S49" s="61"/>
      <c r="T49" s="61"/>
      <c r="U49" s="61"/>
      <c r="V49" s="61"/>
      <c r="W49" s="61"/>
      <c r="X49" s="61"/>
      <c r="Y49" s="61"/>
      <c r="Z49" s="61"/>
    </row>
    <row r="50" spans="1:26" s="62" customFormat="1" ht="28.5" x14ac:dyDescent="0.25">
      <c r="A50" s="50">
        <f t="shared" ref="A50:A55" si="0">+A49+1</f>
        <v>2</v>
      </c>
      <c r="B50" s="462" t="s">
        <v>5181</v>
      </c>
      <c r="C50" s="63" t="s">
        <v>5181</v>
      </c>
      <c r="D50" s="958" t="s">
        <v>2206</v>
      </c>
      <c r="E50" s="1346">
        <v>70182010086</v>
      </c>
      <c r="F50" s="63" t="s">
        <v>5232</v>
      </c>
      <c r="G50" s="1345">
        <v>1</v>
      </c>
      <c r="H50" s="1342">
        <v>40195</v>
      </c>
      <c r="I50" s="1342">
        <v>40543</v>
      </c>
      <c r="J50" s="1343" t="s">
        <v>21</v>
      </c>
      <c r="K50" s="458" t="s">
        <v>5233</v>
      </c>
      <c r="L50" s="466">
        <v>0</v>
      </c>
      <c r="M50" s="58">
        <v>364</v>
      </c>
      <c r="N50" s="206">
        <v>1</v>
      </c>
      <c r="O50" s="59">
        <v>225104683</v>
      </c>
      <c r="P50" s="59">
        <v>94</v>
      </c>
      <c r="Q50" s="65"/>
      <c r="R50" s="61"/>
      <c r="S50" s="61"/>
      <c r="T50" s="61"/>
      <c r="U50" s="61"/>
      <c r="V50" s="61"/>
      <c r="W50" s="61"/>
      <c r="X50" s="61"/>
      <c r="Y50" s="61"/>
      <c r="Z50" s="61"/>
    </row>
    <row r="51" spans="1:26" s="62" customFormat="1" ht="28.5" x14ac:dyDescent="0.25">
      <c r="A51" s="50">
        <f t="shared" si="0"/>
        <v>3</v>
      </c>
      <c r="B51" s="71"/>
      <c r="C51" s="63" t="s">
        <v>5181</v>
      </c>
      <c r="D51" s="958" t="s">
        <v>2206</v>
      </c>
      <c r="E51" s="1346">
        <v>701820110122</v>
      </c>
      <c r="F51" s="63" t="s">
        <v>5232</v>
      </c>
      <c r="G51" s="1345">
        <v>1</v>
      </c>
      <c r="H51" s="1342">
        <v>40560</v>
      </c>
      <c r="I51" s="1342">
        <v>40908</v>
      </c>
      <c r="J51" s="1343" t="s">
        <v>21</v>
      </c>
      <c r="K51" s="458" t="s">
        <v>5233</v>
      </c>
      <c r="L51" s="466">
        <v>0</v>
      </c>
      <c r="M51" s="58">
        <v>364</v>
      </c>
      <c r="N51" s="206">
        <v>1</v>
      </c>
      <c r="O51" s="59">
        <v>232022338</v>
      </c>
      <c r="P51" s="59">
        <v>102</v>
      </c>
      <c r="Q51" s="65"/>
      <c r="R51" s="61"/>
      <c r="S51" s="61"/>
      <c r="T51" s="61"/>
      <c r="U51" s="61"/>
      <c r="V51" s="61"/>
      <c r="W51" s="61"/>
      <c r="X51" s="61"/>
      <c r="Y51" s="61"/>
      <c r="Z51" s="61"/>
    </row>
    <row r="52" spans="1:26" s="62" customFormat="1" ht="28.5" x14ac:dyDescent="0.25">
      <c r="A52" s="50">
        <f t="shared" si="0"/>
        <v>4</v>
      </c>
      <c r="B52" s="71"/>
      <c r="C52" s="63" t="s">
        <v>5181</v>
      </c>
      <c r="D52" s="958" t="s">
        <v>2206</v>
      </c>
      <c r="E52" s="1346">
        <v>701820120096</v>
      </c>
      <c r="F52" s="63" t="s">
        <v>5232</v>
      </c>
      <c r="G52" s="1345">
        <v>1</v>
      </c>
      <c r="H52" s="1344">
        <v>40940</v>
      </c>
      <c r="I52" s="1342">
        <v>41273</v>
      </c>
      <c r="J52" s="1343" t="s">
        <v>21</v>
      </c>
      <c r="K52" s="458" t="s">
        <v>1103</v>
      </c>
      <c r="L52" s="466">
        <v>0</v>
      </c>
      <c r="M52" s="58">
        <v>182</v>
      </c>
      <c r="N52" s="206">
        <v>1</v>
      </c>
      <c r="O52" s="59">
        <v>69652262</v>
      </c>
      <c r="P52" s="59">
        <v>97</v>
      </c>
      <c r="Q52" s="65"/>
      <c r="R52" s="61"/>
      <c r="S52" s="61"/>
      <c r="T52" s="61"/>
      <c r="U52" s="61"/>
      <c r="V52" s="61"/>
      <c r="W52" s="61"/>
      <c r="X52" s="61"/>
      <c r="Y52" s="61"/>
      <c r="Z52" s="61"/>
    </row>
    <row r="53" spans="1:26" s="62" customFormat="1" ht="28.5" x14ac:dyDescent="0.25">
      <c r="A53" s="50">
        <f t="shared" si="0"/>
        <v>5</v>
      </c>
      <c r="B53" s="71"/>
      <c r="C53" s="63" t="s">
        <v>5181</v>
      </c>
      <c r="D53" s="958" t="s">
        <v>2206</v>
      </c>
      <c r="E53" s="1346">
        <v>701820120104</v>
      </c>
      <c r="F53" s="63" t="s">
        <v>5232</v>
      </c>
      <c r="G53" s="1345">
        <v>1</v>
      </c>
      <c r="H53" s="1344">
        <v>40940</v>
      </c>
      <c r="I53" s="1342">
        <v>41273</v>
      </c>
      <c r="J53" s="1343" t="s">
        <v>21</v>
      </c>
      <c r="K53" s="57" t="s">
        <v>844</v>
      </c>
      <c r="L53" s="466">
        <v>11</v>
      </c>
      <c r="M53" s="58">
        <v>294</v>
      </c>
      <c r="N53" s="206">
        <v>1</v>
      </c>
      <c r="O53" s="207">
        <v>208397547</v>
      </c>
      <c r="P53" s="59">
        <v>104</v>
      </c>
      <c r="Q53" s="65"/>
      <c r="R53" s="61"/>
      <c r="S53" s="61"/>
      <c r="T53" s="61"/>
      <c r="U53" s="61"/>
      <c r="V53" s="61"/>
      <c r="W53" s="61"/>
      <c r="X53" s="61"/>
      <c r="Y53" s="61"/>
      <c r="Z53" s="61"/>
    </row>
    <row r="54" spans="1:26" s="62" customFormat="1" x14ac:dyDescent="0.25">
      <c r="A54" s="50">
        <f t="shared" si="0"/>
        <v>6</v>
      </c>
      <c r="B54" s="71"/>
      <c r="C54" s="462"/>
      <c r="D54" s="468"/>
      <c r="E54" s="469"/>
      <c r="F54" s="470"/>
      <c r="G54" s="464"/>
      <c r="H54" s="1342"/>
      <c r="I54" s="1342"/>
      <c r="J54" s="1343"/>
      <c r="K54" s="57"/>
      <c r="L54" s="466"/>
      <c r="M54" s="58"/>
      <c r="N54" s="58"/>
      <c r="O54" s="59"/>
      <c r="P54" s="59"/>
      <c r="Q54" s="60"/>
      <c r="R54" s="61"/>
      <c r="S54" s="61"/>
      <c r="T54" s="61"/>
      <c r="U54" s="61"/>
      <c r="V54" s="61"/>
      <c r="W54" s="61"/>
      <c r="X54" s="61"/>
      <c r="Y54" s="61"/>
      <c r="Z54" s="61"/>
    </row>
    <row r="55" spans="1:26" s="62" customFormat="1" x14ac:dyDescent="0.25">
      <c r="A55" s="50">
        <f t="shared" si="0"/>
        <v>7</v>
      </c>
      <c r="B55" s="71"/>
      <c r="C55" s="462"/>
      <c r="D55" s="64"/>
      <c r="E55" s="469"/>
      <c r="F55" s="470"/>
      <c r="G55" s="464"/>
      <c r="H55" s="1342"/>
      <c r="I55" s="1342"/>
      <c r="J55" s="457"/>
      <c r="K55" s="57"/>
      <c r="L55" s="471"/>
      <c r="M55" s="58"/>
      <c r="N55" s="58"/>
      <c r="O55" s="59"/>
      <c r="P55" s="59"/>
      <c r="Q55" s="65"/>
      <c r="R55" s="61"/>
      <c r="S55" s="61"/>
      <c r="T55" s="61"/>
      <c r="U55" s="61"/>
      <c r="V55" s="61"/>
      <c r="W55" s="61"/>
      <c r="X55" s="61"/>
      <c r="Y55" s="61"/>
      <c r="Z55" s="61"/>
    </row>
    <row r="56" spans="1:26" s="62" customFormat="1" x14ac:dyDescent="0.25">
      <c r="A56" s="50"/>
      <c r="B56" s="71"/>
      <c r="C56" s="462"/>
      <c r="D56" s="64"/>
      <c r="E56" s="469"/>
      <c r="F56" s="470"/>
      <c r="G56" s="464"/>
      <c r="H56" s="1342"/>
      <c r="I56" s="1342"/>
      <c r="J56" s="457"/>
      <c r="K56" s="57"/>
      <c r="L56" s="471"/>
      <c r="M56" s="58"/>
      <c r="N56" s="58"/>
      <c r="O56" s="59"/>
      <c r="P56" s="77"/>
      <c r="Q56" s="65"/>
      <c r="R56" s="61"/>
      <c r="S56" s="61"/>
      <c r="T56" s="61"/>
      <c r="U56" s="61"/>
      <c r="V56" s="61"/>
      <c r="W56" s="61"/>
      <c r="X56" s="61"/>
      <c r="Y56" s="61"/>
      <c r="Z56" s="61"/>
    </row>
    <row r="57" spans="1:26" s="62" customFormat="1" x14ac:dyDescent="0.25">
      <c r="A57" s="50"/>
      <c r="B57" s="78" t="s">
        <v>30</v>
      </c>
      <c r="C57" s="72"/>
      <c r="D57" s="71"/>
      <c r="E57" s="228"/>
      <c r="F57" s="73"/>
      <c r="G57" s="73"/>
      <c r="H57" s="73"/>
      <c r="I57" s="74"/>
      <c r="J57" s="74"/>
      <c r="K57" s="79" t="s">
        <v>5231</v>
      </c>
      <c r="L57" s="79" t="s">
        <v>5230</v>
      </c>
      <c r="M57" s="80">
        <v>364</v>
      </c>
      <c r="N57" s="79"/>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t="str">
        <f>+K57</f>
        <v>33,86</v>
      </c>
      <c r="D61" s="740" t="s">
        <v>23</v>
      </c>
      <c r="E61" s="88"/>
      <c r="F61" s="89"/>
      <c r="G61" s="89"/>
      <c r="H61" s="89"/>
      <c r="I61" s="89"/>
      <c r="J61" s="89"/>
      <c r="K61" s="89"/>
      <c r="L61" s="89"/>
      <c r="M61" s="89"/>
    </row>
    <row r="62" spans="1:26" s="82" customFormat="1" x14ac:dyDescent="0.25">
      <c r="B62" s="86" t="s">
        <v>62</v>
      </c>
      <c r="C62" s="87" t="s">
        <v>5229</v>
      </c>
      <c r="D62" s="740" t="s">
        <v>23</v>
      </c>
      <c r="E62" s="88"/>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509" t="s">
        <v>63</v>
      </c>
      <c r="C65" s="1509"/>
      <c r="D65" s="1509"/>
      <c r="E65" s="1509"/>
      <c r="F65" s="1509"/>
      <c r="G65" s="1509"/>
      <c r="H65" s="1509"/>
      <c r="I65" s="1509"/>
      <c r="J65" s="1509"/>
      <c r="K65" s="1509"/>
      <c r="L65" s="1509"/>
      <c r="M65" s="1509"/>
      <c r="N65" s="1509"/>
    </row>
    <row r="68" spans="2:17" ht="90" x14ac:dyDescent="0.25">
      <c r="B68" s="472" t="s">
        <v>64</v>
      </c>
      <c r="C68" s="473" t="s">
        <v>65</v>
      </c>
      <c r="D68" s="473" t="s">
        <v>66</v>
      </c>
      <c r="E68" s="473" t="s">
        <v>67</v>
      </c>
      <c r="F68" s="473" t="s">
        <v>68</v>
      </c>
      <c r="G68" s="473" t="s">
        <v>69</v>
      </c>
      <c r="H68" s="473" t="s">
        <v>70</v>
      </c>
      <c r="I68" s="473" t="s">
        <v>71</v>
      </c>
      <c r="J68" s="473" t="s">
        <v>72</v>
      </c>
      <c r="K68" s="473" t="s">
        <v>73</v>
      </c>
      <c r="L68" s="473" t="s">
        <v>74</v>
      </c>
      <c r="M68" s="474" t="s">
        <v>75</v>
      </c>
      <c r="N68" s="474" t="s">
        <v>76</v>
      </c>
      <c r="O68" s="1464" t="s">
        <v>77</v>
      </c>
      <c r="P68" s="1466"/>
      <c r="Q68" s="473" t="s">
        <v>78</v>
      </c>
    </row>
    <row r="69" spans="2:17" ht="30" x14ac:dyDescent="0.25">
      <c r="B69" s="97" t="s">
        <v>5228</v>
      </c>
      <c r="C69" s="97" t="s">
        <v>5227</v>
      </c>
      <c r="D69" s="107" t="s">
        <v>5226</v>
      </c>
      <c r="E69" s="95">
        <v>182</v>
      </c>
      <c r="F69" s="96" t="s">
        <v>81</v>
      </c>
      <c r="G69" s="96" t="s">
        <v>81</v>
      </c>
      <c r="H69" s="96" t="s">
        <v>20</v>
      </c>
      <c r="I69" s="96" t="s">
        <v>81</v>
      </c>
      <c r="J69" s="97" t="s">
        <v>20</v>
      </c>
      <c r="K69" s="88" t="s">
        <v>20</v>
      </c>
      <c r="L69" s="88" t="s">
        <v>20</v>
      </c>
      <c r="M69" s="88" t="s">
        <v>20</v>
      </c>
      <c r="N69" s="88" t="s">
        <v>20</v>
      </c>
      <c r="O69" s="1448"/>
      <c r="P69" s="1449"/>
      <c r="Q69" s="88" t="s">
        <v>20</v>
      </c>
    </row>
    <row r="70" spans="2:17" ht="30" x14ac:dyDescent="0.25">
      <c r="B70" s="97"/>
      <c r="C70" s="97" t="s">
        <v>684</v>
      </c>
      <c r="D70" s="107" t="s">
        <v>5225</v>
      </c>
      <c r="E70" s="95">
        <v>100</v>
      </c>
      <c r="F70" s="96" t="s">
        <v>81</v>
      </c>
      <c r="G70" s="96" t="s">
        <v>20</v>
      </c>
      <c r="H70" s="96" t="s">
        <v>81</v>
      </c>
      <c r="I70" s="96" t="s">
        <v>81</v>
      </c>
      <c r="J70" s="97" t="s">
        <v>20</v>
      </c>
      <c r="K70" s="88" t="s">
        <v>20</v>
      </c>
      <c r="L70" s="88" t="s">
        <v>20</v>
      </c>
      <c r="M70" s="88" t="s">
        <v>20</v>
      </c>
      <c r="N70" s="88" t="s">
        <v>20</v>
      </c>
      <c r="O70" s="1448"/>
      <c r="P70" s="1449"/>
      <c r="Q70" s="88" t="s">
        <v>20</v>
      </c>
    </row>
    <row r="71" spans="2:17" x14ac:dyDescent="0.25">
      <c r="B71" s="97"/>
      <c r="C71" s="97"/>
      <c r="D71" s="95"/>
      <c r="E71" s="95"/>
      <c r="F71" s="96"/>
      <c r="G71" s="96"/>
      <c r="H71" s="96"/>
      <c r="I71" s="96"/>
      <c r="J71" s="97"/>
      <c r="K71" s="88"/>
      <c r="L71" s="88"/>
      <c r="M71" s="88"/>
      <c r="N71" s="88"/>
      <c r="O71" s="1448"/>
      <c r="P71" s="1449"/>
      <c r="Q71" s="88"/>
    </row>
    <row r="72" spans="2:17" x14ac:dyDescent="0.25">
      <c r="B72" s="97"/>
      <c r="C72" s="97"/>
      <c r="D72" s="95"/>
      <c r="E72" s="95"/>
      <c r="F72" s="96"/>
      <c r="G72" s="96"/>
      <c r="H72" s="96"/>
      <c r="I72" s="97"/>
      <c r="J72" s="97"/>
      <c r="K72" s="88"/>
      <c r="L72" s="88"/>
      <c r="M72" s="88"/>
      <c r="N72" s="88"/>
      <c r="O72" s="1448"/>
      <c r="P72" s="1449"/>
      <c r="Q72" s="88"/>
    </row>
    <row r="73" spans="2:17" x14ac:dyDescent="0.25">
      <c r="B73" s="97"/>
      <c r="C73" s="97"/>
      <c r="D73" s="95"/>
      <c r="E73" s="95"/>
      <c r="F73" s="96"/>
      <c r="G73" s="96"/>
      <c r="H73" s="96"/>
      <c r="I73" s="97"/>
      <c r="J73" s="97"/>
      <c r="K73" s="88"/>
      <c r="L73" s="88"/>
      <c r="M73" s="88"/>
      <c r="N73" s="88"/>
      <c r="O73" s="1448"/>
      <c r="P73" s="1449"/>
      <c r="Q73" s="88"/>
    </row>
    <row r="74" spans="2:17" x14ac:dyDescent="0.25">
      <c r="B74" s="97"/>
      <c r="C74" s="97"/>
      <c r="D74" s="95"/>
      <c r="E74" s="95"/>
      <c r="F74" s="96"/>
      <c r="G74" s="96"/>
      <c r="H74" s="96"/>
      <c r="I74" s="97"/>
      <c r="J74" s="97"/>
      <c r="K74" s="88"/>
      <c r="L74" s="88"/>
      <c r="M74" s="88"/>
      <c r="N74" s="88"/>
      <c r="O74" s="1448"/>
      <c r="P74" s="1449"/>
      <c r="Q74" s="88"/>
    </row>
    <row r="75" spans="2:17" x14ac:dyDescent="0.25">
      <c r="B75" s="88"/>
      <c r="C75" s="88"/>
      <c r="D75" s="88"/>
      <c r="E75" s="88"/>
      <c r="F75" s="88"/>
      <c r="G75" s="88"/>
      <c r="H75" s="88"/>
      <c r="I75" s="88"/>
      <c r="J75" s="88"/>
      <c r="K75" s="88"/>
      <c r="L75" s="88"/>
      <c r="M75" s="88"/>
      <c r="N75" s="88"/>
      <c r="O75" s="1448"/>
      <c r="P75" s="1449"/>
      <c r="Q75" s="88"/>
    </row>
    <row r="76" spans="2:17" x14ac:dyDescent="0.25">
      <c r="B76" s="82" t="s">
        <v>83</v>
      </c>
    </row>
    <row r="77" spans="2:17" x14ac:dyDescent="0.25">
      <c r="B77" s="82" t="s">
        <v>84</v>
      </c>
    </row>
    <row r="78" spans="2:17" x14ac:dyDescent="0.25">
      <c r="B78" s="82" t="s">
        <v>85</v>
      </c>
    </row>
    <row r="80" spans="2:17" ht="15.75" thickBot="1" x14ac:dyDescent="0.3"/>
    <row r="81" spans="1:17" ht="27" thickBot="1" x14ac:dyDescent="0.3">
      <c r="B81" s="1459" t="s">
        <v>86</v>
      </c>
      <c r="C81" s="1460"/>
      <c r="D81" s="1460"/>
      <c r="E81" s="1460"/>
      <c r="F81" s="1460"/>
      <c r="G81" s="1460"/>
      <c r="H81" s="1460"/>
      <c r="I81" s="1460"/>
      <c r="J81" s="1460"/>
      <c r="K81" s="1460"/>
      <c r="L81" s="1460"/>
      <c r="M81" s="1460"/>
      <c r="N81" s="1461"/>
    </row>
    <row r="86" spans="1:17" ht="75" x14ac:dyDescent="0.25">
      <c r="B86" s="472" t="s">
        <v>87</v>
      </c>
      <c r="C86" s="472" t="s">
        <v>88</v>
      </c>
      <c r="D86" s="472" t="s">
        <v>89</v>
      </c>
      <c r="E86" s="472" t="s">
        <v>90</v>
      </c>
      <c r="F86" s="472" t="s">
        <v>91</v>
      </c>
      <c r="G86" s="472" t="s">
        <v>92</v>
      </c>
      <c r="H86" s="472" t="s">
        <v>93</v>
      </c>
      <c r="I86" s="472" t="s">
        <v>94</v>
      </c>
      <c r="J86" s="1464" t="s">
        <v>95</v>
      </c>
      <c r="K86" s="1465"/>
      <c r="L86" s="1466"/>
      <c r="M86" s="472" t="s">
        <v>96</v>
      </c>
      <c r="N86" s="472" t="s">
        <v>97</v>
      </c>
      <c r="O86" s="472" t="s">
        <v>98</v>
      </c>
      <c r="P86" s="1464" t="s">
        <v>77</v>
      </c>
      <c r="Q86" s="1466"/>
    </row>
    <row r="87" spans="1:17" x14ac:dyDescent="0.25">
      <c r="B87" s="1704" t="s">
        <v>1614</v>
      </c>
      <c r="C87" s="1786" t="s">
        <v>464</v>
      </c>
      <c r="D87" s="1642" t="s">
        <v>5224</v>
      </c>
      <c r="E87" s="1445">
        <v>1047374321</v>
      </c>
      <c r="F87" s="1642" t="s">
        <v>1372</v>
      </c>
      <c r="G87" s="1642" t="s">
        <v>161</v>
      </c>
      <c r="H87" s="1783">
        <v>41264</v>
      </c>
      <c r="I87" s="1445" t="s">
        <v>368</v>
      </c>
      <c r="J87" s="1475" t="s">
        <v>3522</v>
      </c>
      <c r="K87" s="1475" t="s">
        <v>5223</v>
      </c>
      <c r="L87" s="1780" t="s">
        <v>5222</v>
      </c>
      <c r="M87" s="1445" t="s">
        <v>20</v>
      </c>
      <c r="N87" s="1445" t="s">
        <v>20</v>
      </c>
      <c r="O87" s="1445" t="s">
        <v>20</v>
      </c>
      <c r="P87" s="1450"/>
      <c r="Q87" s="1451"/>
    </row>
    <row r="88" spans="1:17" x14ac:dyDescent="0.25">
      <c r="B88" s="1705"/>
      <c r="C88" s="1787"/>
      <c r="D88" s="1643"/>
      <c r="E88" s="1454"/>
      <c r="F88" s="1643"/>
      <c r="G88" s="1643"/>
      <c r="H88" s="1784"/>
      <c r="I88" s="1454"/>
      <c r="J88" s="1477"/>
      <c r="K88" s="1477"/>
      <c r="L88" s="1781"/>
      <c r="M88" s="1454"/>
      <c r="N88" s="1454"/>
      <c r="O88" s="1454"/>
      <c r="P88" s="1473"/>
      <c r="Q88" s="1474"/>
    </row>
    <row r="89" spans="1:17" ht="30" x14ac:dyDescent="0.25">
      <c r="B89" s="1706"/>
      <c r="C89" s="1788"/>
      <c r="D89" s="1644"/>
      <c r="E89" s="1446"/>
      <c r="F89" s="1644"/>
      <c r="G89" s="1644"/>
      <c r="H89" s="1785"/>
      <c r="I89" s="1446"/>
      <c r="J89" s="365" t="s">
        <v>5181</v>
      </c>
      <c r="K89" s="1341" t="s">
        <v>5221</v>
      </c>
      <c r="L89" s="1782"/>
      <c r="M89" s="1446"/>
      <c r="N89" s="1446"/>
      <c r="O89" s="1446"/>
      <c r="P89" s="1452"/>
      <c r="Q89" s="1453"/>
    </row>
    <row r="90" spans="1:17" ht="30" x14ac:dyDescent="0.25">
      <c r="B90" s="1704" t="s">
        <v>1614</v>
      </c>
      <c r="C90" s="1786" t="s">
        <v>5220</v>
      </c>
      <c r="D90" s="1642" t="s">
        <v>5219</v>
      </c>
      <c r="E90" s="1445">
        <v>64747445</v>
      </c>
      <c r="F90" s="1642" t="s">
        <v>5218</v>
      </c>
      <c r="G90" s="1642" t="s">
        <v>5217</v>
      </c>
      <c r="H90" s="1783">
        <v>38341</v>
      </c>
      <c r="I90" s="1445" t="s">
        <v>81</v>
      </c>
      <c r="J90" s="107" t="s">
        <v>5216</v>
      </c>
      <c r="K90" s="107" t="s">
        <v>5215</v>
      </c>
      <c r="L90" s="107" t="s">
        <v>5214</v>
      </c>
      <c r="M90" s="1445" t="s">
        <v>20</v>
      </c>
      <c r="N90" s="1445" t="s">
        <v>21</v>
      </c>
      <c r="O90" s="1445" t="s">
        <v>20</v>
      </c>
      <c r="P90" s="1774" t="s">
        <v>5213</v>
      </c>
      <c r="Q90" s="1775"/>
    </row>
    <row r="91" spans="1:17" ht="30" x14ac:dyDescent="0.25">
      <c r="B91" s="1705"/>
      <c r="C91" s="1787"/>
      <c r="D91" s="1643"/>
      <c r="E91" s="1454"/>
      <c r="F91" s="1643"/>
      <c r="G91" s="1643"/>
      <c r="H91" s="1784"/>
      <c r="I91" s="1454"/>
      <c r="J91" s="107" t="s">
        <v>5181</v>
      </c>
      <c r="K91" s="107" t="s">
        <v>5212</v>
      </c>
      <c r="L91" s="107" t="s">
        <v>5211</v>
      </c>
      <c r="M91" s="1454"/>
      <c r="N91" s="1454"/>
      <c r="O91" s="1454"/>
      <c r="P91" s="1776"/>
      <c r="Q91" s="1777"/>
    </row>
    <row r="92" spans="1:17" ht="30" x14ac:dyDescent="0.25">
      <c r="B92" s="1706"/>
      <c r="C92" s="1788"/>
      <c r="D92" s="1644"/>
      <c r="E92" s="1446"/>
      <c r="F92" s="1644"/>
      <c r="G92" s="1644"/>
      <c r="H92" s="1785"/>
      <c r="I92" s="1446"/>
      <c r="J92" s="107" t="s">
        <v>5181</v>
      </c>
      <c r="K92" s="107" t="s">
        <v>5210</v>
      </c>
      <c r="L92" s="107" t="s">
        <v>5209</v>
      </c>
      <c r="M92" s="1446"/>
      <c r="N92" s="1446"/>
      <c r="O92" s="1446"/>
      <c r="P92" s="1778"/>
      <c r="Q92" s="1779"/>
    </row>
    <row r="93" spans="1:17" ht="75" x14ac:dyDescent="0.25">
      <c r="B93" s="1704" t="s">
        <v>5208</v>
      </c>
      <c r="C93" s="1642" t="s">
        <v>5185</v>
      </c>
      <c r="D93" s="1642" t="s">
        <v>5207</v>
      </c>
      <c r="E93" s="1545">
        <v>1104378604</v>
      </c>
      <c r="F93" s="1642" t="s">
        <v>274</v>
      </c>
      <c r="G93" s="1642" t="s">
        <v>5206</v>
      </c>
      <c r="H93" s="1783">
        <v>41264</v>
      </c>
      <c r="I93" s="1445" t="s">
        <v>368</v>
      </c>
      <c r="J93" s="107" t="s">
        <v>5205</v>
      </c>
      <c r="K93" s="107" t="s">
        <v>5204</v>
      </c>
      <c r="L93" s="107" t="s">
        <v>520</v>
      </c>
      <c r="M93" s="1445" t="s">
        <v>20</v>
      </c>
      <c r="N93" s="1445" t="s">
        <v>20</v>
      </c>
      <c r="O93" s="1789" t="s">
        <v>20</v>
      </c>
      <c r="P93" s="1467"/>
      <c r="Q93" s="1468"/>
    </row>
    <row r="94" spans="1:17" ht="75" x14ac:dyDescent="0.25">
      <c r="A94" s="1" t="s">
        <v>1315</v>
      </c>
      <c r="B94" s="1706"/>
      <c r="C94" s="1644"/>
      <c r="D94" s="1644"/>
      <c r="E94" s="1547"/>
      <c r="F94" s="1644"/>
      <c r="G94" s="1644"/>
      <c r="H94" s="1785"/>
      <c r="I94" s="1446"/>
      <c r="J94" s="757" t="s">
        <v>5203</v>
      </c>
      <c r="K94" s="107" t="s">
        <v>5202</v>
      </c>
      <c r="L94" s="107" t="s">
        <v>5201</v>
      </c>
      <c r="M94" s="1446"/>
      <c r="N94" s="1446"/>
      <c r="O94" s="1790"/>
      <c r="P94" s="1471"/>
      <c r="Q94" s="1472"/>
    </row>
    <row r="95" spans="1:17" x14ac:dyDescent="0.25">
      <c r="B95" s="490"/>
      <c r="C95" s="107"/>
      <c r="D95" s="107"/>
      <c r="E95" s="212"/>
      <c r="F95" s="107"/>
      <c r="G95" s="107"/>
      <c r="H95" s="480"/>
      <c r="I95" s="95"/>
      <c r="J95" s="107"/>
      <c r="K95" s="107"/>
      <c r="L95" s="107"/>
      <c r="M95" s="88"/>
      <c r="N95" s="88"/>
      <c r="O95" s="88"/>
      <c r="P95" s="1499"/>
      <c r="Q95" s="1500"/>
    </row>
    <row r="96" spans="1:17" ht="15.75" thickBot="1" x14ac:dyDescent="0.3">
      <c r="B96" s="1316"/>
      <c r="C96" s="107"/>
      <c r="D96" s="107"/>
      <c r="E96" s="212"/>
      <c r="F96" s="107"/>
      <c r="G96" s="107"/>
      <c r="H96" s="480"/>
      <c r="I96" s="203"/>
      <c r="J96" s="107"/>
      <c r="K96" s="107"/>
      <c r="L96" s="107"/>
      <c r="M96" s="88"/>
      <c r="N96" s="88"/>
      <c r="O96" s="88"/>
      <c r="P96" s="1499"/>
      <c r="Q96" s="1500"/>
    </row>
    <row r="97" spans="1:26" ht="27" thickBot="1" x14ac:dyDescent="0.3">
      <c r="B97" s="1459" t="s">
        <v>143</v>
      </c>
      <c r="C97" s="1460"/>
      <c r="D97" s="1460"/>
      <c r="E97" s="1460"/>
      <c r="F97" s="1460"/>
      <c r="G97" s="1460"/>
      <c r="H97" s="1460"/>
      <c r="I97" s="1460"/>
      <c r="J97" s="1460"/>
      <c r="K97" s="1460"/>
      <c r="L97" s="1460"/>
      <c r="M97" s="1460"/>
      <c r="N97" s="1461"/>
    </row>
    <row r="100" spans="1:26" ht="30" x14ac:dyDescent="0.25">
      <c r="B100" s="473" t="s">
        <v>19</v>
      </c>
      <c r="C100" s="473" t="s">
        <v>144</v>
      </c>
      <c r="D100" s="1464" t="s">
        <v>77</v>
      </c>
      <c r="E100" s="1466"/>
    </row>
    <row r="101" spans="1:26" x14ac:dyDescent="0.25">
      <c r="B101" s="365" t="s">
        <v>145</v>
      </c>
      <c r="C101" s="740" t="s">
        <v>575</v>
      </c>
      <c r="D101" s="1499" t="s">
        <v>5200</v>
      </c>
      <c r="E101" s="1500"/>
    </row>
    <row r="104" spans="1:26" ht="26.25" x14ac:dyDescent="0.25">
      <c r="B104" s="1457" t="s">
        <v>146</v>
      </c>
      <c r="C104" s="1458"/>
      <c r="D104" s="1458"/>
      <c r="E104" s="1458"/>
      <c r="F104" s="1458"/>
      <c r="G104" s="1458"/>
      <c r="H104" s="1458"/>
      <c r="I104" s="1458"/>
      <c r="J104" s="1458"/>
      <c r="K104" s="1458"/>
      <c r="L104" s="1458"/>
      <c r="M104" s="1458"/>
      <c r="N104" s="1458"/>
      <c r="O104" s="1458"/>
      <c r="P104" s="1458"/>
    </row>
    <row r="106" spans="1:26" ht="15.75" thickBot="1" x14ac:dyDescent="0.3"/>
    <row r="107" spans="1:26" ht="27" thickBot="1" x14ac:dyDescent="0.3">
      <c r="B107" s="1459" t="s">
        <v>147</v>
      </c>
      <c r="C107" s="1460"/>
      <c r="D107" s="1460"/>
      <c r="E107" s="1460"/>
      <c r="F107" s="1460"/>
      <c r="G107" s="1460"/>
      <c r="H107" s="1460"/>
      <c r="I107" s="1460"/>
      <c r="J107" s="1460"/>
      <c r="K107" s="1460"/>
      <c r="L107" s="1460"/>
      <c r="M107" s="1460"/>
      <c r="N107" s="1461"/>
    </row>
    <row r="109" spans="1:26" ht="15.75" thickBot="1" x14ac:dyDescent="0.3">
      <c r="M109" s="446"/>
      <c r="N109" s="446"/>
    </row>
    <row r="110" spans="1:26" s="13" customFormat="1" ht="60" x14ac:dyDescent="0.25">
      <c r="B110" s="447" t="s">
        <v>35</v>
      </c>
      <c r="C110" s="447" t="s">
        <v>36</v>
      </c>
      <c r="D110" s="447" t="s">
        <v>37</v>
      </c>
      <c r="E110" s="447" t="s">
        <v>38</v>
      </c>
      <c r="F110" s="447" t="s">
        <v>39</v>
      </c>
      <c r="G110" s="447" t="s">
        <v>40</v>
      </c>
      <c r="H110" s="447" t="s">
        <v>41</v>
      </c>
      <c r="I110" s="447" t="s">
        <v>42</v>
      </c>
      <c r="J110" s="447" t="s">
        <v>43</v>
      </c>
      <c r="K110" s="447" t="s">
        <v>44</v>
      </c>
      <c r="L110" s="447" t="s">
        <v>45</v>
      </c>
      <c r="M110" s="448" t="s">
        <v>46</v>
      </c>
      <c r="N110" s="447" t="s">
        <v>47</v>
      </c>
      <c r="O110" s="447" t="s">
        <v>48</v>
      </c>
      <c r="P110" s="773" t="s">
        <v>49</v>
      </c>
      <c r="Q110" s="773" t="s">
        <v>50</v>
      </c>
    </row>
    <row r="111" spans="1:26" s="62" customFormat="1" x14ac:dyDescent="0.25">
      <c r="A111" s="50">
        <v>1</v>
      </c>
      <c r="B111" s="462" t="s">
        <v>5198</v>
      </c>
      <c r="C111" s="462" t="s">
        <v>5198</v>
      </c>
      <c r="D111" s="64" t="s">
        <v>3845</v>
      </c>
      <c r="E111" s="58">
        <v>701820120339</v>
      </c>
      <c r="F111" s="52" t="s">
        <v>235</v>
      </c>
      <c r="G111" s="54">
        <v>1</v>
      </c>
      <c r="H111" s="55">
        <v>41099</v>
      </c>
      <c r="I111" s="55">
        <v>41273</v>
      </c>
      <c r="J111" s="56" t="s">
        <v>21</v>
      </c>
      <c r="K111" s="158" t="s">
        <v>5199</v>
      </c>
      <c r="L111" s="158">
        <v>0</v>
      </c>
      <c r="M111" s="58">
        <v>98</v>
      </c>
      <c r="N111" s="58">
        <v>98</v>
      </c>
      <c r="O111" s="59">
        <v>40390814</v>
      </c>
      <c r="P111" s="59">
        <v>108</v>
      </c>
      <c r="Q111" s="60"/>
      <c r="R111" s="61"/>
      <c r="S111" s="61"/>
      <c r="T111" s="61"/>
      <c r="U111" s="61"/>
      <c r="V111" s="61"/>
      <c r="W111" s="61"/>
      <c r="X111" s="61"/>
      <c r="Y111" s="61"/>
      <c r="Z111" s="61"/>
    </row>
    <row r="112" spans="1:26" s="62" customFormat="1" x14ac:dyDescent="0.25">
      <c r="A112" s="50">
        <f t="shared" ref="A112:A118" si="1">+A111+1</f>
        <v>2</v>
      </c>
      <c r="B112" s="71"/>
      <c r="C112" s="462" t="s">
        <v>5198</v>
      </c>
      <c r="D112" s="64" t="s">
        <v>3845</v>
      </c>
      <c r="E112" s="58">
        <v>701820120353</v>
      </c>
      <c r="F112" s="52" t="s">
        <v>235</v>
      </c>
      <c r="G112" s="54">
        <v>1</v>
      </c>
      <c r="H112" s="55">
        <v>41099</v>
      </c>
      <c r="I112" s="55">
        <v>41273</v>
      </c>
      <c r="J112" s="56" t="s">
        <v>21</v>
      </c>
      <c r="K112" s="158">
        <v>0</v>
      </c>
      <c r="L112" s="158" t="s">
        <v>5199</v>
      </c>
      <c r="M112" s="58">
        <v>84</v>
      </c>
      <c r="N112" s="58">
        <v>84</v>
      </c>
      <c r="O112" s="59">
        <v>33882732</v>
      </c>
      <c r="P112" s="59">
        <v>113</v>
      </c>
      <c r="Q112" s="60"/>
      <c r="R112" s="61"/>
      <c r="S112" s="61"/>
      <c r="T112" s="61"/>
      <c r="U112" s="61"/>
      <c r="V112" s="61"/>
      <c r="W112" s="61"/>
      <c r="X112" s="61"/>
      <c r="Y112" s="61"/>
      <c r="Z112" s="61"/>
    </row>
    <row r="113" spans="1:26" s="62" customFormat="1" x14ac:dyDescent="0.25">
      <c r="A113" s="50">
        <f t="shared" si="1"/>
        <v>3</v>
      </c>
      <c r="B113" s="71"/>
      <c r="C113" s="462" t="s">
        <v>5198</v>
      </c>
      <c r="D113" s="64" t="s">
        <v>3845</v>
      </c>
      <c r="E113" s="58">
        <v>701820130322</v>
      </c>
      <c r="F113" s="52" t="s">
        <v>235</v>
      </c>
      <c r="G113" s="54">
        <v>1</v>
      </c>
      <c r="H113" s="55">
        <v>41508</v>
      </c>
      <c r="I113" s="55">
        <v>42003</v>
      </c>
      <c r="J113" s="56" t="s">
        <v>21</v>
      </c>
      <c r="K113" s="1246">
        <v>5.03</v>
      </c>
      <c r="L113" s="1246">
        <v>8.23</v>
      </c>
      <c r="M113" s="57">
        <v>182</v>
      </c>
      <c r="N113" s="57">
        <v>182</v>
      </c>
      <c r="O113" s="59">
        <v>205469330</v>
      </c>
      <c r="P113" s="59">
        <v>117</v>
      </c>
      <c r="Q113" s="60"/>
      <c r="R113" s="61"/>
      <c r="S113" s="61"/>
      <c r="T113" s="61"/>
      <c r="U113" s="61"/>
      <c r="V113" s="61"/>
      <c r="W113" s="61"/>
      <c r="X113" s="61"/>
      <c r="Y113" s="61"/>
      <c r="Z113" s="61"/>
    </row>
    <row r="114" spans="1:26" s="62" customFormat="1" x14ac:dyDescent="0.25">
      <c r="A114" s="50">
        <f t="shared" si="1"/>
        <v>4</v>
      </c>
      <c r="B114" s="71"/>
      <c r="C114" s="462" t="s">
        <v>5198</v>
      </c>
      <c r="D114" s="64" t="s">
        <v>3845</v>
      </c>
      <c r="E114" s="58">
        <v>701820130196</v>
      </c>
      <c r="F114" s="52" t="s">
        <v>235</v>
      </c>
      <c r="G114" s="54">
        <v>1</v>
      </c>
      <c r="H114" s="55">
        <v>41291</v>
      </c>
      <c r="I114" s="55">
        <v>41639</v>
      </c>
      <c r="J114" s="56" t="s">
        <v>21</v>
      </c>
      <c r="K114" s="1246">
        <v>7.17</v>
      </c>
      <c r="L114" s="158">
        <v>4.26</v>
      </c>
      <c r="M114" s="58">
        <v>364</v>
      </c>
      <c r="N114" s="58">
        <v>364</v>
      </c>
      <c r="O114" s="59">
        <v>393731561</v>
      </c>
      <c r="P114" s="59">
        <v>120</v>
      </c>
      <c r="Q114" s="60"/>
      <c r="R114" s="61"/>
      <c r="S114" s="61"/>
      <c r="T114" s="61"/>
      <c r="U114" s="61"/>
      <c r="V114" s="61"/>
      <c r="W114" s="61"/>
      <c r="X114" s="61"/>
      <c r="Y114" s="61"/>
      <c r="Z114" s="61"/>
    </row>
    <row r="115" spans="1:26" s="62" customFormat="1" x14ac:dyDescent="0.25">
      <c r="A115" s="50">
        <f t="shared" si="1"/>
        <v>5</v>
      </c>
      <c r="B115" s="71"/>
      <c r="C115" s="462" t="s">
        <v>5198</v>
      </c>
      <c r="D115" s="64" t="s">
        <v>3845</v>
      </c>
      <c r="E115" s="58">
        <v>701820140249</v>
      </c>
      <c r="F115" s="52" t="s">
        <v>235</v>
      </c>
      <c r="G115" s="54">
        <v>1</v>
      </c>
      <c r="H115" s="55">
        <v>41662</v>
      </c>
      <c r="I115" s="55">
        <v>41973</v>
      </c>
      <c r="J115" s="74" t="s">
        <v>575</v>
      </c>
      <c r="K115" s="1007">
        <v>8.23</v>
      </c>
      <c r="L115" s="1246">
        <v>0</v>
      </c>
      <c r="M115" s="57">
        <v>294</v>
      </c>
      <c r="N115" s="57">
        <v>294</v>
      </c>
      <c r="O115" s="59">
        <v>277211476</v>
      </c>
      <c r="P115" s="59">
        <v>121</v>
      </c>
      <c r="Q115" s="60"/>
      <c r="R115" s="61"/>
      <c r="S115" s="61"/>
      <c r="T115" s="61"/>
      <c r="U115" s="61"/>
      <c r="V115" s="61"/>
      <c r="W115" s="61"/>
      <c r="X115" s="61"/>
      <c r="Y115" s="61"/>
      <c r="Z115" s="61"/>
    </row>
    <row r="116" spans="1:26" s="62" customFormat="1" x14ac:dyDescent="0.25">
      <c r="A116" s="50">
        <f t="shared" si="1"/>
        <v>6</v>
      </c>
      <c r="B116" s="71"/>
      <c r="C116" s="72"/>
      <c r="D116" s="71"/>
      <c r="E116" s="228"/>
      <c r="F116" s="73"/>
      <c r="G116" s="73"/>
      <c r="H116" s="73"/>
      <c r="I116" s="74"/>
      <c r="J116" s="74"/>
      <c r="K116" s="74"/>
      <c r="L116" s="56"/>
      <c r="M116" s="57"/>
      <c r="N116" s="57"/>
      <c r="O116" s="59"/>
      <c r="P116" s="59"/>
      <c r="Q116" s="60"/>
      <c r="R116" s="61"/>
      <c r="S116" s="61"/>
      <c r="T116" s="61"/>
      <c r="U116" s="61"/>
      <c r="V116" s="61"/>
      <c r="W116" s="61"/>
      <c r="X116" s="61"/>
      <c r="Y116" s="61"/>
      <c r="Z116" s="61"/>
    </row>
    <row r="117" spans="1:26" s="62" customFormat="1" x14ac:dyDescent="0.25">
      <c r="A117" s="50">
        <f t="shared" si="1"/>
        <v>7</v>
      </c>
      <c r="B117" s="71"/>
      <c r="C117" s="72"/>
      <c r="D117" s="71"/>
      <c r="E117" s="228"/>
      <c r="F117" s="73"/>
      <c r="G117" s="73"/>
      <c r="H117" s="73"/>
      <c r="I117" s="74"/>
      <c r="J117" s="74"/>
      <c r="K117" s="74"/>
      <c r="L117" s="56"/>
      <c r="M117" s="57"/>
      <c r="N117" s="57"/>
      <c r="O117" s="59"/>
      <c r="P117" s="59"/>
      <c r="Q117" s="60"/>
      <c r="R117" s="61"/>
      <c r="S117" s="61"/>
      <c r="T117" s="61"/>
      <c r="U117" s="61"/>
      <c r="V117" s="61"/>
      <c r="W117" s="61"/>
      <c r="X117" s="61"/>
      <c r="Y117" s="61"/>
      <c r="Z117" s="61"/>
    </row>
    <row r="118" spans="1:26" s="62" customFormat="1" x14ac:dyDescent="0.25">
      <c r="A118" s="50">
        <f t="shared" si="1"/>
        <v>8</v>
      </c>
      <c r="B118" s="71"/>
      <c r="C118" s="72"/>
      <c r="D118" s="71"/>
      <c r="E118" s="228"/>
      <c r="F118" s="73"/>
      <c r="G118" s="73"/>
      <c r="H118" s="73"/>
      <c r="I118" s="74"/>
      <c r="J118" s="74"/>
      <c r="K118" s="74"/>
      <c r="L118" s="56"/>
      <c r="M118" s="57"/>
      <c r="N118" s="57"/>
      <c r="O118" s="59"/>
      <c r="P118" s="59"/>
      <c r="Q118" s="60"/>
      <c r="R118" s="61"/>
      <c r="S118" s="61"/>
      <c r="T118" s="61"/>
      <c r="U118" s="61"/>
      <c r="V118" s="61"/>
      <c r="W118" s="61"/>
      <c r="X118" s="61"/>
      <c r="Y118" s="61"/>
      <c r="Z118" s="61"/>
    </row>
    <row r="119" spans="1:26" s="62" customFormat="1" x14ac:dyDescent="0.25">
      <c r="A119" s="50"/>
      <c r="B119" s="78" t="s">
        <v>30</v>
      </c>
      <c r="C119" s="72"/>
      <c r="D119" s="71"/>
      <c r="E119" s="228"/>
      <c r="F119" s="73"/>
      <c r="G119" s="73"/>
      <c r="H119" s="73"/>
      <c r="I119" s="74"/>
      <c r="J119" s="74"/>
      <c r="K119" s="79">
        <f>SUM(K112:K118)</f>
        <v>20.43</v>
      </c>
      <c r="L119" s="209">
        <f>SUM(L111:L118)</f>
        <v>12.49</v>
      </c>
      <c r="M119" s="292"/>
      <c r="N119" s="209"/>
      <c r="O119" s="59"/>
      <c r="P119" s="59"/>
      <c r="Q119" s="60"/>
    </row>
    <row r="120" spans="1:26" x14ac:dyDescent="0.25">
      <c r="E120" s="83"/>
    </row>
    <row r="121" spans="1:26" ht="18.75" x14ac:dyDescent="0.25">
      <c r="B121" s="86" t="s">
        <v>151</v>
      </c>
      <c r="C121" s="87">
        <f>+K119</f>
        <v>20.43</v>
      </c>
      <c r="H121" s="89"/>
      <c r="I121" s="89"/>
      <c r="J121" s="89"/>
      <c r="K121" s="89"/>
      <c r="L121" s="89"/>
      <c r="M121" s="89"/>
    </row>
    <row r="123" spans="1:26" ht="15.75" thickBot="1" x14ac:dyDescent="0.3"/>
    <row r="124" spans="1:26" ht="30.75" thickBot="1" x14ac:dyDescent="0.3">
      <c r="B124" s="502" t="s">
        <v>152</v>
      </c>
      <c r="C124" s="503" t="s">
        <v>153</v>
      </c>
      <c r="D124" s="502" t="s">
        <v>29</v>
      </c>
      <c r="E124" s="503" t="s">
        <v>154</v>
      </c>
    </row>
    <row r="125" spans="1:26" x14ac:dyDescent="0.25">
      <c r="B125" s="66" t="s">
        <v>155</v>
      </c>
      <c r="C125" s="504">
        <v>20</v>
      </c>
      <c r="D125" s="504">
        <v>0</v>
      </c>
      <c r="E125" s="1462">
        <f>+D125+D126+D127</f>
        <v>40</v>
      </c>
    </row>
    <row r="126" spans="1:26" x14ac:dyDescent="0.25">
      <c r="B126" s="66" t="s">
        <v>156</v>
      </c>
      <c r="C126" s="740">
        <v>30</v>
      </c>
      <c r="D126" s="740">
        <v>0</v>
      </c>
      <c r="E126" s="1454"/>
    </row>
    <row r="127" spans="1:26" ht="15.75" thickBot="1" x14ac:dyDescent="0.3">
      <c r="B127" s="66" t="s">
        <v>157</v>
      </c>
      <c r="C127" s="505">
        <v>40</v>
      </c>
      <c r="D127" s="505">
        <v>40</v>
      </c>
      <c r="E127" s="1463"/>
    </row>
    <row r="129" spans="2:17" ht="15.75" thickBot="1" x14ac:dyDescent="0.3"/>
    <row r="130" spans="2:17" ht="27" thickBot="1" x14ac:dyDescent="0.3">
      <c r="B130" s="1459" t="s">
        <v>158</v>
      </c>
      <c r="C130" s="1460"/>
      <c r="D130" s="1460"/>
      <c r="E130" s="1460"/>
      <c r="F130" s="1460"/>
      <c r="G130" s="1460"/>
      <c r="H130" s="1460"/>
      <c r="I130" s="1460"/>
      <c r="J130" s="1460"/>
      <c r="K130" s="1460"/>
      <c r="L130" s="1460"/>
      <c r="M130" s="1460"/>
      <c r="N130" s="1461"/>
    </row>
    <row r="132" spans="2:17" ht="75" x14ac:dyDescent="0.25">
      <c r="B132" s="472" t="s">
        <v>87</v>
      </c>
      <c r="C132" s="472" t="s">
        <v>88</v>
      </c>
      <c r="D132" s="472" t="s">
        <v>89</v>
      </c>
      <c r="E132" s="472" t="s">
        <v>90</v>
      </c>
      <c r="F132" s="472" t="s">
        <v>91</v>
      </c>
      <c r="G132" s="472" t="s">
        <v>92</v>
      </c>
      <c r="H132" s="472" t="s">
        <v>93</v>
      </c>
      <c r="I132" s="472" t="s">
        <v>94</v>
      </c>
      <c r="J132" s="1464" t="s">
        <v>95</v>
      </c>
      <c r="K132" s="1465"/>
      <c r="L132" s="1466"/>
      <c r="M132" s="472" t="s">
        <v>96</v>
      </c>
      <c r="N132" s="472" t="s">
        <v>97</v>
      </c>
      <c r="O132" s="472" t="s">
        <v>98</v>
      </c>
      <c r="P132" s="1464" t="s">
        <v>77</v>
      </c>
      <c r="Q132" s="1466"/>
    </row>
    <row r="133" spans="2:17" ht="30" x14ac:dyDescent="0.25">
      <c r="B133" s="1704" t="s">
        <v>2998</v>
      </c>
      <c r="C133" s="1786" t="s">
        <v>5185</v>
      </c>
      <c r="D133" s="1642" t="s">
        <v>5197</v>
      </c>
      <c r="E133" s="1445">
        <v>60268498</v>
      </c>
      <c r="F133" s="1791" t="s">
        <v>297</v>
      </c>
      <c r="G133" s="1792" t="s">
        <v>1317</v>
      </c>
      <c r="H133" s="1791">
        <v>39863</v>
      </c>
      <c r="I133" s="1447" t="s">
        <v>81</v>
      </c>
      <c r="J133" s="740" t="s">
        <v>99</v>
      </c>
      <c r="K133" s="107" t="s">
        <v>2107</v>
      </c>
      <c r="L133" s="97" t="s">
        <v>2106</v>
      </c>
      <c r="M133" s="88"/>
      <c r="N133" s="88"/>
      <c r="O133" s="88"/>
      <c r="P133" s="1467"/>
      <c r="Q133" s="1468"/>
    </row>
    <row r="134" spans="2:17" ht="60" x14ac:dyDescent="0.25">
      <c r="B134" s="1705"/>
      <c r="C134" s="1787"/>
      <c r="D134" s="1643"/>
      <c r="E134" s="1454"/>
      <c r="F134" s="1791"/>
      <c r="G134" s="1792"/>
      <c r="H134" s="1791"/>
      <c r="I134" s="1447"/>
      <c r="J134" s="753" t="s">
        <v>5196</v>
      </c>
      <c r="K134" s="753" t="s">
        <v>5195</v>
      </c>
      <c r="L134" s="745" t="s">
        <v>520</v>
      </c>
      <c r="M134" s="745" t="s">
        <v>235</v>
      </c>
      <c r="N134" s="745" t="s">
        <v>235</v>
      </c>
      <c r="O134" s="745" t="s">
        <v>235</v>
      </c>
      <c r="P134" s="1469"/>
      <c r="Q134" s="1470"/>
    </row>
    <row r="135" spans="2:17" ht="45" x14ac:dyDescent="0.25">
      <c r="B135" s="1705"/>
      <c r="C135" s="1787"/>
      <c r="D135" s="1643"/>
      <c r="E135" s="1454"/>
      <c r="F135" s="1783"/>
      <c r="G135" s="1642"/>
      <c r="H135" s="1783"/>
      <c r="I135" s="1445"/>
      <c r="J135" s="753" t="s">
        <v>5194</v>
      </c>
      <c r="K135" s="753" t="s">
        <v>5193</v>
      </c>
      <c r="L135" s="753" t="s">
        <v>5192</v>
      </c>
      <c r="M135" s="745" t="s">
        <v>235</v>
      </c>
      <c r="N135" s="745" t="s">
        <v>235</v>
      </c>
      <c r="O135" s="745" t="s">
        <v>235</v>
      </c>
      <c r="P135" s="1471"/>
      <c r="Q135" s="1472"/>
    </row>
    <row r="136" spans="2:17" ht="30" x14ac:dyDescent="0.25">
      <c r="B136" s="588" t="s">
        <v>5191</v>
      </c>
      <c r="C136" s="837" t="s">
        <v>5185</v>
      </c>
      <c r="D136" s="757" t="s">
        <v>5190</v>
      </c>
      <c r="E136" s="740">
        <v>1102843575</v>
      </c>
      <c r="F136" s="496" t="s">
        <v>5189</v>
      </c>
      <c r="G136" s="757" t="s">
        <v>5188</v>
      </c>
      <c r="H136" s="1340" t="s">
        <v>575</v>
      </c>
      <c r="I136" s="740" t="s">
        <v>368</v>
      </c>
      <c r="J136" s="753" t="s">
        <v>2562</v>
      </c>
      <c r="K136" s="753" t="s">
        <v>5187</v>
      </c>
      <c r="L136" s="753" t="s">
        <v>1064</v>
      </c>
      <c r="M136" s="745" t="s">
        <v>235</v>
      </c>
      <c r="N136" s="745" t="s">
        <v>21</v>
      </c>
      <c r="O136" s="745" t="s">
        <v>235</v>
      </c>
      <c r="P136" s="1467"/>
      <c r="Q136" s="1468"/>
    </row>
    <row r="137" spans="2:17" ht="45" x14ac:dyDescent="0.25">
      <c r="B137" s="1642" t="s">
        <v>5186</v>
      </c>
      <c r="C137" s="1642" t="s">
        <v>5185</v>
      </c>
      <c r="D137" s="1642" t="s">
        <v>5184</v>
      </c>
      <c r="E137" s="1445">
        <v>1104378260</v>
      </c>
      <c r="F137" s="1445" t="s">
        <v>1649</v>
      </c>
      <c r="G137" s="1642" t="s">
        <v>218</v>
      </c>
      <c r="H137" s="1783">
        <v>41411</v>
      </c>
      <c r="I137" s="1445" t="s">
        <v>81</v>
      </c>
      <c r="J137" s="107" t="s">
        <v>5183</v>
      </c>
      <c r="K137" s="481" t="s">
        <v>5182</v>
      </c>
      <c r="L137" s="107" t="s">
        <v>245</v>
      </c>
      <c r="M137" s="1445" t="s">
        <v>235</v>
      </c>
      <c r="N137" s="1445" t="s">
        <v>235</v>
      </c>
      <c r="O137" s="1445" t="s">
        <v>235</v>
      </c>
      <c r="P137" s="1467"/>
      <c r="Q137" s="1468"/>
    </row>
    <row r="138" spans="2:17" ht="30" x14ac:dyDescent="0.25">
      <c r="B138" s="1643"/>
      <c r="C138" s="1643"/>
      <c r="D138" s="1643"/>
      <c r="E138" s="1454"/>
      <c r="F138" s="1454"/>
      <c r="G138" s="1643"/>
      <c r="H138" s="1784"/>
      <c r="I138" s="1454"/>
      <c r="J138" s="107" t="s">
        <v>5181</v>
      </c>
      <c r="K138" s="107" t="s">
        <v>5180</v>
      </c>
      <c r="L138" s="107" t="s">
        <v>1423</v>
      </c>
      <c r="M138" s="1454"/>
      <c r="N138" s="1454"/>
      <c r="O138" s="1454"/>
      <c r="P138" s="1469"/>
      <c r="Q138" s="1470"/>
    </row>
    <row r="139" spans="2:17" ht="45" x14ac:dyDescent="0.25">
      <c r="B139" s="1643"/>
      <c r="C139" s="1643"/>
      <c r="D139" s="1643"/>
      <c r="E139" s="1454"/>
      <c r="F139" s="1454"/>
      <c r="G139" s="1643"/>
      <c r="H139" s="1784"/>
      <c r="I139" s="1454"/>
      <c r="J139" s="107" t="s">
        <v>5179</v>
      </c>
      <c r="K139" s="107" t="s">
        <v>1374</v>
      </c>
      <c r="L139" s="107" t="s">
        <v>5178</v>
      </c>
      <c r="M139" s="1454"/>
      <c r="N139" s="1454"/>
      <c r="O139" s="1454"/>
      <c r="P139" s="1469"/>
      <c r="Q139" s="1470"/>
    </row>
    <row r="140" spans="2:17" ht="30" x14ac:dyDescent="0.25">
      <c r="B140" s="1644"/>
      <c r="C140" s="1644"/>
      <c r="D140" s="1644"/>
      <c r="E140" s="1446"/>
      <c r="F140" s="1446"/>
      <c r="G140" s="1644"/>
      <c r="H140" s="1785"/>
      <c r="I140" s="1446"/>
      <c r="J140" s="107" t="s">
        <v>218</v>
      </c>
      <c r="K140" s="107" t="s">
        <v>5177</v>
      </c>
      <c r="L140" s="107" t="s">
        <v>5176</v>
      </c>
      <c r="M140" s="1446"/>
      <c r="N140" s="1446"/>
      <c r="O140" s="1446"/>
      <c r="P140" s="1471"/>
      <c r="Q140" s="1472"/>
    </row>
    <row r="141" spans="2:17" x14ac:dyDescent="0.25">
      <c r="B141" s="107"/>
      <c r="C141" s="107"/>
      <c r="D141" s="107"/>
      <c r="E141" s="97"/>
      <c r="F141" s="97"/>
      <c r="G141" s="97"/>
      <c r="H141" s="480"/>
      <c r="I141" s="95"/>
      <c r="J141" s="107"/>
      <c r="K141" s="107"/>
      <c r="L141" s="107"/>
      <c r="M141" s="88"/>
      <c r="N141" s="88"/>
      <c r="O141" s="88"/>
      <c r="P141" s="740"/>
      <c r="Q141" s="740"/>
    </row>
    <row r="144" spans="2:17" ht="15.75" thickBot="1" x14ac:dyDescent="0.3"/>
    <row r="145" spans="2:7" ht="30" x14ac:dyDescent="0.25">
      <c r="B145" s="766" t="s">
        <v>19</v>
      </c>
      <c r="C145" s="766" t="s">
        <v>152</v>
      </c>
      <c r="D145" s="472" t="s">
        <v>153</v>
      </c>
      <c r="E145" s="766" t="s">
        <v>29</v>
      </c>
      <c r="F145" s="503" t="s">
        <v>182</v>
      </c>
      <c r="G145" s="507"/>
    </row>
    <row r="146" spans="2:7" ht="108" x14ac:dyDescent="0.2">
      <c r="B146" s="1455" t="s">
        <v>183</v>
      </c>
      <c r="C146" s="508" t="s">
        <v>184</v>
      </c>
      <c r="D146" s="740">
        <v>25</v>
      </c>
      <c r="E146" s="740">
        <v>25</v>
      </c>
      <c r="F146" s="1422">
        <f>+E146+E147+E148</f>
        <v>35</v>
      </c>
      <c r="G146" s="509"/>
    </row>
    <row r="147" spans="2:7" ht="96" x14ac:dyDescent="0.2">
      <c r="B147" s="1455"/>
      <c r="C147" s="508" t="s">
        <v>185</v>
      </c>
      <c r="D147" s="757">
        <v>25</v>
      </c>
      <c r="E147" s="740">
        <v>0</v>
      </c>
      <c r="F147" s="1456"/>
      <c r="G147" s="509"/>
    </row>
    <row r="148" spans="2:7" ht="60" x14ac:dyDescent="0.2">
      <c r="B148" s="1455"/>
      <c r="C148" s="508" t="s">
        <v>186</v>
      </c>
      <c r="D148" s="740">
        <v>10</v>
      </c>
      <c r="E148" s="740">
        <v>10</v>
      </c>
      <c r="F148" s="1423"/>
      <c r="G148" s="509"/>
    </row>
    <row r="149" spans="2:7" x14ac:dyDescent="0.25">
      <c r="C149" s="442"/>
    </row>
    <row r="152" spans="2:7" x14ac:dyDescent="0.25">
      <c r="B152" s="441" t="s">
        <v>187</v>
      </c>
    </row>
    <row r="155" spans="2:7" x14ac:dyDescent="0.25">
      <c r="B155" s="443" t="s">
        <v>19</v>
      </c>
      <c r="C155" s="443" t="s">
        <v>28</v>
      </c>
      <c r="D155" s="766" t="s">
        <v>29</v>
      </c>
      <c r="E155" s="766" t="s">
        <v>30</v>
      </c>
    </row>
    <row r="156" spans="2:7" ht="28.5" x14ac:dyDescent="0.25">
      <c r="B156" s="444" t="s">
        <v>188</v>
      </c>
      <c r="C156" s="837">
        <v>40</v>
      </c>
      <c r="D156" s="740">
        <f>+E125</f>
        <v>40</v>
      </c>
      <c r="E156" s="1445">
        <f>+D156+D157</f>
        <v>75</v>
      </c>
    </row>
    <row r="157" spans="2:7" ht="42.75" x14ac:dyDescent="0.25">
      <c r="B157" s="444" t="s">
        <v>189</v>
      </c>
      <c r="C157" s="837">
        <v>60</v>
      </c>
      <c r="D157" s="740">
        <f>+F146</f>
        <v>35</v>
      </c>
      <c r="E157" s="1446"/>
    </row>
  </sheetData>
  <mergeCells count="103">
    <mergeCell ref="O137:O140"/>
    <mergeCell ref="P137:Q140"/>
    <mergeCell ref="H133:H135"/>
    <mergeCell ref="I133:I135"/>
    <mergeCell ref="P133:Q135"/>
    <mergeCell ref="P136:Q136"/>
    <mergeCell ref="B146:B148"/>
    <mergeCell ref="F146:F148"/>
    <mergeCell ref="E156:E157"/>
    <mergeCell ref="H137:H140"/>
    <mergeCell ref="I137:I140"/>
    <mergeCell ref="M137:M140"/>
    <mergeCell ref="B137:B140"/>
    <mergeCell ref="C137:C140"/>
    <mergeCell ref="D137:D140"/>
    <mergeCell ref="E137:E140"/>
    <mergeCell ref="F137:F140"/>
    <mergeCell ref="G137:G140"/>
    <mergeCell ref="B133:B135"/>
    <mergeCell ref="C133:C135"/>
    <mergeCell ref="D133:D135"/>
    <mergeCell ref="E133:E135"/>
    <mergeCell ref="F133:F135"/>
    <mergeCell ref="G133:G135"/>
    <mergeCell ref="N137:N140"/>
    <mergeCell ref="J132:L132"/>
    <mergeCell ref="P132:Q132"/>
    <mergeCell ref="P93:Q94"/>
    <mergeCell ref="P95:Q95"/>
    <mergeCell ref="P96:Q96"/>
    <mergeCell ref="B97:N97"/>
    <mergeCell ref="D100:E100"/>
    <mergeCell ref="D101:E101"/>
    <mergeCell ref="G93:G94"/>
    <mergeCell ref="H93:H94"/>
    <mergeCell ref="B104:P104"/>
    <mergeCell ref="B107:N107"/>
    <mergeCell ref="E125:E127"/>
    <mergeCell ref="B130:N130"/>
    <mergeCell ref="I93:I94"/>
    <mergeCell ref="M93:M94"/>
    <mergeCell ref="N93:N94"/>
    <mergeCell ref="O93:O94"/>
    <mergeCell ref="I90:I92"/>
    <mergeCell ref="O75:P75"/>
    <mergeCell ref="B81:N81"/>
    <mergeCell ref="J86:L86"/>
    <mergeCell ref="P86:Q86"/>
    <mergeCell ref="B87:B89"/>
    <mergeCell ref="C87:C89"/>
    <mergeCell ref="D87:D89"/>
    <mergeCell ref="B93:B94"/>
    <mergeCell ref="C93:C94"/>
    <mergeCell ref="D93:D94"/>
    <mergeCell ref="E93:E94"/>
    <mergeCell ref="F93:F94"/>
    <mergeCell ref="B90:B92"/>
    <mergeCell ref="C90:C92"/>
    <mergeCell ref="D90:D92"/>
    <mergeCell ref="E90:E92"/>
    <mergeCell ref="F90:F92"/>
    <mergeCell ref="G90:G92"/>
    <mergeCell ref="H90:H92"/>
    <mergeCell ref="E87:E89"/>
    <mergeCell ref="F87:F89"/>
    <mergeCell ref="G87:G89"/>
    <mergeCell ref="N87:N89"/>
    <mergeCell ref="O87:O89"/>
    <mergeCell ref="P87:Q89"/>
    <mergeCell ref="J87:J88"/>
    <mergeCell ref="K87:K88"/>
    <mergeCell ref="L87:L89"/>
    <mergeCell ref="M87:M89"/>
    <mergeCell ref="H87:H89"/>
    <mergeCell ref="I87:I89"/>
    <mergeCell ref="M90:M92"/>
    <mergeCell ref="N90:N92"/>
    <mergeCell ref="O90:O92"/>
    <mergeCell ref="P90:Q92"/>
    <mergeCell ref="O69:P69"/>
    <mergeCell ref="O70:P70"/>
    <mergeCell ref="O71:P71"/>
    <mergeCell ref="O72:P72"/>
    <mergeCell ref="O73:P73"/>
    <mergeCell ref="O74:P74"/>
    <mergeCell ref="E40:E41"/>
    <mergeCell ref="M45:N45"/>
    <mergeCell ref="B49:M49"/>
    <mergeCell ref="B59:B60"/>
    <mergeCell ref="C59:C60"/>
    <mergeCell ref="D59:E59"/>
    <mergeCell ref="C63:N63"/>
    <mergeCell ref="B65:N65"/>
    <mergeCell ref="O68:P68"/>
    <mergeCell ref="B2:P2"/>
    <mergeCell ref="B4:P4"/>
    <mergeCell ref="C6:N6"/>
    <mergeCell ref="C7:N7"/>
    <mergeCell ref="C8:N8"/>
    <mergeCell ref="C9:N9"/>
    <mergeCell ref="C10:E10"/>
    <mergeCell ref="B14:C21"/>
    <mergeCell ref="B22:C22"/>
  </mergeCells>
  <dataValidations count="2">
    <dataValidation type="list" allowBlank="1" showInputMessage="1" showErrorMessage="1" sqref="WVE983073 WLI983073 WBM983073 VRQ983073 VHU983073 UXY983073 UOC983073 UEG983073 TUK983073 TKO983073 TAS983073 SQW983073 SHA983073 RXE983073 RNI983073 RDM983073 QTQ983073 QJU983073 PZY983073 PQC983073 PGG983073 OWK983073 OMO983073 OCS983073 NSW983073 NJA983073 MZE983073 MPI983073 MFM983073 LVQ983073 LLU983073 LBY983073 KSC983073 KIG983073 JYK983073 JOO983073 JES983073 IUW983073 ILA983073 IBE983073 HRI983073 HHM983073 GXQ983073 GNU983073 GDY983073 FUC983073 FKG983073 FAK983073 EQO983073 EGS983073 DWW983073 DNA983073 DDE983073 CTI983073 CJM983073 BZQ983073 BPU983073 BFY983073 AWC983073 AMG983073 ACK983073 SO983073 IS983073 A983073 WVE917537 WLI917537 WBM917537 VRQ917537 VHU917537 UXY917537 UOC917537 UEG917537 TUK917537 TKO917537 TAS917537 SQW917537 SHA917537 RXE917537 RNI917537 RDM917537 QTQ917537 QJU917537 PZY917537 PQC917537 PGG917537 OWK917537 OMO917537 OCS917537 NSW917537 NJA917537 MZE917537 MPI917537 MFM917537 LVQ917537 LLU917537 LBY917537 KSC917537 KIG917537 JYK917537 JOO917537 JES917537 IUW917537 ILA917537 IBE917537 HRI917537 HHM917537 GXQ917537 GNU917537 GDY917537 FUC917537 FKG917537 FAK917537 EQO917537 EGS917537 DWW917537 DNA917537 DDE917537 CTI917537 CJM917537 BZQ917537 BPU917537 BFY917537 AWC917537 AMG917537 ACK917537 SO917537 IS917537 A917537 WVE852001 WLI852001 WBM852001 VRQ852001 VHU852001 UXY852001 UOC852001 UEG852001 TUK852001 TKO852001 TAS852001 SQW852001 SHA852001 RXE852001 RNI852001 RDM852001 QTQ852001 QJU852001 PZY852001 PQC852001 PGG852001 OWK852001 OMO852001 OCS852001 NSW852001 NJA852001 MZE852001 MPI852001 MFM852001 LVQ852001 LLU852001 LBY852001 KSC852001 KIG852001 JYK852001 JOO852001 JES852001 IUW852001 ILA852001 IBE852001 HRI852001 HHM852001 GXQ852001 GNU852001 GDY852001 FUC852001 FKG852001 FAK852001 EQO852001 EGS852001 DWW852001 DNA852001 DDE852001 CTI852001 CJM852001 BZQ852001 BPU852001 BFY852001 AWC852001 AMG852001 ACK852001 SO852001 IS852001 A852001 WVE786465 WLI786465 WBM786465 VRQ786465 VHU786465 UXY786465 UOC786465 UEG786465 TUK786465 TKO786465 TAS786465 SQW786465 SHA786465 RXE786465 RNI786465 RDM786465 QTQ786465 QJU786465 PZY786465 PQC786465 PGG786465 OWK786465 OMO786465 OCS786465 NSW786465 NJA786465 MZE786465 MPI786465 MFM786465 LVQ786465 LLU786465 LBY786465 KSC786465 KIG786465 JYK786465 JOO786465 JES786465 IUW786465 ILA786465 IBE786465 HRI786465 HHM786465 GXQ786465 GNU786465 GDY786465 FUC786465 FKG786465 FAK786465 EQO786465 EGS786465 DWW786465 DNA786465 DDE786465 CTI786465 CJM786465 BZQ786465 BPU786465 BFY786465 AWC786465 AMG786465 ACK786465 SO786465 IS786465 A786465 WVE720929 WLI720929 WBM720929 VRQ720929 VHU720929 UXY720929 UOC720929 UEG720929 TUK720929 TKO720929 TAS720929 SQW720929 SHA720929 RXE720929 RNI720929 RDM720929 QTQ720929 QJU720929 PZY720929 PQC720929 PGG720929 OWK720929 OMO720929 OCS720929 NSW720929 NJA720929 MZE720929 MPI720929 MFM720929 LVQ720929 LLU720929 LBY720929 KSC720929 KIG720929 JYK720929 JOO720929 JES720929 IUW720929 ILA720929 IBE720929 HRI720929 HHM720929 GXQ720929 GNU720929 GDY720929 FUC720929 FKG720929 FAK720929 EQO720929 EGS720929 DWW720929 DNA720929 DDE720929 CTI720929 CJM720929 BZQ720929 BPU720929 BFY720929 AWC720929 AMG720929 ACK720929 SO720929 IS720929 A720929 WVE655393 WLI655393 WBM655393 VRQ655393 VHU655393 UXY655393 UOC655393 UEG655393 TUK655393 TKO655393 TAS655393 SQW655393 SHA655393 RXE655393 RNI655393 RDM655393 QTQ655393 QJU655393 PZY655393 PQC655393 PGG655393 OWK655393 OMO655393 OCS655393 NSW655393 NJA655393 MZE655393 MPI655393 MFM655393 LVQ655393 LLU655393 LBY655393 KSC655393 KIG655393 JYK655393 JOO655393 JES655393 IUW655393 ILA655393 IBE655393 HRI655393 HHM655393 GXQ655393 GNU655393 GDY655393 FUC655393 FKG655393 FAK655393 EQO655393 EGS655393 DWW655393 DNA655393 DDE655393 CTI655393 CJM655393 BZQ655393 BPU655393 BFY655393 AWC655393 AMG655393 ACK655393 SO655393 IS655393 A655393 WVE589857 WLI589857 WBM589857 VRQ589857 VHU589857 UXY589857 UOC589857 UEG589857 TUK589857 TKO589857 TAS589857 SQW589857 SHA589857 RXE589857 RNI589857 RDM589857 QTQ589857 QJU589857 PZY589857 PQC589857 PGG589857 OWK589857 OMO589857 OCS589857 NSW589857 NJA589857 MZE589857 MPI589857 MFM589857 LVQ589857 LLU589857 LBY589857 KSC589857 KIG589857 JYK589857 JOO589857 JES589857 IUW589857 ILA589857 IBE589857 HRI589857 HHM589857 GXQ589857 GNU589857 GDY589857 FUC589857 FKG589857 FAK589857 EQO589857 EGS589857 DWW589857 DNA589857 DDE589857 CTI589857 CJM589857 BZQ589857 BPU589857 BFY589857 AWC589857 AMG589857 ACK589857 SO589857 IS589857 A589857 WVE524321 WLI524321 WBM524321 VRQ524321 VHU524321 UXY524321 UOC524321 UEG524321 TUK524321 TKO524321 TAS524321 SQW524321 SHA524321 RXE524321 RNI524321 RDM524321 QTQ524321 QJU524321 PZY524321 PQC524321 PGG524321 OWK524321 OMO524321 OCS524321 NSW524321 NJA524321 MZE524321 MPI524321 MFM524321 LVQ524321 LLU524321 LBY524321 KSC524321 KIG524321 JYK524321 JOO524321 JES524321 IUW524321 ILA524321 IBE524321 HRI524321 HHM524321 GXQ524321 GNU524321 GDY524321 FUC524321 FKG524321 FAK524321 EQO524321 EGS524321 DWW524321 DNA524321 DDE524321 CTI524321 CJM524321 BZQ524321 BPU524321 BFY524321 AWC524321 AMG524321 ACK524321 SO524321 IS524321 A524321 WVE458785 WLI458785 WBM458785 VRQ458785 VHU458785 UXY458785 UOC458785 UEG458785 TUK458785 TKO458785 TAS458785 SQW458785 SHA458785 RXE458785 RNI458785 RDM458785 QTQ458785 QJU458785 PZY458785 PQC458785 PGG458785 OWK458785 OMO458785 OCS458785 NSW458785 NJA458785 MZE458785 MPI458785 MFM458785 LVQ458785 LLU458785 LBY458785 KSC458785 KIG458785 JYK458785 JOO458785 JES458785 IUW458785 ILA458785 IBE458785 HRI458785 HHM458785 GXQ458785 GNU458785 GDY458785 FUC458785 FKG458785 FAK458785 EQO458785 EGS458785 DWW458785 DNA458785 DDE458785 CTI458785 CJM458785 BZQ458785 BPU458785 BFY458785 AWC458785 AMG458785 ACK458785 SO458785 IS458785 A458785 WVE393249 WLI393249 WBM393249 VRQ393249 VHU393249 UXY393249 UOC393249 UEG393249 TUK393249 TKO393249 TAS393249 SQW393249 SHA393249 RXE393249 RNI393249 RDM393249 QTQ393249 QJU393249 PZY393249 PQC393249 PGG393249 OWK393249 OMO393249 OCS393249 NSW393249 NJA393249 MZE393249 MPI393249 MFM393249 LVQ393249 LLU393249 LBY393249 KSC393249 KIG393249 JYK393249 JOO393249 JES393249 IUW393249 ILA393249 IBE393249 HRI393249 HHM393249 GXQ393249 GNU393249 GDY393249 FUC393249 FKG393249 FAK393249 EQO393249 EGS393249 DWW393249 DNA393249 DDE393249 CTI393249 CJM393249 BZQ393249 BPU393249 BFY393249 AWC393249 AMG393249 ACK393249 SO393249 IS393249 A393249 WVE327713 WLI327713 WBM327713 VRQ327713 VHU327713 UXY327713 UOC327713 UEG327713 TUK327713 TKO327713 TAS327713 SQW327713 SHA327713 RXE327713 RNI327713 RDM327713 QTQ327713 QJU327713 PZY327713 PQC327713 PGG327713 OWK327713 OMO327713 OCS327713 NSW327713 NJA327713 MZE327713 MPI327713 MFM327713 LVQ327713 LLU327713 LBY327713 KSC327713 KIG327713 JYK327713 JOO327713 JES327713 IUW327713 ILA327713 IBE327713 HRI327713 HHM327713 GXQ327713 GNU327713 GDY327713 FUC327713 FKG327713 FAK327713 EQO327713 EGS327713 DWW327713 DNA327713 DDE327713 CTI327713 CJM327713 BZQ327713 BPU327713 BFY327713 AWC327713 AMG327713 ACK327713 SO327713 IS327713 A327713 WVE262177 WLI262177 WBM262177 VRQ262177 VHU262177 UXY262177 UOC262177 UEG262177 TUK262177 TKO262177 TAS262177 SQW262177 SHA262177 RXE262177 RNI262177 RDM262177 QTQ262177 QJU262177 PZY262177 PQC262177 PGG262177 OWK262177 OMO262177 OCS262177 NSW262177 NJA262177 MZE262177 MPI262177 MFM262177 LVQ262177 LLU262177 LBY262177 KSC262177 KIG262177 JYK262177 JOO262177 JES262177 IUW262177 ILA262177 IBE262177 HRI262177 HHM262177 GXQ262177 GNU262177 GDY262177 FUC262177 FKG262177 FAK262177 EQO262177 EGS262177 DWW262177 DNA262177 DDE262177 CTI262177 CJM262177 BZQ262177 BPU262177 BFY262177 AWC262177 AMG262177 ACK262177 SO262177 IS262177 A262177 WVE196641 WLI196641 WBM196641 VRQ196641 VHU196641 UXY196641 UOC196641 UEG196641 TUK196641 TKO196641 TAS196641 SQW196641 SHA196641 RXE196641 RNI196641 RDM196641 QTQ196641 QJU196641 PZY196641 PQC196641 PGG196641 OWK196641 OMO196641 OCS196641 NSW196641 NJA196641 MZE196641 MPI196641 MFM196641 LVQ196641 LLU196641 LBY196641 KSC196641 KIG196641 JYK196641 JOO196641 JES196641 IUW196641 ILA196641 IBE196641 HRI196641 HHM196641 GXQ196641 GNU196641 GDY196641 FUC196641 FKG196641 FAK196641 EQO196641 EGS196641 DWW196641 DNA196641 DDE196641 CTI196641 CJM196641 BZQ196641 BPU196641 BFY196641 AWC196641 AMG196641 ACK196641 SO196641 IS196641 A196641 WVE131105 WLI131105 WBM131105 VRQ131105 VHU131105 UXY131105 UOC131105 UEG131105 TUK131105 TKO131105 TAS131105 SQW131105 SHA131105 RXE131105 RNI131105 RDM131105 QTQ131105 QJU131105 PZY131105 PQC131105 PGG131105 OWK131105 OMO131105 OCS131105 NSW131105 NJA131105 MZE131105 MPI131105 MFM131105 LVQ131105 LLU131105 LBY131105 KSC131105 KIG131105 JYK131105 JOO131105 JES131105 IUW131105 ILA131105 IBE131105 HRI131105 HHM131105 GXQ131105 GNU131105 GDY131105 FUC131105 FKG131105 FAK131105 EQO131105 EGS131105 DWW131105 DNA131105 DDE131105 CTI131105 CJM131105 BZQ131105 BPU131105 BFY131105 AWC131105 AMG131105 ACK131105 SO131105 IS131105 A131105 WVE65569 WLI65569 WBM65569 VRQ65569 VHU65569 UXY65569 UOC65569 UEG65569 TUK65569 TKO65569 TAS65569 SQW65569 SHA65569 RXE65569 RNI65569 RDM65569 QTQ65569 QJU65569 PZY65569 PQC65569 PGG65569 OWK65569 OMO65569 OCS65569 NSW65569 NJA65569 MZE65569 MPI65569 MFM65569 LVQ65569 LLU65569 LBY65569 KSC65569 KIG65569 JYK65569 JOO65569 JES65569 IUW65569 ILA65569 IBE65569 HRI65569 HHM65569 GXQ65569 GNU65569 GDY65569 FUC65569 FKG65569 FAK65569 EQO65569 EGS65569 DWW65569 DNA65569 DDE65569 CTI65569 CJM65569 BZQ65569 BPU65569 BFY65569 AWC65569 AMG65569 ACK65569 SO65569 IS65569 A655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3 WBP983073 VRT983073 VHX983073 UYB983073 UOF983073 UEJ983073 TUN983073 TKR983073 TAV983073 SQZ983073 SHD983073 RXH983073 RNL983073 RDP983073 QTT983073 QJX983073 QAB983073 PQF983073 PGJ983073 OWN983073 OMR983073 OCV983073 NSZ983073 NJD983073 MZH983073 MPL983073 MFP983073 LVT983073 LLX983073 LCB983073 KSF983073 KIJ983073 JYN983073 JOR983073 JEV983073 IUZ983073 ILD983073 IBH983073 HRL983073 HHP983073 GXT983073 GNX983073 GEB983073 FUF983073 FKJ983073 FAN983073 EQR983073 EGV983073 DWZ983073 DND983073 DDH983073 CTL983073 CJP983073 BZT983073 BPX983073 BGB983073 AWF983073 AMJ983073 ACN983073 SR983073 IV983073 C983073 WVH917537 WLL917537 WBP917537 VRT917537 VHX917537 UYB917537 UOF917537 UEJ917537 TUN917537 TKR917537 TAV917537 SQZ917537 SHD917537 RXH917537 RNL917537 RDP917537 QTT917537 QJX917537 QAB917537 PQF917537 PGJ917537 OWN917537 OMR917537 OCV917537 NSZ917537 NJD917537 MZH917537 MPL917537 MFP917537 LVT917537 LLX917537 LCB917537 KSF917537 KIJ917537 JYN917537 JOR917537 JEV917537 IUZ917537 ILD917537 IBH917537 HRL917537 HHP917537 GXT917537 GNX917537 GEB917537 FUF917537 FKJ917537 FAN917537 EQR917537 EGV917537 DWZ917537 DND917537 DDH917537 CTL917537 CJP917537 BZT917537 BPX917537 BGB917537 AWF917537 AMJ917537 ACN917537 SR917537 IV917537 C917537 WVH852001 WLL852001 WBP852001 VRT852001 VHX852001 UYB852001 UOF852001 UEJ852001 TUN852001 TKR852001 TAV852001 SQZ852001 SHD852001 RXH852001 RNL852001 RDP852001 QTT852001 QJX852001 QAB852001 PQF852001 PGJ852001 OWN852001 OMR852001 OCV852001 NSZ852001 NJD852001 MZH852001 MPL852001 MFP852001 LVT852001 LLX852001 LCB852001 KSF852001 KIJ852001 JYN852001 JOR852001 JEV852001 IUZ852001 ILD852001 IBH852001 HRL852001 HHP852001 GXT852001 GNX852001 GEB852001 FUF852001 FKJ852001 FAN852001 EQR852001 EGV852001 DWZ852001 DND852001 DDH852001 CTL852001 CJP852001 BZT852001 BPX852001 BGB852001 AWF852001 AMJ852001 ACN852001 SR852001 IV852001 C852001 WVH786465 WLL786465 WBP786465 VRT786465 VHX786465 UYB786465 UOF786465 UEJ786465 TUN786465 TKR786465 TAV786465 SQZ786465 SHD786465 RXH786465 RNL786465 RDP786465 QTT786465 QJX786465 QAB786465 PQF786465 PGJ786465 OWN786465 OMR786465 OCV786465 NSZ786465 NJD786465 MZH786465 MPL786465 MFP786465 LVT786465 LLX786465 LCB786465 KSF786465 KIJ786465 JYN786465 JOR786465 JEV786465 IUZ786465 ILD786465 IBH786465 HRL786465 HHP786465 GXT786465 GNX786465 GEB786465 FUF786465 FKJ786465 FAN786465 EQR786465 EGV786465 DWZ786465 DND786465 DDH786465 CTL786465 CJP786465 BZT786465 BPX786465 BGB786465 AWF786465 AMJ786465 ACN786465 SR786465 IV786465 C786465 WVH720929 WLL720929 WBP720929 VRT720929 VHX720929 UYB720929 UOF720929 UEJ720929 TUN720929 TKR720929 TAV720929 SQZ720929 SHD720929 RXH720929 RNL720929 RDP720929 QTT720929 QJX720929 QAB720929 PQF720929 PGJ720929 OWN720929 OMR720929 OCV720929 NSZ720929 NJD720929 MZH720929 MPL720929 MFP720929 LVT720929 LLX720929 LCB720929 KSF720929 KIJ720929 JYN720929 JOR720929 JEV720929 IUZ720929 ILD720929 IBH720929 HRL720929 HHP720929 GXT720929 GNX720929 GEB720929 FUF720929 FKJ720929 FAN720929 EQR720929 EGV720929 DWZ720929 DND720929 DDH720929 CTL720929 CJP720929 BZT720929 BPX720929 BGB720929 AWF720929 AMJ720929 ACN720929 SR720929 IV720929 C720929 WVH655393 WLL655393 WBP655393 VRT655393 VHX655393 UYB655393 UOF655393 UEJ655393 TUN655393 TKR655393 TAV655393 SQZ655393 SHD655393 RXH655393 RNL655393 RDP655393 QTT655393 QJX655393 QAB655393 PQF655393 PGJ655393 OWN655393 OMR655393 OCV655393 NSZ655393 NJD655393 MZH655393 MPL655393 MFP655393 LVT655393 LLX655393 LCB655393 KSF655393 KIJ655393 JYN655393 JOR655393 JEV655393 IUZ655393 ILD655393 IBH655393 HRL655393 HHP655393 GXT655393 GNX655393 GEB655393 FUF655393 FKJ655393 FAN655393 EQR655393 EGV655393 DWZ655393 DND655393 DDH655393 CTL655393 CJP655393 BZT655393 BPX655393 BGB655393 AWF655393 AMJ655393 ACN655393 SR655393 IV655393 C655393 WVH589857 WLL589857 WBP589857 VRT589857 VHX589857 UYB589857 UOF589857 UEJ589857 TUN589857 TKR589857 TAV589857 SQZ589857 SHD589857 RXH589857 RNL589857 RDP589857 QTT589857 QJX589857 QAB589857 PQF589857 PGJ589857 OWN589857 OMR589857 OCV589857 NSZ589857 NJD589857 MZH589857 MPL589857 MFP589857 LVT589857 LLX589857 LCB589857 KSF589857 KIJ589857 JYN589857 JOR589857 JEV589857 IUZ589857 ILD589857 IBH589857 HRL589857 HHP589857 GXT589857 GNX589857 GEB589857 FUF589857 FKJ589857 FAN589857 EQR589857 EGV589857 DWZ589857 DND589857 DDH589857 CTL589857 CJP589857 BZT589857 BPX589857 BGB589857 AWF589857 AMJ589857 ACN589857 SR589857 IV589857 C589857 WVH524321 WLL524321 WBP524321 VRT524321 VHX524321 UYB524321 UOF524321 UEJ524321 TUN524321 TKR524321 TAV524321 SQZ524321 SHD524321 RXH524321 RNL524321 RDP524321 QTT524321 QJX524321 QAB524321 PQF524321 PGJ524321 OWN524321 OMR524321 OCV524321 NSZ524321 NJD524321 MZH524321 MPL524321 MFP524321 LVT524321 LLX524321 LCB524321 KSF524321 KIJ524321 JYN524321 JOR524321 JEV524321 IUZ524321 ILD524321 IBH524321 HRL524321 HHP524321 GXT524321 GNX524321 GEB524321 FUF524321 FKJ524321 FAN524321 EQR524321 EGV524321 DWZ524321 DND524321 DDH524321 CTL524321 CJP524321 BZT524321 BPX524321 BGB524321 AWF524321 AMJ524321 ACN524321 SR524321 IV524321 C524321 WVH458785 WLL458785 WBP458785 VRT458785 VHX458785 UYB458785 UOF458785 UEJ458785 TUN458785 TKR458785 TAV458785 SQZ458785 SHD458785 RXH458785 RNL458785 RDP458785 QTT458785 QJX458785 QAB458785 PQF458785 PGJ458785 OWN458785 OMR458785 OCV458785 NSZ458785 NJD458785 MZH458785 MPL458785 MFP458785 LVT458785 LLX458785 LCB458785 KSF458785 KIJ458785 JYN458785 JOR458785 JEV458785 IUZ458785 ILD458785 IBH458785 HRL458785 HHP458785 GXT458785 GNX458785 GEB458785 FUF458785 FKJ458785 FAN458785 EQR458785 EGV458785 DWZ458785 DND458785 DDH458785 CTL458785 CJP458785 BZT458785 BPX458785 BGB458785 AWF458785 AMJ458785 ACN458785 SR458785 IV458785 C458785 WVH393249 WLL393249 WBP393249 VRT393249 VHX393249 UYB393249 UOF393249 UEJ393249 TUN393249 TKR393249 TAV393249 SQZ393249 SHD393249 RXH393249 RNL393249 RDP393249 QTT393249 QJX393249 QAB393249 PQF393249 PGJ393249 OWN393249 OMR393249 OCV393249 NSZ393249 NJD393249 MZH393249 MPL393249 MFP393249 LVT393249 LLX393249 LCB393249 KSF393249 KIJ393249 JYN393249 JOR393249 JEV393249 IUZ393249 ILD393249 IBH393249 HRL393249 HHP393249 GXT393249 GNX393249 GEB393249 FUF393249 FKJ393249 FAN393249 EQR393249 EGV393249 DWZ393249 DND393249 DDH393249 CTL393249 CJP393249 BZT393249 BPX393249 BGB393249 AWF393249 AMJ393249 ACN393249 SR393249 IV393249 C393249 WVH327713 WLL327713 WBP327713 VRT327713 VHX327713 UYB327713 UOF327713 UEJ327713 TUN327713 TKR327713 TAV327713 SQZ327713 SHD327713 RXH327713 RNL327713 RDP327713 QTT327713 QJX327713 QAB327713 PQF327713 PGJ327713 OWN327713 OMR327713 OCV327713 NSZ327713 NJD327713 MZH327713 MPL327713 MFP327713 LVT327713 LLX327713 LCB327713 KSF327713 KIJ327713 JYN327713 JOR327713 JEV327713 IUZ327713 ILD327713 IBH327713 HRL327713 HHP327713 GXT327713 GNX327713 GEB327713 FUF327713 FKJ327713 FAN327713 EQR327713 EGV327713 DWZ327713 DND327713 DDH327713 CTL327713 CJP327713 BZT327713 BPX327713 BGB327713 AWF327713 AMJ327713 ACN327713 SR327713 IV327713 C327713 WVH262177 WLL262177 WBP262177 VRT262177 VHX262177 UYB262177 UOF262177 UEJ262177 TUN262177 TKR262177 TAV262177 SQZ262177 SHD262177 RXH262177 RNL262177 RDP262177 QTT262177 QJX262177 QAB262177 PQF262177 PGJ262177 OWN262177 OMR262177 OCV262177 NSZ262177 NJD262177 MZH262177 MPL262177 MFP262177 LVT262177 LLX262177 LCB262177 KSF262177 KIJ262177 JYN262177 JOR262177 JEV262177 IUZ262177 ILD262177 IBH262177 HRL262177 HHP262177 GXT262177 GNX262177 GEB262177 FUF262177 FKJ262177 FAN262177 EQR262177 EGV262177 DWZ262177 DND262177 DDH262177 CTL262177 CJP262177 BZT262177 BPX262177 BGB262177 AWF262177 AMJ262177 ACN262177 SR262177 IV262177 C262177 WVH196641 WLL196641 WBP196641 VRT196641 VHX196641 UYB196641 UOF196641 UEJ196641 TUN196641 TKR196641 TAV196641 SQZ196641 SHD196641 RXH196641 RNL196641 RDP196641 QTT196641 QJX196641 QAB196641 PQF196641 PGJ196641 OWN196641 OMR196641 OCV196641 NSZ196641 NJD196641 MZH196641 MPL196641 MFP196641 LVT196641 LLX196641 LCB196641 KSF196641 KIJ196641 JYN196641 JOR196641 JEV196641 IUZ196641 ILD196641 IBH196641 HRL196641 HHP196641 GXT196641 GNX196641 GEB196641 FUF196641 FKJ196641 FAN196641 EQR196641 EGV196641 DWZ196641 DND196641 DDH196641 CTL196641 CJP196641 BZT196641 BPX196641 BGB196641 AWF196641 AMJ196641 ACN196641 SR196641 IV196641 C196641 WVH131105 WLL131105 WBP131105 VRT131105 VHX131105 UYB131105 UOF131105 UEJ131105 TUN131105 TKR131105 TAV131105 SQZ131105 SHD131105 RXH131105 RNL131105 RDP131105 QTT131105 QJX131105 QAB131105 PQF131105 PGJ131105 OWN131105 OMR131105 OCV131105 NSZ131105 NJD131105 MZH131105 MPL131105 MFP131105 LVT131105 LLX131105 LCB131105 KSF131105 KIJ131105 JYN131105 JOR131105 JEV131105 IUZ131105 ILD131105 IBH131105 HRL131105 HHP131105 GXT131105 GNX131105 GEB131105 FUF131105 FKJ131105 FAN131105 EQR131105 EGV131105 DWZ131105 DND131105 DDH131105 CTL131105 CJP131105 BZT131105 BPX131105 BGB131105 AWF131105 AMJ131105 ACN131105 SR131105 IV131105 C131105 WVH65569 WLL65569 WBP65569 VRT65569 VHX65569 UYB65569 UOF65569 UEJ65569 TUN65569 TKR65569 TAV65569 SQZ65569 SHD65569 RXH65569 RNL65569 RDP65569 QTT65569 QJX65569 QAB65569 PQF65569 PGJ65569 OWN65569 OMR65569 OCV65569 NSZ65569 NJD65569 MZH65569 MPL65569 MFP65569 LVT65569 LLX65569 LCB65569 KSF65569 KIJ65569 JYN65569 JOR65569 JEV65569 IUZ65569 ILD65569 IBH65569 HRL65569 HHP65569 GXT65569 GNX65569 GEB65569 FUF65569 FKJ65569 FAN65569 EQR65569 EGV65569 DWZ65569 DND65569 DDH65569 CTL65569 CJP65569 BZT65569 BPX65569 BGB65569 AWF65569 AMJ65569 ACN65569 SR65569 IV65569 C65569 WLL98307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2"/>
  <sheetViews>
    <sheetView topLeftCell="C128" workbookViewId="0">
      <selection activeCell="E32" sqref="E32"/>
    </sheetView>
  </sheetViews>
  <sheetFormatPr baseColWidth="10" defaultRowHeight="15" x14ac:dyDescent="0.25"/>
  <cols>
    <col min="1" max="1" width="6.57031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85546875" style="1" bestFit="1" customWidth="1"/>
    <col min="12" max="13" width="18.7109375" style="1" customWidth="1"/>
    <col min="14" max="14" width="22.140625" style="1" customWidth="1"/>
    <col min="15" max="15" width="26.140625" style="1" customWidth="1"/>
    <col min="16" max="16" width="19.7109375" style="1" bestFit="1" customWidth="1"/>
    <col min="17" max="17" width="14.5703125" style="1" customWidth="1"/>
    <col min="18" max="18" width="39.71093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5281</v>
      </c>
      <c r="D6" s="1443"/>
      <c r="E6" s="1443"/>
      <c r="F6" s="1443"/>
      <c r="G6" s="1443"/>
      <c r="H6" s="1443"/>
      <c r="I6" s="1443"/>
      <c r="J6" s="1443"/>
      <c r="K6" s="1443"/>
      <c r="L6" s="1443"/>
      <c r="M6" s="1443"/>
      <c r="N6" s="1444"/>
    </row>
    <row r="7" spans="2:16" ht="16.5" thickBot="1" x14ac:dyDescent="0.3">
      <c r="B7" s="3" t="s">
        <v>4</v>
      </c>
      <c r="C7" s="1443" t="s">
        <v>5280</v>
      </c>
      <c r="D7" s="1443"/>
      <c r="E7" s="1443"/>
      <c r="F7" s="1443"/>
      <c r="G7" s="1443"/>
      <c r="H7" s="1443"/>
      <c r="I7" s="1443"/>
      <c r="J7" s="1443"/>
      <c r="K7" s="1443"/>
      <c r="L7" s="1443"/>
      <c r="M7" s="1443"/>
      <c r="N7" s="1444"/>
    </row>
    <row r="8" spans="2:16" ht="16.5" thickBot="1" x14ac:dyDescent="0.3">
      <c r="B8" s="3" t="s">
        <v>6</v>
      </c>
      <c r="C8" s="1425" t="s">
        <v>5279</v>
      </c>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24</v>
      </c>
      <c r="D10" s="1415"/>
      <c r="E10" s="1416"/>
      <c r="F10" s="4"/>
      <c r="G10" s="4"/>
      <c r="H10" s="4"/>
      <c r="I10" s="4"/>
      <c r="J10" s="4"/>
      <c r="K10" s="4"/>
      <c r="L10" s="4"/>
      <c r="M10" s="4"/>
      <c r="N10" s="5"/>
    </row>
    <row r="11" spans="2:16" ht="16.5" thickBot="1" x14ac:dyDescent="0.3">
      <c r="B11" s="6" t="s">
        <v>10</v>
      </c>
      <c r="C11" s="281">
        <v>41979</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24</v>
      </c>
      <c r="E15" s="18">
        <v>1041822390</v>
      </c>
      <c r="F15" s="18">
        <v>357</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v>24</v>
      </c>
      <c r="E22" s="18">
        <v>1041822390</v>
      </c>
      <c r="F22" s="18">
        <v>357</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285.60000000000002</v>
      </c>
      <c r="D24" s="32"/>
      <c r="E24" s="33">
        <f>E22</f>
        <v>1041822390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746" t="s">
        <v>23</v>
      </c>
      <c r="D31" s="746"/>
      <c r="E31"/>
      <c r="F31"/>
      <c r="G31"/>
      <c r="H31"/>
      <c r="I31" s="13"/>
      <c r="J31" s="13"/>
      <c r="K31" s="13"/>
      <c r="L31" s="13"/>
      <c r="M31" s="13"/>
      <c r="N31" s="14"/>
    </row>
    <row r="32" spans="1:14" x14ac:dyDescent="0.25">
      <c r="A32" s="36"/>
      <c r="B32" s="41" t="s">
        <v>25</v>
      </c>
      <c r="C32" s="746" t="s">
        <v>23</v>
      </c>
      <c r="D32" s="41"/>
      <c r="E32"/>
      <c r="F32"/>
      <c r="G32"/>
      <c r="H32"/>
      <c r="I32" s="13"/>
      <c r="J32" s="13"/>
      <c r="K32" s="13"/>
      <c r="L32" s="13"/>
      <c r="M32" s="13"/>
      <c r="N32" s="14"/>
    </row>
    <row r="33" spans="1:17" x14ac:dyDescent="0.25">
      <c r="A33" s="36"/>
      <c r="B33" s="41" t="s">
        <v>26</v>
      </c>
      <c r="C33" s="746"/>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100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105" x14ac:dyDescent="0.25">
      <c r="A49" s="50"/>
      <c r="B49" s="607" t="s">
        <v>5246</v>
      </c>
      <c r="C49" s="607" t="s">
        <v>5246</v>
      </c>
      <c r="D49" s="608" t="s">
        <v>2206</v>
      </c>
      <c r="E49" s="1125">
        <v>701820130316</v>
      </c>
      <c r="F49" s="610" t="s">
        <v>20</v>
      </c>
      <c r="G49" s="1353">
        <v>1</v>
      </c>
      <c r="H49" s="1352">
        <v>41508</v>
      </c>
      <c r="I49" s="1352">
        <v>42004</v>
      </c>
      <c r="J49" s="611" t="s">
        <v>21</v>
      </c>
      <c r="K49" s="612">
        <v>0</v>
      </c>
      <c r="L49" s="612" t="s">
        <v>5278</v>
      </c>
      <c r="M49" s="1125">
        <v>200</v>
      </c>
      <c r="N49" s="1125">
        <v>200</v>
      </c>
      <c r="O49" s="231">
        <v>554090050</v>
      </c>
      <c r="P49" s="231">
        <v>34</v>
      </c>
      <c r="Q49" s="65" t="s">
        <v>5277</v>
      </c>
      <c r="R49" s="61"/>
      <c r="S49" s="61"/>
      <c r="T49" s="61"/>
      <c r="U49" s="61"/>
      <c r="V49" s="61"/>
      <c r="W49" s="61"/>
      <c r="X49" s="61"/>
      <c r="Y49" s="61"/>
      <c r="Z49" s="61"/>
    </row>
    <row r="50" spans="1:26" s="62" customFormat="1" ht="30" x14ac:dyDescent="0.25">
      <c r="A50" s="50" t="e">
        <f>+#REF!+1</f>
        <v>#REF!</v>
      </c>
      <c r="B50" s="607" t="s">
        <v>5246</v>
      </c>
      <c r="C50" s="607" t="s">
        <v>5246</v>
      </c>
      <c r="D50" s="608" t="s">
        <v>2206</v>
      </c>
      <c r="E50" s="1125">
        <v>70182130175</v>
      </c>
      <c r="F50" s="610" t="s">
        <v>20</v>
      </c>
      <c r="G50" s="609">
        <v>1</v>
      </c>
      <c r="H50" s="1352">
        <v>41309</v>
      </c>
      <c r="I50" s="1352">
        <v>41639</v>
      </c>
      <c r="J50" s="611" t="s">
        <v>21</v>
      </c>
      <c r="K50" s="612">
        <v>5</v>
      </c>
      <c r="L50" s="612">
        <v>7.85</v>
      </c>
      <c r="M50" s="1125">
        <v>270</v>
      </c>
      <c r="N50" s="1125">
        <v>270</v>
      </c>
      <c r="O50" s="231">
        <v>246614305</v>
      </c>
      <c r="P50" s="231">
        <v>36</v>
      </c>
      <c r="Q50" s="65"/>
      <c r="R50" s="61"/>
      <c r="S50" s="61"/>
      <c r="T50" s="61"/>
      <c r="U50" s="61"/>
      <c r="V50" s="61"/>
      <c r="W50" s="61"/>
      <c r="X50" s="61"/>
      <c r="Y50" s="61"/>
      <c r="Z50" s="61"/>
    </row>
    <row r="51" spans="1:26" s="62" customFormat="1" ht="30" x14ac:dyDescent="0.25">
      <c r="A51" s="50" t="e">
        <f>+A50+1</f>
        <v>#REF!</v>
      </c>
      <c r="B51" s="607" t="s">
        <v>5246</v>
      </c>
      <c r="C51" s="607" t="s">
        <v>5246</v>
      </c>
      <c r="D51" s="608" t="s">
        <v>2206</v>
      </c>
      <c r="E51" s="1125">
        <v>701820120169</v>
      </c>
      <c r="F51" s="610" t="s">
        <v>20</v>
      </c>
      <c r="G51" s="609">
        <v>1</v>
      </c>
      <c r="H51" s="1352">
        <v>40943</v>
      </c>
      <c r="I51" s="1352">
        <v>41274</v>
      </c>
      <c r="J51" s="611" t="s">
        <v>21</v>
      </c>
      <c r="K51" s="612">
        <v>10.8</v>
      </c>
      <c r="L51" s="612"/>
      <c r="M51" s="1125">
        <v>298</v>
      </c>
      <c r="N51" s="1125">
        <v>298</v>
      </c>
      <c r="O51" s="231">
        <v>193446739</v>
      </c>
      <c r="P51" s="231">
        <v>38</v>
      </c>
      <c r="Q51" s="65"/>
      <c r="R51" s="61"/>
      <c r="S51" s="61"/>
      <c r="T51" s="61"/>
      <c r="U51" s="61"/>
      <c r="V51" s="61"/>
      <c r="W51" s="61"/>
      <c r="X51" s="61"/>
      <c r="Y51" s="61"/>
      <c r="Z51" s="61"/>
    </row>
    <row r="52" spans="1:26" s="709" customFormat="1" x14ac:dyDescent="0.25">
      <c r="A52" s="707" t="e">
        <f>+#REF!+1</f>
        <v>#REF!</v>
      </c>
      <c r="B52" s="607" t="s">
        <v>5239</v>
      </c>
      <c r="C52" s="607" t="s">
        <v>5239</v>
      </c>
      <c r="D52" s="608" t="s">
        <v>2206</v>
      </c>
      <c r="E52" s="1125">
        <v>701820140209</v>
      </c>
      <c r="F52" s="610" t="s">
        <v>20</v>
      </c>
      <c r="G52" s="609">
        <v>1</v>
      </c>
      <c r="H52" s="1352">
        <v>41674</v>
      </c>
      <c r="I52" s="1352">
        <v>42004</v>
      </c>
      <c r="J52" s="611" t="s">
        <v>21</v>
      </c>
      <c r="K52" s="612">
        <v>7.8</v>
      </c>
      <c r="L52" s="612"/>
      <c r="M52" s="1125">
        <v>218</v>
      </c>
      <c r="N52" s="1125">
        <v>218</v>
      </c>
      <c r="O52" s="231">
        <v>162983342</v>
      </c>
      <c r="P52" s="231">
        <v>40</v>
      </c>
      <c r="Q52" s="736"/>
      <c r="R52" s="708"/>
      <c r="S52" s="708"/>
      <c r="T52" s="708"/>
      <c r="U52" s="708"/>
      <c r="V52" s="708"/>
      <c r="W52" s="708"/>
      <c r="X52" s="708"/>
      <c r="Y52" s="708"/>
      <c r="Z52" s="708"/>
    </row>
    <row r="53" spans="1:26" s="709" customFormat="1" x14ac:dyDescent="0.25">
      <c r="A53" s="707" t="e">
        <f>+A52+1</f>
        <v>#REF!</v>
      </c>
      <c r="B53" s="607" t="s">
        <v>5239</v>
      </c>
      <c r="C53" s="607" t="s">
        <v>5239</v>
      </c>
      <c r="D53" s="608" t="s">
        <v>2206</v>
      </c>
      <c r="E53" s="1125">
        <v>701820130180</v>
      </c>
      <c r="F53" s="610" t="s">
        <v>20</v>
      </c>
      <c r="G53" s="609">
        <v>1</v>
      </c>
      <c r="H53" s="1352">
        <v>41309</v>
      </c>
      <c r="I53" s="1352">
        <v>41639</v>
      </c>
      <c r="J53" s="611" t="s">
        <v>21</v>
      </c>
      <c r="K53" s="612">
        <v>10.8</v>
      </c>
      <c r="L53" s="611"/>
      <c r="M53" s="1125">
        <v>218</v>
      </c>
      <c r="N53" s="1125">
        <v>218</v>
      </c>
      <c r="O53" s="231">
        <v>157297888</v>
      </c>
      <c r="P53" s="231">
        <v>60</v>
      </c>
      <c r="Q53" s="736"/>
      <c r="R53" s="708"/>
      <c r="S53" s="708"/>
      <c r="T53" s="708"/>
      <c r="U53" s="708"/>
      <c r="V53" s="708"/>
      <c r="W53" s="708"/>
      <c r="X53" s="708"/>
      <c r="Y53" s="708"/>
      <c r="Z53" s="708"/>
    </row>
    <row r="54" spans="1:26" s="709" customFormat="1" x14ac:dyDescent="0.25">
      <c r="A54" s="707" t="e">
        <f>+A53+1</f>
        <v>#REF!</v>
      </c>
      <c r="B54" s="607" t="s">
        <v>5239</v>
      </c>
      <c r="C54" s="607" t="s">
        <v>5239</v>
      </c>
      <c r="D54" s="608" t="s">
        <v>2206</v>
      </c>
      <c r="E54" s="1125">
        <v>701820120190</v>
      </c>
      <c r="F54" s="610" t="s">
        <v>20</v>
      </c>
      <c r="G54" s="609">
        <v>1</v>
      </c>
      <c r="H54" s="1352">
        <v>40939</v>
      </c>
      <c r="I54" s="1352">
        <v>41274</v>
      </c>
      <c r="J54" s="611" t="s">
        <v>21</v>
      </c>
      <c r="K54" s="612">
        <v>11</v>
      </c>
      <c r="L54" s="611"/>
      <c r="M54" s="1125">
        <v>218</v>
      </c>
      <c r="N54" s="1125">
        <v>218</v>
      </c>
      <c r="O54" s="231">
        <v>137866159</v>
      </c>
      <c r="P54" s="231">
        <v>101</v>
      </c>
      <c r="Q54" s="736"/>
      <c r="R54" s="708"/>
      <c r="S54" s="708"/>
      <c r="T54" s="708"/>
      <c r="U54" s="708"/>
      <c r="V54" s="708"/>
      <c r="W54" s="708"/>
      <c r="X54" s="708"/>
      <c r="Y54" s="708"/>
      <c r="Z54" s="708"/>
    </row>
    <row r="55" spans="1:26" s="709" customFormat="1" x14ac:dyDescent="0.25">
      <c r="A55" s="707" t="e">
        <f>+A54+1</f>
        <v>#REF!</v>
      </c>
      <c r="B55" s="607" t="s">
        <v>5239</v>
      </c>
      <c r="C55" s="607" t="s">
        <v>5239</v>
      </c>
      <c r="D55" s="608" t="s">
        <v>2206</v>
      </c>
      <c r="E55" s="1125">
        <v>701820110081</v>
      </c>
      <c r="F55" s="610" t="s">
        <v>20</v>
      </c>
      <c r="G55" s="609">
        <v>1</v>
      </c>
      <c r="H55" s="1352">
        <v>40576</v>
      </c>
      <c r="I55" s="1352">
        <v>40908</v>
      </c>
      <c r="J55" s="611" t="s">
        <v>21</v>
      </c>
      <c r="K55" s="612">
        <v>10.86</v>
      </c>
      <c r="L55" s="611"/>
      <c r="M55" s="1125">
        <v>354</v>
      </c>
      <c r="N55" s="1125">
        <v>354</v>
      </c>
      <c r="O55" s="231">
        <v>187634339</v>
      </c>
      <c r="P55" s="231">
        <v>109</v>
      </c>
      <c r="Q55" s="736"/>
      <c r="R55" s="708"/>
      <c r="S55" s="708"/>
      <c r="T55" s="708"/>
      <c r="U55" s="708"/>
      <c r="V55" s="708"/>
      <c r="W55" s="708"/>
      <c r="X55" s="708"/>
      <c r="Y55" s="708"/>
      <c r="Z55" s="708"/>
    </row>
    <row r="56" spans="1:26" s="62" customFormat="1" x14ac:dyDescent="0.25">
      <c r="A56" s="50"/>
      <c r="B56" s="613" t="s">
        <v>30</v>
      </c>
      <c r="C56" s="613"/>
      <c r="D56" s="607"/>
      <c r="E56" s="609"/>
      <c r="F56" s="610"/>
      <c r="G56" s="610"/>
      <c r="H56" s="610"/>
      <c r="I56" s="611"/>
      <c r="J56" s="611"/>
      <c r="K56" s="614">
        <f>SUM(K49:K55)</f>
        <v>56.260000000000005</v>
      </c>
      <c r="L56" s="614" t="s">
        <v>5276</v>
      </c>
      <c r="M56" s="169">
        <v>354</v>
      </c>
      <c r="N56" s="169">
        <v>1776</v>
      </c>
      <c r="O56" s="231">
        <f>SUM(O49:O55)</f>
        <v>1639932822</v>
      </c>
      <c r="P56" s="231"/>
      <c r="Q56" s="81"/>
    </row>
    <row r="57" spans="1:26" s="82" customFormat="1" x14ac:dyDescent="0.25">
      <c r="E57" s="83"/>
    </row>
    <row r="58" spans="1:26" s="82" customFormat="1" x14ac:dyDescent="0.25">
      <c r="B58" s="1422" t="s">
        <v>56</v>
      </c>
      <c r="C58" s="1422" t="s">
        <v>57</v>
      </c>
      <c r="D58" s="1424" t="s">
        <v>58</v>
      </c>
      <c r="E58" s="1424"/>
    </row>
    <row r="59" spans="1:26" s="82" customFormat="1" x14ac:dyDescent="0.25">
      <c r="B59" s="1423"/>
      <c r="C59" s="1423"/>
      <c r="D59" s="766" t="s">
        <v>59</v>
      </c>
      <c r="E59" s="85" t="s">
        <v>60</v>
      </c>
    </row>
    <row r="60" spans="1:26" s="82" customFormat="1" ht="18.75" x14ac:dyDescent="0.25">
      <c r="B60" s="86" t="s">
        <v>61</v>
      </c>
      <c r="C60" s="87">
        <f>+K56</f>
        <v>56.260000000000005</v>
      </c>
      <c r="D60" s="88" t="s">
        <v>23</v>
      </c>
      <c r="E60" s="88"/>
      <c r="F60" s="89"/>
      <c r="G60" s="89"/>
      <c r="H60" s="89"/>
      <c r="I60" s="89"/>
      <c r="J60" s="89"/>
      <c r="K60" s="89"/>
      <c r="L60" s="89"/>
      <c r="M60" s="89"/>
    </row>
    <row r="61" spans="1:26" s="82" customFormat="1" x14ac:dyDescent="0.25">
      <c r="B61" s="86" t="s">
        <v>62</v>
      </c>
      <c r="C61" s="235" t="s">
        <v>4595</v>
      </c>
      <c r="D61" s="88" t="s">
        <v>23</v>
      </c>
      <c r="E61" s="88"/>
    </row>
    <row r="62" spans="1:26" s="82" customFormat="1" x14ac:dyDescent="0.25">
      <c r="B62" s="90"/>
      <c r="C62" s="1413"/>
      <c r="D62" s="1413"/>
      <c r="E62" s="1413"/>
      <c r="F62" s="1413"/>
      <c r="G62" s="1413"/>
      <c r="H62" s="1413"/>
      <c r="I62" s="1413"/>
      <c r="J62" s="1413"/>
      <c r="K62" s="1413"/>
      <c r="L62" s="1413"/>
      <c r="M62" s="1413"/>
      <c r="N62" s="1413"/>
    </row>
    <row r="63" spans="1:26" ht="15.75" thickBot="1" x14ac:dyDescent="0.3"/>
    <row r="64" spans="1:26" ht="27" thickBot="1" x14ac:dyDescent="0.3">
      <c r="B64" s="1414" t="s">
        <v>63</v>
      </c>
      <c r="C64" s="1414"/>
      <c r="D64" s="1414"/>
      <c r="E64" s="1414"/>
      <c r="F64" s="1414"/>
      <c r="G64" s="1414"/>
      <c r="H64" s="1414"/>
      <c r="I64" s="1414"/>
      <c r="J64" s="1414"/>
      <c r="K64" s="1414"/>
      <c r="L64" s="1414"/>
      <c r="M64" s="1414"/>
      <c r="N64" s="1414"/>
    </row>
    <row r="67" spans="2:17" ht="105" x14ac:dyDescent="0.25">
      <c r="B67" s="91" t="s">
        <v>64</v>
      </c>
      <c r="C67" s="92" t="s">
        <v>65</v>
      </c>
      <c r="D67" s="92" t="s">
        <v>66</v>
      </c>
      <c r="E67" s="92" t="s">
        <v>67</v>
      </c>
      <c r="F67" s="92" t="s">
        <v>68</v>
      </c>
      <c r="G67" s="92" t="s">
        <v>69</v>
      </c>
      <c r="H67" s="92" t="s">
        <v>70</v>
      </c>
      <c r="I67" s="92" t="s">
        <v>71</v>
      </c>
      <c r="J67" s="92" t="s">
        <v>72</v>
      </c>
      <c r="K67" s="92" t="s">
        <v>73</v>
      </c>
      <c r="L67" s="92" t="s">
        <v>74</v>
      </c>
      <c r="M67" s="93" t="s">
        <v>75</v>
      </c>
      <c r="N67" s="93" t="s">
        <v>76</v>
      </c>
      <c r="O67" s="1387" t="s">
        <v>77</v>
      </c>
      <c r="P67" s="1388"/>
      <c r="Q67" s="92" t="s">
        <v>78</v>
      </c>
    </row>
    <row r="68" spans="2:17" x14ac:dyDescent="0.25">
      <c r="B68" s="94" t="s">
        <v>5275</v>
      </c>
      <c r="C68" s="94" t="s">
        <v>2543</v>
      </c>
      <c r="D68" s="95" t="s">
        <v>5274</v>
      </c>
      <c r="E68" s="95" t="s">
        <v>21</v>
      </c>
      <c r="F68" s="266">
        <v>200</v>
      </c>
      <c r="G68" s="266" t="s">
        <v>20</v>
      </c>
      <c r="H68" s="96" t="s">
        <v>21</v>
      </c>
      <c r="I68" s="97" t="s">
        <v>20</v>
      </c>
      <c r="J68" s="97" t="s">
        <v>20</v>
      </c>
      <c r="K68" s="41" t="s">
        <v>20</v>
      </c>
      <c r="L68" s="41" t="s">
        <v>20</v>
      </c>
      <c r="M68" s="267" t="s">
        <v>20</v>
      </c>
      <c r="N68" s="41" t="s">
        <v>20</v>
      </c>
      <c r="O68" s="1390"/>
      <c r="P68" s="1391"/>
      <c r="Q68" s="41" t="s">
        <v>20</v>
      </c>
    </row>
    <row r="69" spans="2:17" x14ac:dyDescent="0.25">
      <c r="B69" s="94"/>
      <c r="C69" s="94"/>
      <c r="D69" s="95"/>
      <c r="E69" s="95"/>
      <c r="F69" s="96"/>
      <c r="G69" s="96"/>
      <c r="H69" s="96"/>
      <c r="I69" s="97"/>
      <c r="J69" s="97"/>
      <c r="K69" s="41"/>
      <c r="L69" s="41"/>
      <c r="M69" s="41"/>
      <c r="N69" s="41"/>
      <c r="O69" s="1410"/>
      <c r="P69" s="1411"/>
      <c r="Q69" s="41"/>
    </row>
    <row r="70" spans="2:17" x14ac:dyDescent="0.25">
      <c r="B70" s="94"/>
      <c r="C70" s="94"/>
      <c r="D70" s="95"/>
      <c r="E70" s="95"/>
      <c r="F70" s="96"/>
      <c r="G70" s="96"/>
      <c r="H70" s="96"/>
      <c r="I70" s="97"/>
      <c r="J70" s="97"/>
      <c r="K70" s="41"/>
      <c r="L70" s="41"/>
      <c r="M70" s="41"/>
      <c r="N70" s="41"/>
      <c r="O70" s="1410"/>
      <c r="P70" s="1411"/>
      <c r="Q70" s="41"/>
    </row>
    <row r="71" spans="2:17" x14ac:dyDescent="0.25">
      <c r="B71" s="94"/>
      <c r="C71" s="94"/>
      <c r="D71" s="95"/>
      <c r="E71" s="95"/>
      <c r="F71" s="96"/>
      <c r="G71" s="96"/>
      <c r="H71" s="96"/>
      <c r="I71" s="97"/>
      <c r="J71" s="97"/>
      <c r="K71" s="41"/>
      <c r="L71" s="41"/>
      <c r="M71" s="41"/>
      <c r="N71" s="41"/>
      <c r="O71" s="1410"/>
      <c r="P71" s="1411"/>
      <c r="Q71" s="41"/>
    </row>
    <row r="72" spans="2:17" x14ac:dyDescent="0.25">
      <c r="B72" s="1" t="s">
        <v>83</v>
      </c>
    </row>
    <row r="73" spans="2:17" x14ac:dyDescent="0.25">
      <c r="B73" s="1" t="s">
        <v>84</v>
      </c>
    </row>
    <row r="74" spans="2:17" x14ac:dyDescent="0.25">
      <c r="B74" s="1" t="s">
        <v>85</v>
      </c>
    </row>
    <row r="76" spans="2:17" ht="15.75" thickBot="1" x14ac:dyDescent="0.3"/>
    <row r="77" spans="2:17" ht="27" thickBot="1" x14ac:dyDescent="0.3">
      <c r="B77" s="1393" t="s">
        <v>86</v>
      </c>
      <c r="C77" s="1394"/>
      <c r="D77" s="1394"/>
      <c r="E77" s="1394"/>
      <c r="F77" s="1394"/>
      <c r="G77" s="1394"/>
      <c r="H77" s="1394"/>
      <c r="I77" s="1394"/>
      <c r="J77" s="1394"/>
      <c r="K77" s="1394"/>
      <c r="L77" s="1394"/>
      <c r="M77" s="1394"/>
      <c r="N77" s="1395"/>
    </row>
    <row r="82" spans="2:18" ht="75" x14ac:dyDescent="0.25">
      <c r="B82" s="91" t="s">
        <v>87</v>
      </c>
      <c r="C82" s="91" t="s">
        <v>88</v>
      </c>
      <c r="D82" s="91" t="s">
        <v>89</v>
      </c>
      <c r="E82" s="91" t="s">
        <v>90</v>
      </c>
      <c r="F82" s="91" t="s">
        <v>91</v>
      </c>
      <c r="G82" s="91" t="s">
        <v>92</v>
      </c>
      <c r="H82" s="91" t="s">
        <v>93</v>
      </c>
      <c r="I82" s="91" t="s">
        <v>94</v>
      </c>
      <c r="J82" s="1387" t="s">
        <v>95</v>
      </c>
      <c r="K82" s="1405"/>
      <c r="L82" s="1388"/>
      <c r="M82" s="91" t="s">
        <v>96</v>
      </c>
      <c r="N82" s="91" t="s">
        <v>97</v>
      </c>
      <c r="O82" s="91" t="s">
        <v>98</v>
      </c>
      <c r="P82" s="1387" t="s">
        <v>77</v>
      </c>
      <c r="Q82" s="1388"/>
    </row>
    <row r="83" spans="2:18" ht="30" x14ac:dyDescent="0.25">
      <c r="B83" s="803" t="s">
        <v>3298</v>
      </c>
      <c r="C83" s="1577" t="s">
        <v>464</v>
      </c>
      <c r="D83" s="1577" t="s">
        <v>5273</v>
      </c>
      <c r="E83" s="1403">
        <v>64580408</v>
      </c>
      <c r="F83" s="1577" t="s">
        <v>5272</v>
      </c>
      <c r="G83" s="1577" t="s">
        <v>4286</v>
      </c>
      <c r="H83" s="1661">
        <v>40781</v>
      </c>
      <c r="I83" s="1445" t="s">
        <v>368</v>
      </c>
      <c r="J83" s="739" t="s">
        <v>5271</v>
      </c>
      <c r="K83" s="496" t="s">
        <v>5270</v>
      </c>
      <c r="L83" s="757" t="s">
        <v>5269</v>
      </c>
      <c r="M83" s="1403" t="s">
        <v>20</v>
      </c>
      <c r="N83" s="1403" t="s">
        <v>21</v>
      </c>
      <c r="O83" s="1403" t="s">
        <v>20</v>
      </c>
      <c r="P83" s="1793" t="s">
        <v>5268</v>
      </c>
      <c r="Q83" s="1794"/>
    </row>
    <row r="84" spans="2:18" ht="30" x14ac:dyDescent="0.25">
      <c r="B84" s="803"/>
      <c r="C84" s="1579"/>
      <c r="D84" s="1579"/>
      <c r="E84" s="1404"/>
      <c r="F84" s="1579"/>
      <c r="G84" s="1579"/>
      <c r="H84" s="1700"/>
      <c r="I84" s="1446"/>
      <c r="J84" s="739" t="s">
        <v>5267</v>
      </c>
      <c r="K84" s="496" t="s">
        <v>5266</v>
      </c>
      <c r="L84" s="757" t="s">
        <v>5265</v>
      </c>
      <c r="M84" s="1404"/>
      <c r="N84" s="1404"/>
      <c r="O84" s="1404"/>
      <c r="P84" s="1795"/>
      <c r="Q84" s="1796"/>
    </row>
    <row r="85" spans="2:18" ht="45" x14ac:dyDescent="0.25">
      <c r="B85" s="803" t="s">
        <v>3298</v>
      </c>
      <c r="C85" s="752" t="s">
        <v>5251</v>
      </c>
      <c r="D85" s="1096" t="s">
        <v>5264</v>
      </c>
      <c r="E85" s="238">
        <v>64584669</v>
      </c>
      <c r="F85" s="1096" t="s">
        <v>5263</v>
      </c>
      <c r="G85" s="1096" t="s">
        <v>453</v>
      </c>
      <c r="H85" s="1351">
        <v>38158</v>
      </c>
      <c r="I85" s="237" t="s">
        <v>368</v>
      </c>
      <c r="J85" s="1096" t="s">
        <v>5262</v>
      </c>
      <c r="K85" s="1350" t="s">
        <v>5261</v>
      </c>
      <c r="L85" s="50" t="s">
        <v>1150</v>
      </c>
      <c r="M85" s="238" t="s">
        <v>20</v>
      </c>
      <c r="N85" s="238" t="s">
        <v>575</v>
      </c>
      <c r="O85" s="238" t="s">
        <v>20</v>
      </c>
      <c r="P85" s="1710" t="s">
        <v>5260</v>
      </c>
      <c r="Q85" s="1711"/>
    </row>
    <row r="86" spans="2:18" ht="214.5" customHeight="1" x14ac:dyDescent="0.25">
      <c r="B86" s="803" t="s">
        <v>5259</v>
      </c>
      <c r="C86" s="752" t="s">
        <v>464</v>
      </c>
      <c r="D86" s="1096" t="s">
        <v>5258</v>
      </c>
      <c r="E86" s="238">
        <v>23175793</v>
      </c>
      <c r="F86" s="1096" t="s">
        <v>520</v>
      </c>
      <c r="G86" s="1096" t="s">
        <v>453</v>
      </c>
      <c r="H86" s="1351" t="s">
        <v>5257</v>
      </c>
      <c r="I86" s="237" t="s">
        <v>2155</v>
      </c>
      <c r="J86" s="1096" t="s">
        <v>5256</v>
      </c>
      <c r="K86" s="1350" t="s">
        <v>5255</v>
      </c>
      <c r="L86" s="50" t="s">
        <v>394</v>
      </c>
      <c r="M86" s="238" t="s">
        <v>235</v>
      </c>
      <c r="N86" s="238" t="s">
        <v>21</v>
      </c>
      <c r="O86" s="238" t="s">
        <v>20</v>
      </c>
      <c r="P86" s="1710" t="s">
        <v>5254</v>
      </c>
      <c r="Q86" s="1711"/>
      <c r="R86" s="1329" t="s">
        <v>5253</v>
      </c>
    </row>
    <row r="87" spans="2:18" ht="60" x14ac:dyDescent="0.25">
      <c r="B87" s="1096" t="s">
        <v>5252</v>
      </c>
      <c r="C87" s="747" t="s">
        <v>5251</v>
      </c>
      <c r="D87" s="739" t="s">
        <v>5250</v>
      </c>
      <c r="E87" s="746">
        <v>30579373</v>
      </c>
      <c r="F87" s="739" t="s">
        <v>278</v>
      </c>
      <c r="G87" s="739" t="s">
        <v>312</v>
      </c>
      <c r="H87" s="761">
        <v>40165</v>
      </c>
      <c r="I87" s="740" t="s">
        <v>368</v>
      </c>
      <c r="J87" s="739" t="s">
        <v>5249</v>
      </c>
      <c r="K87" s="496" t="s">
        <v>5248</v>
      </c>
      <c r="L87" s="757" t="s">
        <v>394</v>
      </c>
      <c r="M87" s="746" t="s">
        <v>20</v>
      </c>
      <c r="N87" s="746" t="s">
        <v>20</v>
      </c>
      <c r="O87" s="746" t="s">
        <v>20</v>
      </c>
      <c r="P87" s="775"/>
      <c r="Q87" s="776"/>
    </row>
    <row r="88" spans="2:18" ht="15.75" thickBot="1" x14ac:dyDescent="0.3">
      <c r="B88" s="272"/>
      <c r="C88" s="268"/>
      <c r="D88" s="104"/>
      <c r="E88" s="94"/>
      <c r="F88" s="104"/>
      <c r="G88" s="803"/>
      <c r="H88" s="111"/>
      <c r="I88" s="96"/>
      <c r="J88" s="104"/>
      <c r="K88" s="269"/>
      <c r="L88" s="107"/>
      <c r="M88" s="746"/>
      <c r="N88" s="746"/>
      <c r="O88" s="746"/>
      <c r="P88" s="1797"/>
      <c r="Q88" s="1798"/>
    </row>
    <row r="89" spans="2:18" ht="27" thickBot="1" x14ac:dyDescent="0.3">
      <c r="B89" s="1393" t="s">
        <v>143</v>
      </c>
      <c r="C89" s="1394"/>
      <c r="D89" s="1394"/>
      <c r="E89" s="1394"/>
      <c r="F89" s="1394"/>
      <c r="G89" s="1394"/>
      <c r="H89" s="1394"/>
      <c r="I89" s="1394"/>
      <c r="J89" s="1394"/>
      <c r="K89" s="1394"/>
      <c r="L89" s="1394"/>
      <c r="M89" s="1394"/>
      <c r="N89" s="1395"/>
    </row>
    <row r="92" spans="2:18" ht="30" x14ac:dyDescent="0.25">
      <c r="B92" s="92" t="s">
        <v>19</v>
      </c>
      <c r="C92" s="92" t="s">
        <v>144</v>
      </c>
      <c r="D92" s="1387" t="s">
        <v>77</v>
      </c>
      <c r="E92" s="1388"/>
    </row>
    <row r="93" spans="2:18" x14ac:dyDescent="0.25">
      <c r="B93" s="120" t="s">
        <v>145</v>
      </c>
      <c r="C93" s="746" t="s">
        <v>20</v>
      </c>
      <c r="D93" s="1389" t="s">
        <v>496</v>
      </c>
      <c r="E93" s="1389"/>
    </row>
    <row r="96" spans="2:18" ht="26.25" x14ac:dyDescent="0.25">
      <c r="B96" s="1408" t="s">
        <v>146</v>
      </c>
      <c r="C96" s="1409"/>
      <c r="D96" s="1409"/>
      <c r="E96" s="1409"/>
      <c r="F96" s="1409"/>
      <c r="G96" s="1409"/>
      <c r="H96" s="1409"/>
      <c r="I96" s="1409"/>
      <c r="J96" s="1409"/>
      <c r="K96" s="1409"/>
      <c r="L96" s="1409"/>
      <c r="M96" s="1409"/>
      <c r="N96" s="1409"/>
      <c r="O96" s="1409"/>
      <c r="P96" s="1409"/>
    </row>
    <row r="98" spans="1:26" ht="15.75" thickBot="1" x14ac:dyDescent="0.3"/>
    <row r="99" spans="1:26" ht="27" thickBot="1" x14ac:dyDescent="0.3">
      <c r="B99" s="1393" t="s">
        <v>147</v>
      </c>
      <c r="C99" s="1394"/>
      <c r="D99" s="1394"/>
      <c r="E99" s="1394"/>
      <c r="F99" s="1394"/>
      <c r="G99" s="1394"/>
      <c r="H99" s="1394"/>
      <c r="I99" s="1394"/>
      <c r="J99" s="1394"/>
      <c r="K99" s="1394"/>
      <c r="L99" s="1394"/>
      <c r="M99" s="1394"/>
      <c r="N99" s="1395"/>
    </row>
    <row r="101" spans="1:26" ht="15.75" thickBot="1" x14ac:dyDescent="0.3">
      <c r="M101" s="46"/>
      <c r="N101" s="46"/>
    </row>
    <row r="102" spans="1:26" s="13" customFormat="1" ht="60.75" thickBot="1" x14ac:dyDescent="0.3">
      <c r="B102" s="47" t="s">
        <v>35</v>
      </c>
      <c r="C102" s="47" t="s">
        <v>36</v>
      </c>
      <c r="D102" s="47" t="s">
        <v>37</v>
      </c>
      <c r="E102" s="47" t="s">
        <v>38</v>
      </c>
      <c r="F102" s="47" t="s">
        <v>39</v>
      </c>
      <c r="G102" s="47" t="s">
        <v>40</v>
      </c>
      <c r="H102" s="47" t="s">
        <v>41</v>
      </c>
      <c r="I102" s="47" t="s">
        <v>42</v>
      </c>
      <c r="J102" s="47" t="s">
        <v>43</v>
      </c>
      <c r="K102" s="47" t="s">
        <v>44</v>
      </c>
      <c r="L102" s="47" t="s">
        <v>45</v>
      </c>
      <c r="M102" s="48" t="s">
        <v>46</v>
      </c>
      <c r="N102" s="47" t="s">
        <v>47</v>
      </c>
      <c r="O102" s="47" t="s">
        <v>48</v>
      </c>
      <c r="P102" s="49" t="s">
        <v>49</v>
      </c>
      <c r="Q102" s="49" t="s">
        <v>50</v>
      </c>
    </row>
    <row r="103" spans="1:26" s="62" customFormat="1" ht="15.75" thickBot="1" x14ac:dyDescent="0.3">
      <c r="A103" s="50">
        <v>1</v>
      </c>
      <c r="B103" s="1443"/>
      <c r="C103" s="1443"/>
      <c r="D103" s="1443"/>
      <c r="E103" s="1443"/>
      <c r="F103" s="1443"/>
      <c r="G103" s="1443"/>
      <c r="H103" s="1443"/>
      <c r="I103" s="1443"/>
      <c r="J103" s="1443"/>
      <c r="K103" s="1443"/>
      <c r="L103" s="1443"/>
      <c r="M103" s="1444"/>
      <c r="N103" s="75"/>
      <c r="O103" s="77"/>
      <c r="P103" s="77"/>
      <c r="Q103" s="65"/>
      <c r="R103" s="61"/>
      <c r="S103" s="61"/>
      <c r="T103" s="61"/>
      <c r="U103" s="61"/>
      <c r="V103" s="61"/>
      <c r="W103" s="61"/>
      <c r="X103" s="61"/>
      <c r="Y103" s="61"/>
      <c r="Z103" s="61"/>
    </row>
    <row r="104" spans="1:26" s="62" customFormat="1" x14ac:dyDescent="0.25">
      <c r="A104" s="50">
        <f>+A103+1</f>
        <v>2</v>
      </c>
      <c r="B104" s="71" t="s">
        <v>5246</v>
      </c>
      <c r="C104" s="72" t="s">
        <v>442</v>
      </c>
      <c r="D104" s="72" t="s">
        <v>442</v>
      </c>
      <c r="E104" s="76">
        <v>701820130083</v>
      </c>
      <c r="F104" s="73" t="s">
        <v>20</v>
      </c>
      <c r="G104" s="225">
        <v>1</v>
      </c>
      <c r="H104" s="226">
        <v>40576</v>
      </c>
      <c r="I104" s="226">
        <v>40908</v>
      </c>
      <c r="J104" s="74" t="s">
        <v>21</v>
      </c>
      <c r="K104" s="75">
        <v>10.92</v>
      </c>
      <c r="L104" s="75"/>
      <c r="M104" s="76">
        <v>270</v>
      </c>
      <c r="N104" s="76">
        <v>270</v>
      </c>
      <c r="O104" s="77">
        <v>532042624</v>
      </c>
      <c r="P104" s="77" t="s">
        <v>5247</v>
      </c>
      <c r="Q104" s="65"/>
      <c r="R104" s="61"/>
      <c r="S104" s="61"/>
      <c r="T104" s="61"/>
      <c r="U104" s="61"/>
      <c r="V104" s="61"/>
      <c r="W104" s="61"/>
      <c r="X104" s="61"/>
      <c r="Y104" s="61"/>
      <c r="Z104" s="61"/>
    </row>
    <row r="105" spans="1:26" s="62" customFormat="1" x14ac:dyDescent="0.25">
      <c r="A105" s="50">
        <f>+A104+1</f>
        <v>3</v>
      </c>
      <c r="B105" s="71" t="s">
        <v>5246</v>
      </c>
      <c r="C105" s="72" t="s">
        <v>442</v>
      </c>
      <c r="D105" s="72" t="s">
        <v>442</v>
      </c>
      <c r="E105" s="76">
        <v>70182130056</v>
      </c>
      <c r="F105" s="73" t="s">
        <v>20</v>
      </c>
      <c r="G105" s="228">
        <v>1</v>
      </c>
      <c r="H105" s="226">
        <v>40213</v>
      </c>
      <c r="I105" s="226">
        <v>40543</v>
      </c>
      <c r="J105" s="74" t="s">
        <v>21</v>
      </c>
      <c r="K105" s="75">
        <v>10.85</v>
      </c>
      <c r="L105" s="75"/>
      <c r="M105" s="76">
        <v>868</v>
      </c>
      <c r="N105" s="76">
        <v>868</v>
      </c>
      <c r="O105" s="77">
        <v>532042624</v>
      </c>
      <c r="P105" s="77">
        <v>168</v>
      </c>
      <c r="Q105" s="65"/>
      <c r="R105" s="61"/>
      <c r="S105" s="61"/>
      <c r="T105" s="61"/>
      <c r="U105" s="61"/>
      <c r="V105" s="61"/>
      <c r="W105" s="61"/>
      <c r="X105" s="61"/>
      <c r="Y105" s="61"/>
      <c r="Z105" s="61"/>
    </row>
    <row r="106" spans="1:26" s="62" customFormat="1" x14ac:dyDescent="0.25">
      <c r="A106" s="50" t="e">
        <f>+#REF!+1</f>
        <v>#REF!</v>
      </c>
      <c r="B106" s="71" t="s">
        <v>5239</v>
      </c>
      <c r="C106" s="71" t="s">
        <v>442</v>
      </c>
      <c r="D106" s="71" t="s">
        <v>442</v>
      </c>
      <c r="E106" s="76">
        <v>701820140054</v>
      </c>
      <c r="F106" s="73" t="s">
        <v>20</v>
      </c>
      <c r="G106" s="228">
        <v>1</v>
      </c>
      <c r="H106" s="226">
        <v>40205</v>
      </c>
      <c r="I106" s="226">
        <v>40543</v>
      </c>
      <c r="J106" s="74" t="s">
        <v>21</v>
      </c>
      <c r="K106" s="75">
        <v>11.1</v>
      </c>
      <c r="L106" s="75"/>
      <c r="M106" s="76">
        <v>208</v>
      </c>
      <c r="N106" s="76">
        <v>208</v>
      </c>
      <c r="O106" s="77">
        <v>100364228</v>
      </c>
      <c r="P106" s="77">
        <v>186</v>
      </c>
      <c r="Q106" s="65"/>
      <c r="R106" s="61"/>
      <c r="S106" s="61"/>
      <c r="T106" s="61"/>
      <c r="U106" s="61"/>
      <c r="V106" s="61"/>
      <c r="W106" s="61"/>
      <c r="X106" s="61"/>
      <c r="Y106" s="61"/>
      <c r="Z106" s="61"/>
    </row>
    <row r="107" spans="1:26" s="62" customFormat="1" x14ac:dyDescent="0.25">
      <c r="A107" s="50" t="e">
        <f>+A106+1</f>
        <v>#REF!</v>
      </c>
      <c r="B107" s="71" t="s">
        <v>5239</v>
      </c>
      <c r="C107" s="71" t="s">
        <v>442</v>
      </c>
      <c r="D107" s="71" t="s">
        <v>442</v>
      </c>
      <c r="E107" s="76">
        <v>701820130164</v>
      </c>
      <c r="F107" s="73" t="s">
        <v>20</v>
      </c>
      <c r="G107" s="228">
        <v>1</v>
      </c>
      <c r="H107" s="226">
        <v>39843</v>
      </c>
      <c r="I107" s="226">
        <v>40177</v>
      </c>
      <c r="J107" s="74" t="s">
        <v>21</v>
      </c>
      <c r="K107" s="75">
        <v>11.03</v>
      </c>
      <c r="L107" s="74"/>
      <c r="M107" s="76">
        <v>272</v>
      </c>
      <c r="N107" s="76">
        <v>272</v>
      </c>
      <c r="O107" s="77">
        <v>139749422</v>
      </c>
      <c r="P107" s="77">
        <v>203</v>
      </c>
      <c r="Q107" s="65"/>
      <c r="R107" s="61"/>
      <c r="S107" s="61"/>
      <c r="T107" s="61"/>
      <c r="U107" s="61"/>
      <c r="V107" s="61"/>
      <c r="W107" s="61"/>
      <c r="X107" s="61"/>
      <c r="Y107" s="61"/>
      <c r="Z107" s="61"/>
    </row>
    <row r="108" spans="1:26" s="62" customFormat="1" x14ac:dyDescent="0.25">
      <c r="A108" s="50"/>
      <c r="B108" s="71"/>
      <c r="C108" s="72"/>
      <c r="D108" s="71"/>
      <c r="E108" s="228"/>
      <c r="F108" s="73"/>
      <c r="G108" s="228"/>
      <c r="H108" s="226"/>
      <c r="I108" s="226"/>
      <c r="J108" s="74"/>
      <c r="K108" s="75"/>
      <c r="L108" s="74"/>
      <c r="M108" s="75"/>
      <c r="N108" s="75"/>
      <c r="O108" s="77"/>
      <c r="P108" s="77"/>
      <c r="Q108" s="65"/>
      <c r="R108" s="61"/>
      <c r="S108" s="61"/>
      <c r="T108" s="61"/>
      <c r="U108" s="61"/>
      <c r="V108" s="61"/>
      <c r="W108" s="61"/>
      <c r="X108" s="61"/>
      <c r="Y108" s="61"/>
      <c r="Z108" s="61"/>
    </row>
    <row r="109" spans="1:26" s="62" customFormat="1" x14ac:dyDescent="0.25">
      <c r="A109" s="50"/>
      <c r="B109" s="71"/>
      <c r="C109" s="72"/>
      <c r="D109" s="71"/>
      <c r="E109" s="228"/>
      <c r="F109" s="73"/>
      <c r="G109" s="228"/>
      <c r="H109" s="226"/>
      <c r="I109" s="226"/>
      <c r="J109" s="74"/>
      <c r="K109" s="75"/>
      <c r="L109" s="74"/>
      <c r="M109" s="75"/>
      <c r="N109" s="75"/>
      <c r="O109" s="77"/>
      <c r="P109" s="77"/>
      <c r="Q109" s="65"/>
      <c r="R109" s="61"/>
      <c r="S109" s="61"/>
      <c r="T109" s="61"/>
      <c r="U109" s="61"/>
      <c r="V109" s="61"/>
      <c r="W109" s="61"/>
      <c r="X109" s="61"/>
      <c r="Y109" s="61"/>
      <c r="Z109" s="61"/>
    </row>
    <row r="110" spans="1:26" s="62" customFormat="1" x14ac:dyDescent="0.25">
      <c r="A110" s="50"/>
      <c r="B110" s="78" t="s">
        <v>30</v>
      </c>
      <c r="C110" s="72"/>
      <c r="D110" s="71"/>
      <c r="E110" s="228"/>
      <c r="F110" s="73"/>
      <c r="G110" s="73"/>
      <c r="H110" s="73"/>
      <c r="I110" s="74"/>
      <c r="J110" s="74"/>
      <c r="K110" s="79">
        <f>SUM(K103:K109)</f>
        <v>43.9</v>
      </c>
      <c r="L110" s="79">
        <f>SUM(L103:L109)</f>
        <v>0</v>
      </c>
      <c r="M110" s="251">
        <v>539</v>
      </c>
      <c r="N110" s="79" t="s">
        <v>5059</v>
      </c>
      <c r="O110" s="77"/>
      <c r="P110" s="77"/>
      <c r="Q110" s="81"/>
    </row>
    <row r="111" spans="1:26" x14ac:dyDescent="0.25">
      <c r="B111" s="82"/>
      <c r="C111" s="82"/>
      <c r="D111" s="82"/>
      <c r="E111" s="83"/>
      <c r="F111" s="82"/>
      <c r="G111" s="82"/>
      <c r="H111" s="82"/>
      <c r="I111" s="82"/>
      <c r="J111" s="82"/>
      <c r="K111" s="82"/>
      <c r="L111" s="82"/>
      <c r="M111" s="82"/>
      <c r="N111" s="82"/>
      <c r="O111" s="82"/>
      <c r="P111" s="82"/>
    </row>
    <row r="112" spans="1:26" ht="18.75" x14ac:dyDescent="0.25">
      <c r="B112" s="86" t="s">
        <v>151</v>
      </c>
      <c r="C112" s="133">
        <f>+K110</f>
        <v>43.9</v>
      </c>
      <c r="H112" s="89"/>
      <c r="I112" s="89"/>
      <c r="J112" s="89"/>
      <c r="K112" s="89"/>
      <c r="L112" s="89"/>
      <c r="M112" s="89"/>
      <c r="N112" s="82"/>
      <c r="O112" s="82"/>
      <c r="P112" s="82"/>
    </row>
    <row r="114" spans="2:17" ht="15.75" thickBot="1" x14ac:dyDescent="0.3"/>
    <row r="115" spans="2:17" ht="30.75" thickBot="1" x14ac:dyDescent="0.3">
      <c r="B115" s="134" t="s">
        <v>152</v>
      </c>
      <c r="C115" s="135" t="s">
        <v>153</v>
      </c>
      <c r="D115" s="134" t="s">
        <v>29</v>
      </c>
      <c r="E115" s="135" t="s">
        <v>154</v>
      </c>
    </row>
    <row r="116" spans="2:17" x14ac:dyDescent="0.25">
      <c r="B116" s="136" t="s">
        <v>155</v>
      </c>
      <c r="C116" s="137">
        <v>20</v>
      </c>
      <c r="D116" s="137"/>
      <c r="E116" s="1396">
        <f>+D116+D117+D118</f>
        <v>40</v>
      </c>
    </row>
    <row r="117" spans="2:17" x14ac:dyDescent="0.25">
      <c r="B117" s="136" t="s">
        <v>156</v>
      </c>
      <c r="C117" s="740">
        <v>30</v>
      </c>
      <c r="D117" s="746">
        <v>0</v>
      </c>
      <c r="E117" s="1397"/>
    </row>
    <row r="118" spans="2:17" ht="15.75" thickBot="1" x14ac:dyDescent="0.3">
      <c r="B118" s="136" t="s">
        <v>157</v>
      </c>
      <c r="C118" s="139">
        <v>40</v>
      </c>
      <c r="D118" s="139">
        <v>40</v>
      </c>
      <c r="E118" s="1398"/>
    </row>
    <row r="120" spans="2:17" ht="15.75" thickBot="1" x14ac:dyDescent="0.3"/>
    <row r="121" spans="2:17" ht="27" thickBot="1" x14ac:dyDescent="0.3">
      <c r="B121" s="1393" t="s">
        <v>158</v>
      </c>
      <c r="C121" s="1394"/>
      <c r="D121" s="1394"/>
      <c r="E121" s="1394"/>
      <c r="F121" s="1394"/>
      <c r="G121" s="1394"/>
      <c r="H121" s="1394"/>
      <c r="I121" s="1394"/>
      <c r="J121" s="1394"/>
      <c r="K121" s="1394"/>
      <c r="L121" s="1394"/>
      <c r="M121" s="1394"/>
      <c r="N121" s="1395"/>
    </row>
    <row r="123" spans="2:17" ht="75" x14ac:dyDescent="0.25">
      <c r="B123" s="91" t="s">
        <v>87</v>
      </c>
      <c r="C123" s="91" t="s">
        <v>88</v>
      </c>
      <c r="D123" s="91" t="s">
        <v>89</v>
      </c>
      <c r="E123" s="91" t="s">
        <v>90</v>
      </c>
      <c r="F123" s="91" t="s">
        <v>91</v>
      </c>
      <c r="G123" s="91" t="s">
        <v>92</v>
      </c>
      <c r="H123" s="91" t="s">
        <v>93</v>
      </c>
      <c r="I123" s="91" t="s">
        <v>94</v>
      </c>
      <c r="J123" s="1387" t="s">
        <v>95</v>
      </c>
      <c r="K123" s="1405"/>
      <c r="L123" s="1388"/>
      <c r="M123" s="91" t="s">
        <v>96</v>
      </c>
      <c r="N123" s="91" t="s">
        <v>97</v>
      </c>
      <c r="O123" s="91" t="s">
        <v>98</v>
      </c>
      <c r="P123" s="1387" t="s">
        <v>77</v>
      </c>
      <c r="Q123" s="1388"/>
    </row>
    <row r="124" spans="2:17" ht="60" x14ac:dyDescent="0.25">
      <c r="B124" s="272" t="s">
        <v>5245</v>
      </c>
      <c r="C124" s="268" t="s">
        <v>5237</v>
      </c>
      <c r="D124" s="272" t="s">
        <v>5244</v>
      </c>
      <c r="E124" s="238">
        <v>92191030</v>
      </c>
      <c r="F124" s="272" t="s">
        <v>5243</v>
      </c>
      <c r="G124" s="268" t="s">
        <v>453</v>
      </c>
      <c r="H124" s="1349">
        <v>39436</v>
      </c>
      <c r="I124" s="237" t="s">
        <v>368</v>
      </c>
      <c r="J124" s="272" t="s">
        <v>5242</v>
      </c>
      <c r="K124" s="1348" t="s">
        <v>5241</v>
      </c>
      <c r="L124" s="1328" t="s">
        <v>394</v>
      </c>
      <c r="M124" s="238" t="s">
        <v>20</v>
      </c>
      <c r="N124" s="238" t="s">
        <v>20</v>
      </c>
      <c r="O124" s="238" t="s">
        <v>20</v>
      </c>
      <c r="P124" s="1799"/>
      <c r="Q124" s="1800"/>
    </row>
    <row r="125" spans="2:17" ht="30" x14ac:dyDescent="0.25">
      <c r="B125" s="104" t="s">
        <v>5191</v>
      </c>
      <c r="C125" s="803" t="s">
        <v>5237</v>
      </c>
      <c r="D125" s="104" t="s">
        <v>5240</v>
      </c>
      <c r="E125" s="746">
        <v>64589591</v>
      </c>
      <c r="F125" s="104" t="s">
        <v>332</v>
      </c>
      <c r="G125" s="804" t="s">
        <v>453</v>
      </c>
      <c r="H125" s="111">
        <v>38310</v>
      </c>
      <c r="I125" s="740" t="s">
        <v>368</v>
      </c>
      <c r="J125" s="104" t="s">
        <v>5239</v>
      </c>
      <c r="K125" s="269" t="s">
        <v>5238</v>
      </c>
      <c r="L125" s="107" t="s">
        <v>394</v>
      </c>
      <c r="M125" s="746" t="s">
        <v>20</v>
      </c>
      <c r="N125" s="746" t="s">
        <v>20</v>
      </c>
      <c r="O125" s="746" t="s">
        <v>20</v>
      </c>
      <c r="P125" s="1392"/>
      <c r="Q125" s="1392"/>
    </row>
    <row r="126" spans="2:17" ht="45" x14ac:dyDescent="0.25">
      <c r="B126" s="104" t="s">
        <v>5186</v>
      </c>
      <c r="C126" s="803" t="s">
        <v>5237</v>
      </c>
      <c r="D126" s="104" t="s">
        <v>5236</v>
      </c>
      <c r="E126" s="746">
        <v>92536314</v>
      </c>
      <c r="F126" s="104" t="s">
        <v>1649</v>
      </c>
      <c r="G126" s="804" t="s">
        <v>1766</v>
      </c>
      <c r="H126" s="111">
        <v>37970</v>
      </c>
      <c r="I126" s="740" t="s">
        <v>368</v>
      </c>
      <c r="J126" s="104" t="s">
        <v>5235</v>
      </c>
      <c r="K126" s="269" t="s">
        <v>5234</v>
      </c>
      <c r="L126" s="107" t="s">
        <v>394</v>
      </c>
      <c r="M126" s="746" t="s">
        <v>20</v>
      </c>
      <c r="N126" s="746" t="s">
        <v>20</v>
      </c>
      <c r="O126" s="746" t="s">
        <v>20</v>
      </c>
      <c r="P126" s="1410"/>
      <c r="Q126" s="1411"/>
    </row>
    <row r="127" spans="2:17" x14ac:dyDescent="0.25">
      <c r="B127" s="104"/>
      <c r="C127" s="13"/>
      <c r="F127" s="248"/>
      <c r="H127" s="250"/>
      <c r="K127" s="250"/>
      <c r="M127" s="13"/>
      <c r="N127" s="13"/>
      <c r="O127" s="13"/>
    </row>
    <row r="128" spans="2:17" x14ac:dyDescent="0.25">
      <c r="C128" s="13"/>
      <c r="D128" s="248"/>
      <c r="G128" s="248"/>
      <c r="K128" s="250"/>
      <c r="M128" s="13"/>
      <c r="N128" s="13"/>
      <c r="O128" s="13"/>
    </row>
    <row r="129" spans="2:7" ht="15.75" thickBot="1" x14ac:dyDescent="0.3">
      <c r="C129" s="13"/>
    </row>
    <row r="130" spans="2:7" ht="30" x14ac:dyDescent="0.25">
      <c r="B130" s="42" t="s">
        <v>19</v>
      </c>
      <c r="C130" s="42" t="s">
        <v>152</v>
      </c>
      <c r="D130" s="91" t="s">
        <v>153</v>
      </c>
      <c r="E130" s="42" t="s">
        <v>29</v>
      </c>
      <c r="F130" s="135" t="s">
        <v>182</v>
      </c>
      <c r="G130" s="147"/>
    </row>
    <row r="131" spans="2:7" ht="108" x14ac:dyDescent="0.2">
      <c r="B131" s="1399" t="s">
        <v>183</v>
      </c>
      <c r="C131" s="148" t="s">
        <v>184</v>
      </c>
      <c r="D131" s="746">
        <v>25</v>
      </c>
      <c r="E131" s="746">
        <v>25</v>
      </c>
      <c r="F131" s="1400">
        <v>60</v>
      </c>
      <c r="G131" s="149"/>
    </row>
    <row r="132" spans="2:7" ht="96" x14ac:dyDescent="0.2">
      <c r="B132" s="1399"/>
      <c r="C132" s="148" t="s">
        <v>185</v>
      </c>
      <c r="D132" s="739">
        <v>25</v>
      </c>
      <c r="E132" s="746">
        <v>25</v>
      </c>
      <c r="F132" s="1401"/>
      <c r="G132" s="149"/>
    </row>
    <row r="133" spans="2:7" ht="60" x14ac:dyDescent="0.2">
      <c r="B133" s="1399"/>
      <c r="C133" s="148" t="s">
        <v>186</v>
      </c>
      <c r="D133" s="746">
        <v>10</v>
      </c>
      <c r="E133" s="746">
        <v>10</v>
      </c>
      <c r="F133" s="1402"/>
      <c r="G133" s="149"/>
    </row>
    <row r="134" spans="2:7" x14ac:dyDescent="0.25">
      <c r="C134"/>
    </row>
    <row r="137" spans="2:7" x14ac:dyDescent="0.25">
      <c r="B137" s="39" t="s">
        <v>187</v>
      </c>
    </row>
    <row r="140" spans="2:7" x14ac:dyDescent="0.25">
      <c r="B140" s="40" t="s">
        <v>19</v>
      </c>
      <c r="C140" s="40" t="s">
        <v>28</v>
      </c>
      <c r="D140" s="42" t="s">
        <v>29</v>
      </c>
      <c r="E140" s="42" t="s">
        <v>30</v>
      </c>
    </row>
    <row r="141" spans="2:7" ht="28.5" x14ac:dyDescent="0.25">
      <c r="B141" s="43" t="s">
        <v>188</v>
      </c>
      <c r="C141" s="813">
        <v>40</v>
      </c>
      <c r="D141" s="746">
        <f>+E116</f>
        <v>40</v>
      </c>
      <c r="E141" s="1403">
        <f>+D141+D142</f>
        <v>100</v>
      </c>
    </row>
    <row r="142" spans="2:7" ht="42.75" x14ac:dyDescent="0.25">
      <c r="B142" s="43" t="s">
        <v>189</v>
      </c>
      <c r="C142" s="813">
        <v>60</v>
      </c>
      <c r="D142" s="746">
        <f>+F131</f>
        <v>60</v>
      </c>
      <c r="E142" s="1404"/>
    </row>
  </sheetData>
  <mergeCells count="54">
    <mergeCell ref="B131:B133"/>
    <mergeCell ref="F131:F133"/>
    <mergeCell ref="E141:E142"/>
    <mergeCell ref="J123:L123"/>
    <mergeCell ref="P123:Q123"/>
    <mergeCell ref="P124:Q124"/>
    <mergeCell ref="P125:Q125"/>
    <mergeCell ref="P126:Q126"/>
    <mergeCell ref="B96:P96"/>
    <mergeCell ref="B99:N99"/>
    <mergeCell ref="B103:M103"/>
    <mergeCell ref="E116:E118"/>
    <mergeCell ref="B121:N121"/>
    <mergeCell ref="P86:Q86"/>
    <mergeCell ref="P88:Q88"/>
    <mergeCell ref="B89:N89"/>
    <mergeCell ref="D92:E92"/>
    <mergeCell ref="D93:E93"/>
    <mergeCell ref="P83:Q84"/>
    <mergeCell ref="P85:Q85"/>
    <mergeCell ref="O71:P71"/>
    <mergeCell ref="B77:N77"/>
    <mergeCell ref="J82:L82"/>
    <mergeCell ref="P82:Q82"/>
    <mergeCell ref="C83:C84"/>
    <mergeCell ref="D83:D84"/>
    <mergeCell ref="E83:E84"/>
    <mergeCell ref="F83:F84"/>
    <mergeCell ref="G83:G84"/>
    <mergeCell ref="H83:H84"/>
    <mergeCell ref="I83:I84"/>
    <mergeCell ref="M83:M84"/>
    <mergeCell ref="N83:N84"/>
    <mergeCell ref="O83:O84"/>
    <mergeCell ref="O70:P70"/>
    <mergeCell ref="C10:E10"/>
    <mergeCell ref="B14:C21"/>
    <mergeCell ref="B22:C22"/>
    <mergeCell ref="E40:E41"/>
    <mergeCell ref="M45:N45"/>
    <mergeCell ref="B58:B59"/>
    <mergeCell ref="C58:C59"/>
    <mergeCell ref="D58:E58"/>
    <mergeCell ref="C62:N62"/>
    <mergeCell ref="B2:P2"/>
    <mergeCell ref="B4:P4"/>
    <mergeCell ref="C6:N6"/>
    <mergeCell ref="C7:N7"/>
    <mergeCell ref="C8:N8"/>
    <mergeCell ref="B64:N64"/>
    <mergeCell ref="O67:P67"/>
    <mergeCell ref="O68:P68"/>
    <mergeCell ref="O69:P69"/>
    <mergeCell ref="C9:N9"/>
  </mergeCells>
  <dataValidations count="2">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56"/>
  <sheetViews>
    <sheetView topLeftCell="A85" workbookViewId="0">
      <selection activeCell="E32" sqref="E32"/>
    </sheetView>
  </sheetViews>
  <sheetFormatPr baseColWidth="10" defaultRowHeight="15" x14ac:dyDescent="0.25"/>
  <cols>
    <col min="1" max="1" width="3.140625" style="1" bestFit="1" customWidth="1"/>
    <col min="2" max="2" width="46.140625" style="1" customWidth="1"/>
    <col min="3" max="3" width="20.5703125" style="1" customWidth="1"/>
    <col min="4" max="4" width="28.140625" style="1" customWidth="1"/>
    <col min="5" max="5" width="19.140625" style="1" customWidth="1"/>
    <col min="6" max="6" width="30.140625" style="1" customWidth="1"/>
    <col min="7" max="7" width="17.5703125" style="1" customWidth="1"/>
    <col min="8" max="8" width="13.85546875" style="1" customWidth="1"/>
    <col min="9" max="9" width="16.140625" style="1" customWidth="1"/>
    <col min="10" max="10" width="14.7109375" style="1" customWidth="1"/>
    <col min="11" max="11" width="16.42578125" style="1" customWidth="1"/>
    <col min="12" max="12" width="27.7109375" style="1" customWidth="1"/>
    <col min="13" max="13" width="17.7109375" style="1" customWidth="1"/>
    <col min="14" max="14" width="16.7109375" style="1" customWidth="1"/>
    <col min="15" max="15" width="15.5703125" style="1" customWidth="1"/>
    <col min="16" max="16" width="17.140625" style="1" customWidth="1"/>
    <col min="17" max="17" width="29.140625" style="1" customWidth="1"/>
    <col min="18" max="18" width="33.855468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15.75" thickBot="1" x14ac:dyDescent="0.3">
      <c r="B6" s="423" t="s">
        <v>2</v>
      </c>
      <c r="C6" s="1443" t="s">
        <v>5404</v>
      </c>
      <c r="D6" s="1443"/>
      <c r="E6" s="1443"/>
      <c r="F6" s="1443"/>
      <c r="G6" s="1443"/>
      <c r="H6" s="1443"/>
      <c r="I6" s="1443"/>
      <c r="J6" s="1443"/>
      <c r="K6" s="1443"/>
      <c r="L6" s="1443"/>
      <c r="M6" s="1443"/>
      <c r="N6" s="1444"/>
    </row>
    <row r="7" spans="2:16" ht="15.75" thickBot="1" x14ac:dyDescent="0.3">
      <c r="B7" s="423" t="s">
        <v>4</v>
      </c>
      <c r="C7" s="1443"/>
      <c r="D7" s="1443"/>
      <c r="E7" s="1443"/>
      <c r="F7" s="1443"/>
      <c r="G7" s="1443"/>
      <c r="H7" s="1443"/>
      <c r="I7" s="1443"/>
      <c r="J7" s="1443"/>
      <c r="K7" s="1443"/>
      <c r="L7" s="1443"/>
      <c r="M7" s="1443"/>
      <c r="N7" s="1444"/>
    </row>
    <row r="8" spans="2:16" ht="15.75" thickBot="1" x14ac:dyDescent="0.3">
      <c r="B8" s="423" t="s">
        <v>6</v>
      </c>
      <c r="C8" s="1443"/>
      <c r="D8" s="1443"/>
      <c r="E8" s="1443"/>
      <c r="F8" s="1443"/>
      <c r="G8" s="1443"/>
      <c r="H8" s="1443"/>
      <c r="I8" s="1443"/>
      <c r="J8" s="1443"/>
      <c r="K8" s="1443"/>
      <c r="L8" s="1443"/>
      <c r="M8" s="1443"/>
      <c r="N8" s="1444"/>
    </row>
    <row r="9" spans="2:16" ht="15.75" thickBot="1" x14ac:dyDescent="0.3">
      <c r="B9" s="423" t="s">
        <v>8</v>
      </c>
      <c r="C9" s="1443"/>
      <c r="D9" s="1443"/>
      <c r="E9" s="1443"/>
      <c r="F9" s="1443"/>
      <c r="G9" s="1443"/>
      <c r="H9" s="1443"/>
      <c r="I9" s="1443"/>
      <c r="J9" s="1443"/>
      <c r="K9" s="1443"/>
      <c r="L9" s="1443"/>
      <c r="M9" s="1443"/>
      <c r="N9" s="1444"/>
    </row>
    <row r="10" spans="2:16" ht="15.75" thickBot="1" x14ac:dyDescent="0.3">
      <c r="B10" s="423" t="s">
        <v>9</v>
      </c>
      <c r="C10" s="1435">
        <v>23</v>
      </c>
      <c r="D10" s="1435"/>
      <c r="E10" s="1436"/>
      <c r="F10" s="704"/>
      <c r="G10" s="704"/>
      <c r="H10" s="704"/>
      <c r="I10" s="704"/>
      <c r="J10" s="704"/>
      <c r="K10" s="704"/>
      <c r="L10" s="704"/>
      <c r="M10" s="704"/>
      <c r="N10" s="705"/>
    </row>
    <row r="11" spans="2:16" ht="15.75" thickBot="1" x14ac:dyDescent="0.3">
      <c r="B11" s="1000" t="s">
        <v>10</v>
      </c>
      <c r="C11" s="706">
        <v>41979</v>
      </c>
      <c r="D11" s="767"/>
      <c r="E11" s="767"/>
      <c r="F11" s="767"/>
      <c r="G11" s="767"/>
      <c r="H11" s="767"/>
      <c r="I11" s="767"/>
      <c r="J11" s="767"/>
      <c r="K11" s="767"/>
      <c r="L11" s="767"/>
      <c r="M11" s="767"/>
      <c r="N11" s="76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30" customHeight="1" x14ac:dyDescent="0.25">
      <c r="B14" s="1437" t="s">
        <v>11</v>
      </c>
      <c r="C14" s="1437"/>
      <c r="D14" s="931" t="s">
        <v>12</v>
      </c>
      <c r="E14" s="931" t="s">
        <v>13</v>
      </c>
      <c r="F14" s="931" t="s">
        <v>14</v>
      </c>
      <c r="G14" s="934"/>
      <c r="I14" s="17"/>
      <c r="J14" s="17"/>
      <c r="K14" s="17"/>
      <c r="L14" s="17"/>
      <c r="M14" s="17"/>
      <c r="N14" s="14"/>
    </row>
    <row r="15" spans="2:16" x14ac:dyDescent="0.25">
      <c r="B15" s="1437"/>
      <c r="C15" s="1437"/>
      <c r="D15" s="931">
        <v>23</v>
      </c>
      <c r="E15" s="932">
        <v>1764597445</v>
      </c>
      <c r="F15" s="1083">
        <v>845</v>
      </c>
      <c r="G15" s="928"/>
      <c r="I15" s="21"/>
      <c r="J15" s="21"/>
      <c r="K15" s="21"/>
      <c r="L15" s="21"/>
      <c r="M15" s="21"/>
      <c r="N15" s="14"/>
    </row>
    <row r="16" spans="2:16" x14ac:dyDescent="0.25">
      <c r="B16" s="1437"/>
      <c r="C16" s="1437"/>
      <c r="D16" s="931"/>
      <c r="E16" s="929"/>
      <c r="F16" s="1083"/>
      <c r="G16" s="928"/>
      <c r="I16" s="21"/>
      <c r="J16" s="21"/>
      <c r="K16" s="21"/>
      <c r="L16" s="21"/>
      <c r="M16" s="21"/>
      <c r="N16" s="14"/>
    </row>
    <row r="17" spans="1:14" x14ac:dyDescent="0.25">
      <c r="B17" s="1437"/>
      <c r="C17" s="1437"/>
      <c r="D17" s="931"/>
      <c r="E17" s="929"/>
      <c r="F17" s="1083"/>
      <c r="G17" s="928"/>
      <c r="I17" s="21"/>
      <c r="J17" s="21"/>
      <c r="K17" s="21"/>
      <c r="L17" s="21"/>
      <c r="M17" s="21"/>
      <c r="N17" s="14"/>
    </row>
    <row r="18" spans="1:14" x14ac:dyDescent="0.25">
      <c r="B18" s="1437"/>
      <c r="C18" s="1437"/>
      <c r="D18" s="931"/>
      <c r="E18" s="932"/>
      <c r="F18" s="1083"/>
      <c r="G18" s="928"/>
      <c r="H18" s="23"/>
      <c r="I18" s="21"/>
      <c r="J18" s="21"/>
      <c r="K18" s="21"/>
      <c r="L18" s="21"/>
      <c r="M18" s="21"/>
      <c r="N18" s="24"/>
    </row>
    <row r="19" spans="1:14" x14ac:dyDescent="0.25">
      <c r="B19" s="1437"/>
      <c r="C19" s="1437"/>
      <c r="D19" s="931"/>
      <c r="E19" s="932"/>
      <c r="F19" s="1083"/>
      <c r="G19" s="928"/>
      <c r="H19" s="23"/>
      <c r="I19" s="25"/>
      <c r="J19" s="25"/>
      <c r="K19" s="25"/>
      <c r="L19" s="25"/>
      <c r="M19" s="25"/>
      <c r="N19" s="24"/>
    </row>
    <row r="20" spans="1:14" x14ac:dyDescent="0.25">
      <c r="B20" s="1437"/>
      <c r="C20" s="1437"/>
      <c r="D20" s="931"/>
      <c r="E20" s="932"/>
      <c r="F20" s="1083"/>
      <c r="G20" s="928"/>
      <c r="H20" s="23"/>
      <c r="I20" s="13"/>
      <c r="J20" s="13"/>
      <c r="K20" s="13"/>
      <c r="L20" s="13"/>
      <c r="M20" s="13"/>
      <c r="N20" s="24"/>
    </row>
    <row r="21" spans="1:14" x14ac:dyDescent="0.25">
      <c r="B21" s="1437"/>
      <c r="C21" s="1437"/>
      <c r="D21" s="931"/>
      <c r="E21" s="932"/>
      <c r="F21" s="1083"/>
      <c r="G21" s="928"/>
      <c r="H21" s="23"/>
      <c r="I21" s="13"/>
      <c r="J21" s="13"/>
      <c r="K21" s="13"/>
      <c r="L21" s="13"/>
      <c r="M21" s="13"/>
      <c r="N21" s="24"/>
    </row>
    <row r="22" spans="1:14" ht="15.75" thickBot="1" x14ac:dyDescent="0.3">
      <c r="B22" s="1438" t="s">
        <v>15</v>
      </c>
      <c r="C22" s="1439"/>
      <c r="D22" s="931"/>
      <c r="E22" s="930"/>
      <c r="F22" s="1083">
        <v>845</v>
      </c>
      <c r="G22" s="928"/>
      <c r="H22" s="23"/>
      <c r="I22" s="13"/>
      <c r="J22" s="13"/>
      <c r="K22" s="13"/>
      <c r="L22" s="13"/>
      <c r="M22" s="13"/>
      <c r="N22" s="24"/>
    </row>
    <row r="23" spans="1:14" ht="57.75" thickBot="1" x14ac:dyDescent="0.3">
      <c r="A23" s="27"/>
      <c r="B23" s="925" t="s">
        <v>16</v>
      </c>
      <c r="C23" s="925" t="s">
        <v>17</v>
      </c>
      <c r="D23" s="296"/>
      <c r="E23" s="924"/>
      <c r="F23" s="924"/>
      <c r="G23" s="924"/>
      <c r="H23" s="17"/>
      <c r="I23" s="29"/>
      <c r="J23" s="29"/>
      <c r="K23" s="29"/>
      <c r="L23" s="29"/>
      <c r="M23" s="29"/>
    </row>
    <row r="24" spans="1:14" ht="15.75" thickBot="1" x14ac:dyDescent="0.3">
      <c r="A24" s="30">
        <v>1</v>
      </c>
      <c r="B24" s="296"/>
      <c r="C24" s="1082">
        <f>F22*0.8</f>
        <v>676</v>
      </c>
      <c r="D24" s="921"/>
      <c r="E24" s="1359">
        <f>E22</f>
        <v>0</v>
      </c>
      <c r="F24" s="914"/>
      <c r="G24" s="91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746" t="s">
        <v>23</v>
      </c>
      <c r="D31" s="41"/>
      <c r="E31"/>
      <c r="F31"/>
      <c r="G31"/>
      <c r="H31"/>
      <c r="I31" s="13"/>
      <c r="J31" s="13"/>
      <c r="K31" s="13"/>
      <c r="L31" s="13"/>
      <c r="M31" s="13"/>
      <c r="N31" s="14"/>
    </row>
    <row r="32" spans="1:14" x14ac:dyDescent="0.25">
      <c r="A32" s="36"/>
      <c r="B32" s="41" t="s">
        <v>25</v>
      </c>
      <c r="C32" s="746" t="s">
        <v>23</v>
      </c>
      <c r="D32" s="41"/>
      <c r="E32"/>
      <c r="F32"/>
      <c r="G32"/>
      <c r="H32"/>
      <c r="I32" s="13"/>
      <c r="J32" s="13"/>
      <c r="K32" s="13"/>
      <c r="L32" s="13"/>
      <c r="M32" s="13"/>
      <c r="N32" s="14"/>
    </row>
    <row r="33" spans="1:17" x14ac:dyDescent="0.25">
      <c r="A33" s="36"/>
      <c r="B33" s="41" t="s">
        <v>26</v>
      </c>
      <c r="C33" s="746"/>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42.75" x14ac:dyDescent="0.25">
      <c r="A40" s="36"/>
      <c r="B40" s="43" t="s">
        <v>31</v>
      </c>
      <c r="C40" s="813">
        <v>40</v>
      </c>
      <c r="D40" s="746">
        <v>20</v>
      </c>
      <c r="E40" s="1403">
        <f>+D40+D41</f>
        <v>80</v>
      </c>
      <c r="F40"/>
      <c r="G40"/>
      <c r="H40"/>
      <c r="I40" s="13"/>
      <c r="J40" s="13"/>
      <c r="K40" s="13"/>
      <c r="L40" s="13"/>
      <c r="M40" s="13"/>
      <c r="N40" s="14"/>
    </row>
    <row r="41" spans="1:17" ht="85.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M46" s="46"/>
      <c r="N46" s="46"/>
    </row>
    <row r="47" spans="1:17" ht="15.75" thickBot="1" x14ac:dyDescent="0.3">
      <c r="M47" s="46"/>
      <c r="N47" s="46"/>
    </row>
    <row r="48" spans="1:17" s="13" customFormat="1" ht="75"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57" x14ac:dyDescent="0.25">
      <c r="A49" s="66">
        <v>1</v>
      </c>
      <c r="B49" s="64" t="s">
        <v>5404</v>
      </c>
      <c r="C49" s="64" t="s">
        <v>5404</v>
      </c>
      <c r="D49" s="64" t="s">
        <v>442</v>
      </c>
      <c r="E49" s="58">
        <v>701820140115</v>
      </c>
      <c r="F49" s="52" t="s">
        <v>20</v>
      </c>
      <c r="G49" s="54">
        <v>1</v>
      </c>
      <c r="H49" s="55">
        <v>41659</v>
      </c>
      <c r="I49" s="55">
        <v>41943</v>
      </c>
      <c r="J49" s="56" t="s">
        <v>21</v>
      </c>
      <c r="K49" s="57">
        <v>8.33</v>
      </c>
      <c r="L49" s="58">
        <v>1</v>
      </c>
      <c r="M49" s="58">
        <v>170</v>
      </c>
      <c r="N49" s="58">
        <f>+M49*G49</f>
        <v>170</v>
      </c>
      <c r="O49" s="289">
        <v>283801060</v>
      </c>
      <c r="P49" s="59">
        <v>50</v>
      </c>
      <c r="Q49" s="60" t="s">
        <v>416</v>
      </c>
      <c r="R49" s="61"/>
      <c r="S49" s="61"/>
      <c r="T49" s="61"/>
      <c r="U49" s="61"/>
      <c r="V49" s="61"/>
      <c r="W49" s="61"/>
      <c r="X49" s="61"/>
      <c r="Y49" s="61"/>
      <c r="Z49" s="61"/>
    </row>
    <row r="50" spans="1:26" s="709" customFormat="1" ht="57" x14ac:dyDescent="0.25">
      <c r="A50" s="66">
        <f>+A49+1</f>
        <v>2</v>
      </c>
      <c r="B50" s="64" t="s">
        <v>5404</v>
      </c>
      <c r="C50" s="64" t="s">
        <v>5404</v>
      </c>
      <c r="D50" s="64" t="s">
        <v>442</v>
      </c>
      <c r="E50" s="58">
        <v>701820130253</v>
      </c>
      <c r="F50" s="52" t="s">
        <v>20</v>
      </c>
      <c r="G50" s="206">
        <v>1</v>
      </c>
      <c r="H50" s="55">
        <v>41333</v>
      </c>
      <c r="I50" s="55">
        <v>41639</v>
      </c>
      <c r="J50" s="56" t="s">
        <v>21</v>
      </c>
      <c r="K50" s="57">
        <v>0</v>
      </c>
      <c r="L50" s="57">
        <v>10</v>
      </c>
      <c r="M50" s="58">
        <v>400</v>
      </c>
      <c r="N50" s="58">
        <v>400</v>
      </c>
      <c r="O50" s="289">
        <v>733578000</v>
      </c>
      <c r="P50" s="59">
        <v>51</v>
      </c>
      <c r="Q50" s="60" t="s">
        <v>5493</v>
      </c>
      <c r="R50" s="708"/>
      <c r="S50" s="708"/>
      <c r="T50" s="708"/>
      <c r="U50" s="708"/>
      <c r="V50" s="708"/>
      <c r="W50" s="708"/>
      <c r="X50" s="708"/>
      <c r="Y50" s="708"/>
      <c r="Z50" s="708"/>
    </row>
    <row r="51" spans="1:26" s="709" customFormat="1" ht="57" x14ac:dyDescent="0.25">
      <c r="A51" s="66">
        <f>+A50+1</f>
        <v>3</v>
      </c>
      <c r="B51" s="64" t="s">
        <v>5404</v>
      </c>
      <c r="C51" s="64" t="s">
        <v>5404</v>
      </c>
      <c r="D51" s="64" t="s">
        <v>3953</v>
      </c>
      <c r="E51" s="58" t="s">
        <v>5492</v>
      </c>
      <c r="F51" s="52" t="s">
        <v>20</v>
      </c>
      <c r="G51" s="206">
        <v>1</v>
      </c>
      <c r="H51" s="55">
        <v>40717</v>
      </c>
      <c r="I51" s="55">
        <v>40906</v>
      </c>
      <c r="J51" s="56" t="s">
        <v>21</v>
      </c>
      <c r="K51" s="57">
        <v>6.19</v>
      </c>
      <c r="L51" s="57">
        <v>0</v>
      </c>
      <c r="M51" s="58">
        <v>492</v>
      </c>
      <c r="N51" s="58">
        <v>492</v>
      </c>
      <c r="O51" s="289">
        <v>345978000</v>
      </c>
      <c r="P51" s="59">
        <v>52</v>
      </c>
      <c r="Q51" s="60" t="s">
        <v>416</v>
      </c>
      <c r="R51" s="708"/>
      <c r="S51" s="708"/>
      <c r="T51" s="708"/>
      <c r="U51" s="708"/>
      <c r="V51" s="708"/>
      <c r="W51" s="708"/>
      <c r="X51" s="708"/>
      <c r="Y51" s="708"/>
      <c r="Z51" s="708"/>
    </row>
    <row r="52" spans="1:26" s="709" customFormat="1" ht="57" x14ac:dyDescent="0.25">
      <c r="A52" s="66">
        <v>4</v>
      </c>
      <c r="B52" s="64" t="s">
        <v>5404</v>
      </c>
      <c r="C52" s="64" t="s">
        <v>5404</v>
      </c>
      <c r="D52" s="64" t="s">
        <v>2874</v>
      </c>
      <c r="E52" s="58">
        <v>2013435</v>
      </c>
      <c r="F52" s="52" t="s">
        <v>20</v>
      </c>
      <c r="G52" s="206">
        <v>1</v>
      </c>
      <c r="H52" s="55">
        <v>41282</v>
      </c>
      <c r="I52" s="55">
        <v>41638</v>
      </c>
      <c r="J52" s="56" t="s">
        <v>21</v>
      </c>
      <c r="K52" s="57">
        <v>11.73</v>
      </c>
      <c r="L52" s="57">
        <v>0</v>
      </c>
      <c r="M52" s="58">
        <v>2000</v>
      </c>
      <c r="N52" s="58">
        <v>2000</v>
      </c>
      <c r="O52" s="289">
        <v>900000</v>
      </c>
      <c r="P52" s="59">
        <v>53</v>
      </c>
      <c r="Q52" s="60" t="s">
        <v>416</v>
      </c>
      <c r="R52" s="708"/>
      <c r="S52" s="708"/>
      <c r="T52" s="708"/>
      <c r="U52" s="708"/>
      <c r="V52" s="708"/>
      <c r="W52" s="708"/>
      <c r="X52" s="708"/>
      <c r="Y52" s="708"/>
      <c r="Z52" s="708"/>
    </row>
    <row r="53" spans="1:26" s="709" customFormat="1" ht="57" x14ac:dyDescent="0.25">
      <c r="A53" s="66">
        <v>5</v>
      </c>
      <c r="B53" s="64" t="s">
        <v>5404</v>
      </c>
      <c r="C53" s="64" t="s">
        <v>5404</v>
      </c>
      <c r="D53" s="64" t="s">
        <v>5491</v>
      </c>
      <c r="E53" s="58">
        <v>2123585</v>
      </c>
      <c r="F53" s="52" t="s">
        <v>20</v>
      </c>
      <c r="G53" s="206">
        <v>1</v>
      </c>
      <c r="H53" s="55">
        <v>41190</v>
      </c>
      <c r="I53" s="55">
        <v>41258</v>
      </c>
      <c r="J53" s="56" t="s">
        <v>21</v>
      </c>
      <c r="K53" s="57">
        <v>2.23</v>
      </c>
      <c r="L53" s="57">
        <v>0</v>
      </c>
      <c r="M53" s="58">
        <v>170</v>
      </c>
      <c r="N53" s="58">
        <v>170</v>
      </c>
      <c r="O53" s="289">
        <v>51978883</v>
      </c>
      <c r="P53" s="59" t="s">
        <v>5490</v>
      </c>
      <c r="Q53" s="60" t="s">
        <v>416</v>
      </c>
      <c r="R53" s="708"/>
      <c r="S53" s="708"/>
      <c r="T53" s="708"/>
      <c r="U53" s="708"/>
      <c r="V53" s="708"/>
      <c r="W53" s="708"/>
      <c r="X53" s="708"/>
      <c r="Y53" s="708"/>
      <c r="Z53" s="708"/>
    </row>
    <row r="54" spans="1:26" s="709" customFormat="1" ht="57" x14ac:dyDescent="0.25">
      <c r="A54" s="66">
        <v>6</v>
      </c>
      <c r="B54" s="64" t="s">
        <v>5404</v>
      </c>
      <c r="C54" s="64" t="s">
        <v>5404</v>
      </c>
      <c r="D54" s="64" t="s">
        <v>5483</v>
      </c>
      <c r="E54" s="58" t="s">
        <v>5489</v>
      </c>
      <c r="F54" s="52" t="s">
        <v>20</v>
      </c>
      <c r="G54" s="206">
        <v>1</v>
      </c>
      <c r="H54" s="55">
        <v>40221</v>
      </c>
      <c r="I54" s="55">
        <v>40458</v>
      </c>
      <c r="J54" s="56" t="s">
        <v>21</v>
      </c>
      <c r="K54" s="57">
        <v>7.8</v>
      </c>
      <c r="L54" s="57">
        <v>0</v>
      </c>
      <c r="M54" s="58"/>
      <c r="N54" s="58"/>
      <c r="O54" s="289">
        <v>483395006</v>
      </c>
      <c r="P54" s="59" t="s">
        <v>5485</v>
      </c>
      <c r="Q54" s="60" t="s">
        <v>5488</v>
      </c>
      <c r="R54" s="708"/>
      <c r="S54" s="708"/>
      <c r="T54" s="708"/>
      <c r="U54" s="708"/>
      <c r="V54" s="708"/>
      <c r="W54" s="708"/>
      <c r="X54" s="708"/>
      <c r="Y54" s="708"/>
      <c r="Z54" s="708"/>
    </row>
    <row r="55" spans="1:26" s="709" customFormat="1" ht="71.25" x14ac:dyDescent="0.25">
      <c r="A55" s="66">
        <v>7</v>
      </c>
      <c r="B55" s="64" t="s">
        <v>5404</v>
      </c>
      <c r="C55" s="64" t="s">
        <v>5404</v>
      </c>
      <c r="D55" s="64" t="s">
        <v>5483</v>
      </c>
      <c r="E55" s="58" t="s">
        <v>5487</v>
      </c>
      <c r="F55" s="52" t="s">
        <v>20</v>
      </c>
      <c r="G55" s="206">
        <v>1</v>
      </c>
      <c r="H55" s="55">
        <v>40732</v>
      </c>
      <c r="I55" s="55">
        <v>40798</v>
      </c>
      <c r="J55" s="56" t="s">
        <v>21</v>
      </c>
      <c r="K55" s="57">
        <v>0</v>
      </c>
      <c r="L55" s="57" t="s">
        <v>5486</v>
      </c>
      <c r="M55" s="58"/>
      <c r="N55" s="58"/>
      <c r="O55" s="289">
        <v>70392629</v>
      </c>
      <c r="P55" s="59" t="s">
        <v>5485</v>
      </c>
      <c r="Q55" s="60" t="s">
        <v>5484</v>
      </c>
      <c r="R55" s="708"/>
      <c r="S55" s="708"/>
      <c r="T55" s="708"/>
      <c r="U55" s="708"/>
      <c r="V55" s="708"/>
      <c r="W55" s="708"/>
      <c r="X55" s="708"/>
      <c r="Y55" s="708"/>
      <c r="Z55" s="708"/>
    </row>
    <row r="56" spans="1:26" s="709" customFormat="1" ht="185.25" x14ac:dyDescent="0.25">
      <c r="A56" s="66">
        <v>8</v>
      </c>
      <c r="B56" s="64" t="s">
        <v>5404</v>
      </c>
      <c r="C56" s="64" t="s">
        <v>5404</v>
      </c>
      <c r="D56" s="64" t="s">
        <v>5483</v>
      </c>
      <c r="E56" s="58" t="s">
        <v>5482</v>
      </c>
      <c r="F56" s="52" t="s">
        <v>20</v>
      </c>
      <c r="G56" s="206">
        <v>1</v>
      </c>
      <c r="H56" s="55">
        <v>40732</v>
      </c>
      <c r="I56" s="55">
        <v>40826</v>
      </c>
      <c r="J56" s="56" t="s">
        <v>21</v>
      </c>
      <c r="K56" s="57">
        <v>0</v>
      </c>
      <c r="L56" s="57" t="s">
        <v>5481</v>
      </c>
      <c r="M56" s="58"/>
      <c r="N56" s="58"/>
      <c r="O56" s="289">
        <v>45394296</v>
      </c>
      <c r="P56" s="59" t="s">
        <v>5480</v>
      </c>
      <c r="Q56" s="1168" t="s">
        <v>5479</v>
      </c>
      <c r="R56" s="708"/>
      <c r="S56" s="708"/>
      <c r="T56" s="708"/>
      <c r="U56" s="708"/>
      <c r="V56" s="708"/>
      <c r="W56" s="708"/>
      <c r="X56" s="708"/>
      <c r="Y56" s="708"/>
      <c r="Z56" s="708"/>
    </row>
    <row r="57" spans="1:26" s="62" customFormat="1" x14ac:dyDescent="0.25">
      <c r="A57" s="66"/>
      <c r="B57" s="51" t="s">
        <v>30</v>
      </c>
      <c r="C57" s="52"/>
      <c r="D57" s="64"/>
      <c r="E57" s="57"/>
      <c r="F57" s="52"/>
      <c r="G57" s="52"/>
      <c r="H57" s="52"/>
      <c r="I57" s="55"/>
      <c r="J57" s="56"/>
      <c r="K57" s="292">
        <f>SUM(K49:K56)</f>
        <v>36.28</v>
      </c>
      <c r="L57" s="209">
        <f>SUM(L49:L56)</f>
        <v>11</v>
      </c>
      <c r="M57" s="210">
        <v>2400</v>
      </c>
      <c r="N57" s="209">
        <f>SUM(N49:N56)</f>
        <v>3232</v>
      </c>
      <c r="O57" s="289">
        <f>SUM(O49:O56)</f>
        <v>2015417874</v>
      </c>
      <c r="P57" s="59"/>
      <c r="Q57" s="60"/>
    </row>
    <row r="58" spans="1:26" s="82" customFormat="1" x14ac:dyDescent="0.25">
      <c r="E58" s="171"/>
    </row>
    <row r="59" spans="1:26" s="82" customFormat="1" x14ac:dyDescent="0.25">
      <c r="B59" s="1440" t="s">
        <v>56</v>
      </c>
      <c r="C59" s="1440" t="s">
        <v>57</v>
      </c>
      <c r="D59" s="1442" t="s">
        <v>58</v>
      </c>
      <c r="E59" s="1442"/>
      <c r="K59" s="170"/>
    </row>
    <row r="60" spans="1:26" s="82" customFormat="1" x14ac:dyDescent="0.25">
      <c r="B60" s="1441"/>
      <c r="C60" s="1441"/>
      <c r="D60" s="762" t="s">
        <v>59</v>
      </c>
      <c r="E60" s="293" t="s">
        <v>60</v>
      </c>
    </row>
    <row r="61" spans="1:26" s="82" customFormat="1" ht="18.75" x14ac:dyDescent="0.25">
      <c r="B61" s="294" t="s">
        <v>61</v>
      </c>
      <c r="C61" s="295" t="s">
        <v>5478</v>
      </c>
      <c r="D61" s="839" t="s">
        <v>23</v>
      </c>
      <c r="E61" s="246"/>
      <c r="F61" s="89"/>
      <c r="G61" s="89"/>
      <c r="H61" s="89"/>
      <c r="I61" s="89"/>
      <c r="J61" s="89"/>
      <c r="K61" s="89"/>
      <c r="L61" s="89"/>
      <c r="M61" s="89"/>
    </row>
    <row r="62" spans="1:26" s="82" customFormat="1" x14ac:dyDescent="0.25">
      <c r="B62" s="294" t="s">
        <v>62</v>
      </c>
      <c r="C62" s="295" t="s">
        <v>5477</v>
      </c>
      <c r="D62" s="839" t="s">
        <v>23</v>
      </c>
      <c r="E62" s="246"/>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1:17" ht="27" thickBot="1" x14ac:dyDescent="0.3">
      <c r="B65" s="1414" t="s">
        <v>63</v>
      </c>
      <c r="C65" s="1414"/>
      <c r="D65" s="1414"/>
      <c r="E65" s="1414"/>
      <c r="F65" s="1414"/>
      <c r="G65" s="1414"/>
      <c r="H65" s="1414"/>
      <c r="I65" s="1414"/>
      <c r="J65" s="1414"/>
      <c r="K65" s="1414"/>
      <c r="L65" s="1414"/>
      <c r="M65" s="1414"/>
      <c r="N65" s="1414"/>
    </row>
    <row r="68" spans="1:17" ht="120" x14ac:dyDescent="0.25">
      <c r="B68" s="91" t="s">
        <v>64</v>
      </c>
      <c r="C68" s="91" t="s">
        <v>65</v>
      </c>
      <c r="D68" s="91" t="s">
        <v>66</v>
      </c>
      <c r="E68" s="91" t="s">
        <v>67</v>
      </c>
      <c r="F68" s="91" t="s">
        <v>68</v>
      </c>
      <c r="G68" s="91" t="s">
        <v>69</v>
      </c>
      <c r="H68" s="91" t="s">
        <v>70</v>
      </c>
      <c r="I68" s="91" t="s">
        <v>71</v>
      </c>
      <c r="J68" s="91" t="s">
        <v>72</v>
      </c>
      <c r="K68" s="91" t="s">
        <v>73</v>
      </c>
      <c r="L68" s="91" t="s">
        <v>74</v>
      </c>
      <c r="M68" s="748" t="s">
        <v>488</v>
      </c>
      <c r="N68" s="748" t="s">
        <v>76</v>
      </c>
      <c r="O68" s="1387" t="s">
        <v>77</v>
      </c>
      <c r="P68" s="1388"/>
      <c r="Q68" s="91" t="s">
        <v>78</v>
      </c>
    </row>
    <row r="69" spans="1:17" ht="28.5" x14ac:dyDescent="0.2">
      <c r="A69" s="296">
        <v>1</v>
      </c>
      <c r="B69" s="182" t="s">
        <v>5476</v>
      </c>
      <c r="C69" s="181" t="s">
        <v>366</v>
      </c>
      <c r="D69" s="181" t="s">
        <v>5461</v>
      </c>
      <c r="E69" s="181">
        <v>50</v>
      </c>
      <c r="F69" s="181" t="s">
        <v>368</v>
      </c>
      <c r="G69" s="181" t="s">
        <v>368</v>
      </c>
      <c r="H69" s="837" t="s">
        <v>368</v>
      </c>
      <c r="I69" s="837" t="s">
        <v>20</v>
      </c>
      <c r="J69" s="837" t="s">
        <v>20</v>
      </c>
      <c r="K69" s="837" t="s">
        <v>20</v>
      </c>
      <c r="L69" s="837" t="s">
        <v>20</v>
      </c>
      <c r="M69" s="837" t="s">
        <v>20</v>
      </c>
      <c r="N69" s="837" t="s">
        <v>20</v>
      </c>
      <c r="O69" s="1430"/>
      <c r="P69" s="1431"/>
      <c r="Q69" s="837" t="s">
        <v>20</v>
      </c>
    </row>
    <row r="70" spans="1:17" ht="28.5" x14ac:dyDescent="0.2">
      <c r="A70" s="296">
        <v>2</v>
      </c>
      <c r="B70" s="182" t="s">
        <v>5476</v>
      </c>
      <c r="C70" s="181" t="s">
        <v>366</v>
      </c>
      <c r="D70" s="181" t="s">
        <v>5461</v>
      </c>
      <c r="E70" s="181">
        <v>50</v>
      </c>
      <c r="F70" s="181" t="s">
        <v>368</v>
      </c>
      <c r="G70" s="181" t="s">
        <v>368</v>
      </c>
      <c r="H70" s="837" t="s">
        <v>368</v>
      </c>
      <c r="I70" s="837" t="s">
        <v>20</v>
      </c>
      <c r="J70" s="837" t="s">
        <v>20</v>
      </c>
      <c r="K70" s="837" t="s">
        <v>20</v>
      </c>
      <c r="L70" s="837" t="s">
        <v>20</v>
      </c>
      <c r="M70" s="837" t="s">
        <v>20</v>
      </c>
      <c r="N70" s="837" t="s">
        <v>20</v>
      </c>
      <c r="O70" s="1430"/>
      <c r="P70" s="1431"/>
      <c r="Q70" s="837" t="s">
        <v>20</v>
      </c>
    </row>
    <row r="71" spans="1:17" ht="28.5" x14ac:dyDescent="0.2">
      <c r="A71" s="296">
        <v>3</v>
      </c>
      <c r="B71" s="182" t="s">
        <v>5475</v>
      </c>
      <c r="C71" s="181" t="s">
        <v>366</v>
      </c>
      <c r="D71" s="181" t="s">
        <v>5461</v>
      </c>
      <c r="E71" s="181">
        <v>50</v>
      </c>
      <c r="F71" s="181" t="s">
        <v>368</v>
      </c>
      <c r="G71" s="181" t="s">
        <v>368</v>
      </c>
      <c r="H71" s="837" t="s">
        <v>368</v>
      </c>
      <c r="I71" s="837" t="s">
        <v>20</v>
      </c>
      <c r="J71" s="837" t="s">
        <v>20</v>
      </c>
      <c r="K71" s="837" t="s">
        <v>20</v>
      </c>
      <c r="L71" s="837" t="s">
        <v>20</v>
      </c>
      <c r="M71" s="837" t="s">
        <v>20</v>
      </c>
      <c r="N71" s="837" t="s">
        <v>20</v>
      </c>
      <c r="O71" s="1430"/>
      <c r="P71" s="1431"/>
      <c r="Q71" s="837" t="s">
        <v>20</v>
      </c>
    </row>
    <row r="72" spans="1:17" x14ac:dyDescent="0.2">
      <c r="A72" s="296">
        <v>4</v>
      </c>
      <c r="B72" s="182" t="s">
        <v>5474</v>
      </c>
      <c r="C72" s="181" t="s">
        <v>366</v>
      </c>
      <c r="D72" s="181" t="s">
        <v>5461</v>
      </c>
      <c r="E72" s="181">
        <v>50</v>
      </c>
      <c r="F72" s="181" t="s">
        <v>368</v>
      </c>
      <c r="G72" s="181" t="s">
        <v>368</v>
      </c>
      <c r="H72" s="837" t="s">
        <v>368</v>
      </c>
      <c r="I72" s="837" t="s">
        <v>20</v>
      </c>
      <c r="J72" s="837" t="s">
        <v>20</v>
      </c>
      <c r="K72" s="837" t="s">
        <v>20</v>
      </c>
      <c r="L72" s="837" t="s">
        <v>20</v>
      </c>
      <c r="M72" s="837" t="s">
        <v>20</v>
      </c>
      <c r="N72" s="837" t="s">
        <v>20</v>
      </c>
      <c r="O72" s="1430"/>
      <c r="P72" s="1431"/>
      <c r="Q72" s="837" t="s">
        <v>20</v>
      </c>
    </row>
    <row r="73" spans="1:17" ht="28.5" x14ac:dyDescent="0.2">
      <c r="A73" s="296">
        <v>5</v>
      </c>
      <c r="B73" s="182" t="s">
        <v>5473</v>
      </c>
      <c r="C73" s="181" t="s">
        <v>366</v>
      </c>
      <c r="D73" s="181" t="s">
        <v>5461</v>
      </c>
      <c r="E73" s="181">
        <v>50</v>
      </c>
      <c r="F73" s="181" t="s">
        <v>368</v>
      </c>
      <c r="G73" s="181" t="s">
        <v>368</v>
      </c>
      <c r="H73" s="837" t="s">
        <v>368</v>
      </c>
      <c r="I73" s="837" t="s">
        <v>20</v>
      </c>
      <c r="J73" s="837" t="s">
        <v>20</v>
      </c>
      <c r="K73" s="837" t="s">
        <v>20</v>
      </c>
      <c r="L73" s="837" t="s">
        <v>20</v>
      </c>
      <c r="M73" s="837" t="s">
        <v>20</v>
      </c>
      <c r="N73" s="837" t="s">
        <v>20</v>
      </c>
      <c r="O73" s="1430"/>
      <c r="P73" s="1431"/>
      <c r="Q73" s="837" t="s">
        <v>20</v>
      </c>
    </row>
    <row r="74" spans="1:17" x14ac:dyDescent="0.2">
      <c r="A74" s="296">
        <v>6</v>
      </c>
      <c r="B74" s="182" t="s">
        <v>5472</v>
      </c>
      <c r="C74" s="181" t="s">
        <v>366</v>
      </c>
      <c r="D74" s="181" t="s">
        <v>5461</v>
      </c>
      <c r="E74" s="181">
        <v>50</v>
      </c>
      <c r="F74" s="181" t="s">
        <v>368</v>
      </c>
      <c r="G74" s="181" t="s">
        <v>368</v>
      </c>
      <c r="H74" s="837" t="s">
        <v>368</v>
      </c>
      <c r="I74" s="837" t="s">
        <v>20</v>
      </c>
      <c r="J74" s="837" t="s">
        <v>20</v>
      </c>
      <c r="K74" s="837" t="s">
        <v>20</v>
      </c>
      <c r="L74" s="837" t="s">
        <v>20</v>
      </c>
      <c r="M74" s="837" t="s">
        <v>20</v>
      </c>
      <c r="N74" s="837" t="s">
        <v>20</v>
      </c>
      <c r="O74" s="1430"/>
      <c r="P74" s="1431"/>
      <c r="Q74" s="837" t="s">
        <v>20</v>
      </c>
    </row>
    <row r="75" spans="1:17" ht="28.5" x14ac:dyDescent="0.2">
      <c r="A75" s="296">
        <v>7</v>
      </c>
      <c r="B75" s="182" t="s">
        <v>5471</v>
      </c>
      <c r="C75" s="181" t="s">
        <v>366</v>
      </c>
      <c r="D75" s="181" t="s">
        <v>5461</v>
      </c>
      <c r="E75" s="181">
        <v>50</v>
      </c>
      <c r="F75" s="181" t="s">
        <v>368</v>
      </c>
      <c r="G75" s="181" t="s">
        <v>368</v>
      </c>
      <c r="H75" s="837" t="s">
        <v>368</v>
      </c>
      <c r="I75" s="837" t="s">
        <v>20</v>
      </c>
      <c r="J75" s="837" t="s">
        <v>20</v>
      </c>
      <c r="K75" s="837" t="s">
        <v>20</v>
      </c>
      <c r="L75" s="837" t="s">
        <v>20</v>
      </c>
      <c r="M75" s="837" t="s">
        <v>20</v>
      </c>
      <c r="N75" s="837" t="s">
        <v>20</v>
      </c>
      <c r="O75" s="1430"/>
      <c r="P75" s="1431"/>
      <c r="Q75" s="837" t="s">
        <v>20</v>
      </c>
    </row>
    <row r="76" spans="1:17" ht="28.5" x14ac:dyDescent="0.2">
      <c r="A76" s="296">
        <v>8</v>
      </c>
      <c r="B76" s="182" t="s">
        <v>5470</v>
      </c>
      <c r="C76" s="181" t="s">
        <v>366</v>
      </c>
      <c r="D76" s="181" t="s">
        <v>5461</v>
      </c>
      <c r="E76" s="181">
        <v>50</v>
      </c>
      <c r="F76" s="181" t="s">
        <v>368</v>
      </c>
      <c r="G76" s="181" t="s">
        <v>368</v>
      </c>
      <c r="H76" s="837" t="s">
        <v>368</v>
      </c>
      <c r="I76" s="837" t="s">
        <v>20</v>
      </c>
      <c r="J76" s="837" t="s">
        <v>20</v>
      </c>
      <c r="K76" s="837" t="s">
        <v>20</v>
      </c>
      <c r="L76" s="837" t="s">
        <v>20</v>
      </c>
      <c r="M76" s="837" t="s">
        <v>20</v>
      </c>
      <c r="N76" s="837" t="s">
        <v>20</v>
      </c>
      <c r="O76" s="1430"/>
      <c r="P76" s="1431"/>
      <c r="Q76" s="837" t="s">
        <v>20</v>
      </c>
    </row>
    <row r="77" spans="1:17" x14ac:dyDescent="0.2">
      <c r="A77" s="296">
        <v>8</v>
      </c>
      <c r="B77" s="182" t="s">
        <v>5469</v>
      </c>
      <c r="C77" s="181" t="s">
        <v>366</v>
      </c>
      <c r="D77" s="181" t="s">
        <v>5461</v>
      </c>
      <c r="E77" s="181">
        <v>50</v>
      </c>
      <c r="F77" s="181" t="s">
        <v>368</v>
      </c>
      <c r="G77" s="181" t="s">
        <v>368</v>
      </c>
      <c r="H77" s="837" t="s">
        <v>368</v>
      </c>
      <c r="I77" s="837" t="s">
        <v>20</v>
      </c>
      <c r="J77" s="837" t="s">
        <v>20</v>
      </c>
      <c r="K77" s="837" t="s">
        <v>20</v>
      </c>
      <c r="L77" s="837" t="s">
        <v>20</v>
      </c>
      <c r="M77" s="837" t="s">
        <v>20</v>
      </c>
      <c r="N77" s="837" t="s">
        <v>20</v>
      </c>
      <c r="O77" s="1430"/>
      <c r="P77" s="1431"/>
      <c r="Q77" s="837" t="s">
        <v>20</v>
      </c>
    </row>
    <row r="78" spans="1:17" ht="28.5" x14ac:dyDescent="0.2">
      <c r="A78" s="296">
        <v>10</v>
      </c>
      <c r="B78" s="182" t="s">
        <v>5468</v>
      </c>
      <c r="C78" s="181" t="s">
        <v>366</v>
      </c>
      <c r="D78" s="181" t="s">
        <v>5461</v>
      </c>
      <c r="E78" s="181">
        <v>50</v>
      </c>
      <c r="F78" s="181" t="s">
        <v>368</v>
      </c>
      <c r="G78" s="181" t="s">
        <v>368</v>
      </c>
      <c r="H78" s="837" t="s">
        <v>368</v>
      </c>
      <c r="I78" s="837" t="s">
        <v>20</v>
      </c>
      <c r="J78" s="837" t="s">
        <v>20</v>
      </c>
      <c r="K78" s="837" t="s">
        <v>20</v>
      </c>
      <c r="L78" s="837" t="s">
        <v>20</v>
      </c>
      <c r="M78" s="837" t="s">
        <v>20</v>
      </c>
      <c r="N78" s="837" t="s">
        <v>20</v>
      </c>
      <c r="O78" s="1430"/>
      <c r="P78" s="1431"/>
      <c r="Q78" s="837" t="s">
        <v>20</v>
      </c>
    </row>
    <row r="79" spans="1:17" ht="28.5" x14ac:dyDescent="0.2">
      <c r="A79" s="296">
        <v>11</v>
      </c>
      <c r="B79" s="182" t="s">
        <v>5467</v>
      </c>
      <c r="C79" s="181" t="s">
        <v>366</v>
      </c>
      <c r="D79" s="181" t="s">
        <v>5461</v>
      </c>
      <c r="E79" s="181">
        <v>50</v>
      </c>
      <c r="F79" s="181" t="s">
        <v>368</v>
      </c>
      <c r="G79" s="181" t="s">
        <v>368</v>
      </c>
      <c r="H79" s="837" t="s">
        <v>368</v>
      </c>
      <c r="I79" s="837" t="s">
        <v>20</v>
      </c>
      <c r="J79" s="837" t="s">
        <v>20</v>
      </c>
      <c r="K79" s="837" t="s">
        <v>20</v>
      </c>
      <c r="L79" s="837" t="s">
        <v>20</v>
      </c>
      <c r="M79" s="837" t="s">
        <v>20</v>
      </c>
      <c r="N79" s="837" t="s">
        <v>20</v>
      </c>
      <c r="O79" s="1430"/>
      <c r="P79" s="1431"/>
      <c r="Q79" s="837" t="s">
        <v>20</v>
      </c>
    </row>
    <row r="80" spans="1:17" ht="28.5" x14ac:dyDescent="0.2">
      <c r="A80" s="296">
        <v>12</v>
      </c>
      <c r="B80" s="182" t="s">
        <v>5466</v>
      </c>
      <c r="C80" s="181" t="s">
        <v>366</v>
      </c>
      <c r="D80" s="181" t="s">
        <v>5461</v>
      </c>
      <c r="E80" s="181">
        <v>50</v>
      </c>
      <c r="F80" s="181" t="s">
        <v>368</v>
      </c>
      <c r="G80" s="181" t="s">
        <v>368</v>
      </c>
      <c r="H80" s="837" t="s">
        <v>368</v>
      </c>
      <c r="I80" s="837" t="s">
        <v>20</v>
      </c>
      <c r="J80" s="837" t="s">
        <v>20</v>
      </c>
      <c r="K80" s="837" t="s">
        <v>20</v>
      </c>
      <c r="L80" s="837" t="s">
        <v>20</v>
      </c>
      <c r="M80" s="837" t="s">
        <v>20</v>
      </c>
      <c r="N80" s="837" t="s">
        <v>20</v>
      </c>
      <c r="O80" s="1430"/>
      <c r="P80" s="1431"/>
      <c r="Q80" s="837" t="s">
        <v>20</v>
      </c>
    </row>
    <row r="81" spans="1:17" ht="28.5" x14ac:dyDescent="0.2">
      <c r="A81" s="296">
        <v>13</v>
      </c>
      <c r="B81" s="182" t="s">
        <v>5465</v>
      </c>
      <c r="C81" s="181" t="s">
        <v>366</v>
      </c>
      <c r="D81" s="181" t="s">
        <v>5461</v>
      </c>
      <c r="E81" s="181">
        <v>50</v>
      </c>
      <c r="F81" s="181" t="s">
        <v>368</v>
      </c>
      <c r="G81" s="181" t="s">
        <v>368</v>
      </c>
      <c r="H81" s="837" t="s">
        <v>368</v>
      </c>
      <c r="I81" s="837" t="s">
        <v>20</v>
      </c>
      <c r="J81" s="837" t="s">
        <v>20</v>
      </c>
      <c r="K81" s="837" t="s">
        <v>20</v>
      </c>
      <c r="L81" s="837" t="s">
        <v>20</v>
      </c>
      <c r="M81" s="837" t="s">
        <v>20</v>
      </c>
      <c r="N81" s="837" t="s">
        <v>20</v>
      </c>
      <c r="O81" s="1430"/>
      <c r="P81" s="1431"/>
      <c r="Q81" s="837" t="s">
        <v>20</v>
      </c>
    </row>
    <row r="82" spans="1:17" ht="28.5" x14ac:dyDescent="0.2">
      <c r="A82" s="296">
        <v>14</v>
      </c>
      <c r="B82" s="182" t="s">
        <v>5465</v>
      </c>
      <c r="C82" s="181" t="s">
        <v>366</v>
      </c>
      <c r="D82" s="181" t="s">
        <v>5461</v>
      </c>
      <c r="E82" s="181">
        <v>50</v>
      </c>
      <c r="F82" s="181" t="s">
        <v>368</v>
      </c>
      <c r="G82" s="181" t="s">
        <v>368</v>
      </c>
      <c r="H82" s="837" t="s">
        <v>368</v>
      </c>
      <c r="I82" s="837" t="s">
        <v>20</v>
      </c>
      <c r="J82" s="837" t="s">
        <v>20</v>
      </c>
      <c r="K82" s="837" t="s">
        <v>20</v>
      </c>
      <c r="L82" s="837" t="s">
        <v>20</v>
      </c>
      <c r="M82" s="837" t="s">
        <v>20</v>
      </c>
      <c r="N82" s="837" t="s">
        <v>20</v>
      </c>
      <c r="O82" s="1430"/>
      <c r="P82" s="1431"/>
      <c r="Q82" s="837" t="s">
        <v>20</v>
      </c>
    </row>
    <row r="83" spans="1:17" ht="28.5" x14ac:dyDescent="0.2">
      <c r="A83" s="296">
        <v>15</v>
      </c>
      <c r="B83" s="182" t="s">
        <v>5464</v>
      </c>
      <c r="C83" s="181" t="s">
        <v>366</v>
      </c>
      <c r="D83" s="181" t="s">
        <v>5461</v>
      </c>
      <c r="E83" s="181">
        <v>50</v>
      </c>
      <c r="F83" s="181" t="s">
        <v>368</v>
      </c>
      <c r="G83" s="181" t="s">
        <v>368</v>
      </c>
      <c r="H83" s="837" t="s">
        <v>368</v>
      </c>
      <c r="I83" s="837" t="s">
        <v>20</v>
      </c>
      <c r="J83" s="837" t="s">
        <v>20</v>
      </c>
      <c r="K83" s="837" t="s">
        <v>20</v>
      </c>
      <c r="L83" s="837" t="s">
        <v>20</v>
      </c>
      <c r="M83" s="837" t="s">
        <v>20</v>
      </c>
      <c r="N83" s="837" t="s">
        <v>20</v>
      </c>
      <c r="O83" s="1430"/>
      <c r="P83" s="1431"/>
      <c r="Q83" s="837" t="s">
        <v>20</v>
      </c>
    </row>
    <row r="84" spans="1:17" ht="28.5" x14ac:dyDescent="0.2">
      <c r="A84" s="296">
        <v>16</v>
      </c>
      <c r="B84" s="182" t="s">
        <v>5463</v>
      </c>
      <c r="C84" s="181" t="s">
        <v>366</v>
      </c>
      <c r="D84" s="181" t="s">
        <v>5461</v>
      </c>
      <c r="E84" s="181">
        <v>50</v>
      </c>
      <c r="F84" s="181" t="s">
        <v>368</v>
      </c>
      <c r="G84" s="181" t="s">
        <v>368</v>
      </c>
      <c r="H84" s="837" t="s">
        <v>368</v>
      </c>
      <c r="I84" s="837" t="s">
        <v>20</v>
      </c>
      <c r="J84" s="837" t="s">
        <v>20</v>
      </c>
      <c r="K84" s="837" t="s">
        <v>20</v>
      </c>
      <c r="L84" s="837" t="s">
        <v>20</v>
      </c>
      <c r="M84" s="837" t="s">
        <v>20</v>
      </c>
      <c r="N84" s="837" t="s">
        <v>20</v>
      </c>
      <c r="O84" s="1430"/>
      <c r="P84" s="1431"/>
      <c r="Q84" s="837" t="s">
        <v>20</v>
      </c>
    </row>
    <row r="85" spans="1:17" ht="28.5" x14ac:dyDescent="0.2">
      <c r="A85" s="296">
        <v>17</v>
      </c>
      <c r="B85" s="182" t="s">
        <v>5462</v>
      </c>
      <c r="C85" s="181" t="s">
        <v>366</v>
      </c>
      <c r="D85" s="181" t="s">
        <v>5461</v>
      </c>
      <c r="E85" s="181">
        <v>45</v>
      </c>
      <c r="F85" s="181" t="s">
        <v>368</v>
      </c>
      <c r="G85" s="181" t="s">
        <v>368</v>
      </c>
      <c r="H85" s="837" t="s">
        <v>368</v>
      </c>
      <c r="I85" s="837" t="s">
        <v>20</v>
      </c>
      <c r="J85" s="837" t="s">
        <v>20</v>
      </c>
      <c r="K85" s="837" t="s">
        <v>20</v>
      </c>
      <c r="L85" s="837" t="s">
        <v>20</v>
      </c>
      <c r="M85" s="837" t="s">
        <v>20</v>
      </c>
      <c r="N85" s="837" t="s">
        <v>20</v>
      </c>
      <c r="O85" s="1430"/>
      <c r="P85" s="1431"/>
      <c r="Q85" s="837" t="s">
        <v>20</v>
      </c>
    </row>
    <row r="86" spans="1:17" x14ac:dyDescent="0.25">
      <c r="B86" s="1" t="s">
        <v>83</v>
      </c>
    </row>
    <row r="87" spans="1:17" x14ac:dyDescent="0.25">
      <c r="B87" s="1" t="s">
        <v>84</v>
      </c>
    </row>
    <row r="88" spans="1:17" x14ac:dyDescent="0.25">
      <c r="B88" s="1" t="s">
        <v>85</v>
      </c>
    </row>
    <row r="90" spans="1:17" ht="15.75" thickBot="1" x14ac:dyDescent="0.3"/>
    <row r="91" spans="1:17" ht="27" thickBot="1" x14ac:dyDescent="0.3">
      <c r="B91" s="1393" t="s">
        <v>86</v>
      </c>
      <c r="C91" s="1394"/>
      <c r="D91" s="1394"/>
      <c r="E91" s="1394"/>
      <c r="F91" s="1394"/>
      <c r="G91" s="1394"/>
      <c r="H91" s="1394"/>
      <c r="I91" s="1394"/>
      <c r="J91" s="1394"/>
      <c r="K91" s="1394"/>
      <c r="L91" s="1394"/>
      <c r="M91" s="1394"/>
      <c r="N91" s="1395"/>
    </row>
    <row r="93" spans="1:17" ht="90" x14ac:dyDescent="0.25">
      <c r="B93" s="91" t="s">
        <v>87</v>
      </c>
      <c r="C93" s="91" t="s">
        <v>88</v>
      </c>
      <c r="D93" s="91" t="s">
        <v>89</v>
      </c>
      <c r="E93" s="91" t="s">
        <v>90</v>
      </c>
      <c r="F93" s="91" t="s">
        <v>91</v>
      </c>
      <c r="G93" s="91" t="s">
        <v>92</v>
      </c>
      <c r="H93" s="91" t="s">
        <v>93</v>
      </c>
      <c r="I93" s="91" t="s">
        <v>94</v>
      </c>
      <c r="J93" s="1387" t="s">
        <v>95</v>
      </c>
      <c r="K93" s="1405"/>
      <c r="L93" s="1388"/>
      <c r="M93" s="91" t="s">
        <v>96</v>
      </c>
      <c r="N93" s="91" t="s">
        <v>97</v>
      </c>
      <c r="O93" s="91" t="s">
        <v>98</v>
      </c>
      <c r="P93" s="1387" t="s">
        <v>77</v>
      </c>
      <c r="Q93" s="1388"/>
    </row>
    <row r="94" spans="1:17" ht="156.75" x14ac:dyDescent="0.25">
      <c r="A94" s="296"/>
      <c r="B94" s="813" t="s">
        <v>2944</v>
      </c>
      <c r="C94" s="813" t="s">
        <v>215</v>
      </c>
      <c r="D94" s="813" t="s">
        <v>5460</v>
      </c>
      <c r="E94" s="813">
        <v>4861379</v>
      </c>
      <c r="F94" s="813" t="s">
        <v>5459</v>
      </c>
      <c r="G94" s="813" t="s">
        <v>5458</v>
      </c>
      <c r="H94" s="878">
        <v>33509</v>
      </c>
      <c r="I94" s="837" t="s">
        <v>368</v>
      </c>
      <c r="J94" s="813" t="s">
        <v>5457</v>
      </c>
      <c r="K94" s="837" t="s">
        <v>5456</v>
      </c>
      <c r="L94" s="840" t="s">
        <v>5455</v>
      </c>
      <c r="M94" s="813" t="s">
        <v>20</v>
      </c>
      <c r="N94" s="813" t="s">
        <v>20</v>
      </c>
      <c r="O94" s="346" t="s">
        <v>20</v>
      </c>
      <c r="P94" s="1428" t="s">
        <v>416</v>
      </c>
      <c r="Q94" s="1429"/>
    </row>
    <row r="95" spans="1:17" ht="327.75" x14ac:dyDescent="0.25">
      <c r="A95" s="296"/>
      <c r="B95" s="813" t="s">
        <v>2944</v>
      </c>
      <c r="C95" s="813" t="s">
        <v>215</v>
      </c>
      <c r="D95" s="813" t="s">
        <v>5454</v>
      </c>
      <c r="E95" s="813">
        <v>23012894</v>
      </c>
      <c r="F95" s="813" t="s">
        <v>5453</v>
      </c>
      <c r="G95" s="813" t="s">
        <v>5452</v>
      </c>
      <c r="H95" s="878">
        <v>39066</v>
      </c>
      <c r="I95" s="837" t="s">
        <v>368</v>
      </c>
      <c r="J95" s="813" t="s">
        <v>5451</v>
      </c>
      <c r="K95" s="66" t="s">
        <v>5450</v>
      </c>
      <c r="L95" s="840" t="s">
        <v>5449</v>
      </c>
      <c r="M95" s="813" t="s">
        <v>20</v>
      </c>
      <c r="N95" s="813" t="s">
        <v>20</v>
      </c>
      <c r="O95" s="346" t="s">
        <v>20</v>
      </c>
      <c r="P95" s="1432" t="s">
        <v>416</v>
      </c>
      <c r="Q95" s="1432"/>
    </row>
    <row r="96" spans="1:17" ht="409.5" x14ac:dyDescent="0.25">
      <c r="A96" s="296"/>
      <c r="B96" s="813" t="s">
        <v>2944</v>
      </c>
      <c r="C96" s="813" t="s">
        <v>1310</v>
      </c>
      <c r="D96" s="813" t="s">
        <v>5448</v>
      </c>
      <c r="E96" s="13">
        <v>1102816931</v>
      </c>
      <c r="F96" s="813" t="s">
        <v>1882</v>
      </c>
      <c r="G96" s="813" t="s">
        <v>161</v>
      </c>
      <c r="H96" s="878">
        <v>40445</v>
      </c>
      <c r="I96" s="837" t="s">
        <v>368</v>
      </c>
      <c r="J96" s="813" t="s">
        <v>5447</v>
      </c>
      <c r="K96" s="66" t="s">
        <v>5446</v>
      </c>
      <c r="L96" s="840" t="s">
        <v>5445</v>
      </c>
      <c r="M96" s="813" t="s">
        <v>20</v>
      </c>
      <c r="N96" s="813" t="s">
        <v>21</v>
      </c>
      <c r="O96" s="346" t="s">
        <v>20</v>
      </c>
      <c r="P96" s="1433" t="s">
        <v>5444</v>
      </c>
      <c r="Q96" s="1434"/>
    </row>
    <row r="97" spans="1:18" ht="409.5" x14ac:dyDescent="0.25">
      <c r="A97" s="296"/>
      <c r="B97" s="813" t="s">
        <v>560</v>
      </c>
      <c r="C97" s="813" t="s">
        <v>111</v>
      </c>
      <c r="D97" s="813" t="s">
        <v>5443</v>
      </c>
      <c r="E97" s="746">
        <v>22868908</v>
      </c>
      <c r="F97" s="813" t="s">
        <v>274</v>
      </c>
      <c r="G97" s="813" t="s">
        <v>161</v>
      </c>
      <c r="H97" s="878">
        <v>41117</v>
      </c>
      <c r="I97" s="837" t="s">
        <v>368</v>
      </c>
      <c r="J97" s="813" t="s">
        <v>5442</v>
      </c>
      <c r="K97" s="837" t="s">
        <v>5441</v>
      </c>
      <c r="L97" s="840" t="s">
        <v>5440</v>
      </c>
      <c r="M97" s="813" t="s">
        <v>20</v>
      </c>
      <c r="N97" s="813" t="s">
        <v>20</v>
      </c>
      <c r="O97" s="346" t="s">
        <v>20</v>
      </c>
      <c r="P97" s="1428" t="s">
        <v>416</v>
      </c>
      <c r="Q97" s="1429"/>
    </row>
    <row r="98" spans="1:18" ht="327.75" customHeight="1" x14ac:dyDescent="0.25">
      <c r="A98" s="296"/>
      <c r="B98" s="813" t="s">
        <v>560</v>
      </c>
      <c r="C98" s="813" t="s">
        <v>111</v>
      </c>
      <c r="D98" s="813" t="s">
        <v>5439</v>
      </c>
      <c r="E98" s="346">
        <v>64696421</v>
      </c>
      <c r="F98" s="813" t="s">
        <v>5433</v>
      </c>
      <c r="G98" s="813" t="s">
        <v>161</v>
      </c>
      <c r="H98" s="878">
        <v>39631</v>
      </c>
      <c r="I98" s="837" t="s">
        <v>368</v>
      </c>
      <c r="J98" s="813" t="s">
        <v>5438</v>
      </c>
      <c r="K98" s="66" t="s">
        <v>5437</v>
      </c>
      <c r="L98" s="840" t="s">
        <v>5436</v>
      </c>
      <c r="M98" s="813" t="s">
        <v>20</v>
      </c>
      <c r="N98" s="813" t="s">
        <v>20</v>
      </c>
      <c r="O98" s="346" t="s">
        <v>20</v>
      </c>
      <c r="P98" s="1427" t="s">
        <v>5435</v>
      </c>
      <c r="Q98" s="1407"/>
      <c r="R98" s="1044"/>
    </row>
    <row r="99" spans="1:18" ht="285" x14ac:dyDescent="0.25">
      <c r="A99" s="296"/>
      <c r="B99" s="813" t="s">
        <v>560</v>
      </c>
      <c r="C99" s="813" t="s">
        <v>111</v>
      </c>
      <c r="D99" s="813" t="s">
        <v>5434</v>
      </c>
      <c r="E99" s="346">
        <v>1104408476</v>
      </c>
      <c r="F99" s="813" t="s">
        <v>5433</v>
      </c>
      <c r="G99" s="813" t="s">
        <v>161</v>
      </c>
      <c r="H99" s="878">
        <v>40809</v>
      </c>
      <c r="I99" s="837" t="s">
        <v>368</v>
      </c>
      <c r="J99" s="813" t="s">
        <v>5432</v>
      </c>
      <c r="K99" s="66" t="s">
        <v>5431</v>
      </c>
      <c r="L99" s="840" t="s">
        <v>5430</v>
      </c>
      <c r="M99" s="813" t="s">
        <v>20</v>
      </c>
      <c r="N99" s="813" t="s">
        <v>20</v>
      </c>
      <c r="O99" s="346" t="s">
        <v>20</v>
      </c>
      <c r="P99" s="1428" t="s">
        <v>416</v>
      </c>
      <c r="Q99" s="1429"/>
    </row>
    <row r="100" spans="1:18" ht="171" x14ac:dyDescent="0.25">
      <c r="A100" s="296"/>
      <c r="B100" s="813" t="s">
        <v>560</v>
      </c>
      <c r="C100" s="1282" t="s">
        <v>111</v>
      </c>
      <c r="D100" s="813" t="s">
        <v>5429</v>
      </c>
      <c r="E100" s="346">
        <v>23180815</v>
      </c>
      <c r="F100" s="813" t="s">
        <v>274</v>
      </c>
      <c r="G100" s="813" t="s">
        <v>312</v>
      </c>
      <c r="H100" s="878">
        <v>40530</v>
      </c>
      <c r="I100" s="837" t="s">
        <v>368</v>
      </c>
      <c r="J100" s="813" t="s">
        <v>5428</v>
      </c>
      <c r="K100" s="66" t="s">
        <v>5427</v>
      </c>
      <c r="L100" s="840" t="s">
        <v>5426</v>
      </c>
      <c r="M100" s="813" t="s">
        <v>20</v>
      </c>
      <c r="N100" s="813" t="s">
        <v>20</v>
      </c>
      <c r="O100" s="346" t="s">
        <v>20</v>
      </c>
      <c r="P100" s="1428" t="s">
        <v>416</v>
      </c>
      <c r="Q100" s="1429"/>
    </row>
    <row r="101" spans="1:18" ht="384.75" x14ac:dyDescent="0.25">
      <c r="A101" s="296"/>
      <c r="B101" s="813" t="s">
        <v>560</v>
      </c>
      <c r="C101" s="1282" t="s">
        <v>111</v>
      </c>
      <c r="D101" s="813" t="s">
        <v>5425</v>
      </c>
      <c r="E101" s="746">
        <v>40943065</v>
      </c>
      <c r="F101" s="813" t="s">
        <v>5424</v>
      </c>
      <c r="G101" s="813" t="s">
        <v>5423</v>
      </c>
      <c r="H101" s="878">
        <v>40389</v>
      </c>
      <c r="I101" s="837" t="s">
        <v>368</v>
      </c>
      <c r="J101" s="813" t="s">
        <v>5422</v>
      </c>
      <c r="K101" s="1358" t="s">
        <v>5421</v>
      </c>
      <c r="L101" s="840" t="s">
        <v>5420</v>
      </c>
      <c r="M101" s="813" t="s">
        <v>20</v>
      </c>
      <c r="N101" s="813" t="s">
        <v>20</v>
      </c>
      <c r="O101" s="346" t="s">
        <v>20</v>
      </c>
      <c r="P101" s="1428" t="s">
        <v>416</v>
      </c>
      <c r="Q101" s="1429"/>
    </row>
    <row r="102" spans="1:18" ht="171" x14ac:dyDescent="0.25">
      <c r="A102" s="296"/>
      <c r="B102" s="813" t="s">
        <v>560</v>
      </c>
      <c r="C102" s="1357">
        <v>34700</v>
      </c>
      <c r="D102" s="813" t="s">
        <v>5419</v>
      </c>
      <c r="E102" s="813">
        <v>64560024</v>
      </c>
      <c r="F102" s="813" t="s">
        <v>520</v>
      </c>
      <c r="G102" s="813" t="s">
        <v>5418</v>
      </c>
      <c r="H102" s="878">
        <v>40893</v>
      </c>
      <c r="I102" s="837" t="s">
        <v>368</v>
      </c>
      <c r="J102" s="813" t="s">
        <v>5417</v>
      </c>
      <c r="K102" s="837" t="s">
        <v>5416</v>
      </c>
      <c r="L102" s="840" t="s">
        <v>5415</v>
      </c>
      <c r="M102" s="813" t="s">
        <v>20</v>
      </c>
      <c r="N102" s="813" t="s">
        <v>20</v>
      </c>
      <c r="O102" s="346" t="s">
        <v>20</v>
      </c>
      <c r="P102" s="1428" t="s">
        <v>416</v>
      </c>
      <c r="Q102" s="1429"/>
    </row>
    <row r="104" spans="1:18" ht="15.75" thickBot="1" x14ac:dyDescent="0.3"/>
    <row r="105" spans="1:18" ht="27" thickBot="1" x14ac:dyDescent="0.3">
      <c r="B105" s="1393" t="s">
        <v>143</v>
      </c>
      <c r="C105" s="1394"/>
      <c r="D105" s="1394"/>
      <c r="E105" s="1394"/>
      <c r="F105" s="1394"/>
      <c r="G105" s="1394"/>
      <c r="H105" s="1394"/>
      <c r="I105" s="1394"/>
      <c r="J105" s="1394"/>
      <c r="K105" s="1394"/>
      <c r="L105" s="1394"/>
      <c r="M105" s="1394"/>
      <c r="N105" s="1395"/>
    </row>
    <row r="108" spans="1:18" ht="30" x14ac:dyDescent="0.25">
      <c r="B108" s="92" t="s">
        <v>19</v>
      </c>
      <c r="C108" s="92" t="s">
        <v>144</v>
      </c>
      <c r="D108" s="1387" t="s">
        <v>77</v>
      </c>
      <c r="E108" s="1388"/>
    </row>
    <row r="109" spans="1:18" ht="30" x14ac:dyDescent="0.25">
      <c r="B109" s="120" t="s">
        <v>145</v>
      </c>
      <c r="C109" s="346" t="s">
        <v>20</v>
      </c>
      <c r="D109" s="1389" t="s">
        <v>416</v>
      </c>
      <c r="E109" s="1389"/>
    </row>
    <row r="112" spans="1:18" ht="26.25" x14ac:dyDescent="0.25">
      <c r="B112" s="1408" t="s">
        <v>146</v>
      </c>
      <c r="C112" s="1409"/>
      <c r="D112" s="1409"/>
      <c r="E112" s="1409"/>
      <c r="F112" s="1409"/>
      <c r="G112" s="1409"/>
      <c r="H112" s="1409"/>
      <c r="I112" s="1409"/>
      <c r="J112" s="1409"/>
      <c r="K112" s="1409"/>
      <c r="L112" s="1409"/>
      <c r="M112" s="1409"/>
      <c r="N112" s="1409"/>
      <c r="O112" s="1409"/>
      <c r="P112" s="1409"/>
    </row>
    <row r="114" spans="1:26" ht="15.75" thickBot="1" x14ac:dyDescent="0.3"/>
    <row r="115" spans="1:26" ht="27" thickBot="1" x14ac:dyDescent="0.3">
      <c r="B115" s="1393" t="s">
        <v>147</v>
      </c>
      <c r="C115" s="1394"/>
      <c r="D115" s="1394"/>
      <c r="E115" s="1394"/>
      <c r="F115" s="1394"/>
      <c r="G115" s="1394"/>
      <c r="H115" s="1394"/>
      <c r="I115" s="1394"/>
      <c r="J115" s="1394"/>
      <c r="K115" s="1394"/>
      <c r="L115" s="1394"/>
      <c r="M115" s="1394"/>
      <c r="N115" s="1395"/>
    </row>
    <row r="117" spans="1:26" ht="15.75" thickBot="1" x14ac:dyDescent="0.3">
      <c r="M117" s="46"/>
      <c r="N117" s="46"/>
    </row>
    <row r="118" spans="1:26" s="13" customFormat="1" ht="75" x14ac:dyDescent="0.25">
      <c r="B118" s="47" t="s">
        <v>35</v>
      </c>
      <c r="C118" s="47" t="s">
        <v>36</v>
      </c>
      <c r="D118" s="47" t="s">
        <v>37</v>
      </c>
      <c r="E118" s="47" t="s">
        <v>38</v>
      </c>
      <c r="F118" s="47" t="s">
        <v>39</v>
      </c>
      <c r="G118" s="47" t="s">
        <v>40</v>
      </c>
      <c r="H118" s="47" t="s">
        <v>41</v>
      </c>
      <c r="I118" s="47" t="s">
        <v>42</v>
      </c>
      <c r="J118" s="47" t="s">
        <v>43</v>
      </c>
      <c r="K118" s="47" t="s">
        <v>44</v>
      </c>
      <c r="L118" s="47" t="s">
        <v>45</v>
      </c>
      <c r="M118" s="48" t="s">
        <v>46</v>
      </c>
      <c r="N118" s="47" t="s">
        <v>47</v>
      </c>
      <c r="O118" s="47" t="s">
        <v>48</v>
      </c>
      <c r="P118" s="49" t="s">
        <v>49</v>
      </c>
      <c r="Q118" s="49" t="s">
        <v>50</v>
      </c>
    </row>
    <row r="119" spans="1:26" s="62" customFormat="1" ht="99.75" x14ac:dyDescent="0.25">
      <c r="A119" s="50">
        <v>1</v>
      </c>
      <c r="B119" s="64" t="s">
        <v>5404</v>
      </c>
      <c r="C119" s="64" t="s">
        <v>5404</v>
      </c>
      <c r="D119" s="64" t="s">
        <v>5414</v>
      </c>
      <c r="E119" s="58" t="s">
        <v>5413</v>
      </c>
      <c r="F119" s="911" t="s">
        <v>5412</v>
      </c>
      <c r="G119" s="54">
        <v>1</v>
      </c>
      <c r="H119" s="55">
        <v>40546</v>
      </c>
      <c r="I119" s="55">
        <v>40907</v>
      </c>
      <c r="J119" s="56" t="s">
        <v>21</v>
      </c>
      <c r="K119" s="57">
        <v>11.9</v>
      </c>
      <c r="L119" s="58">
        <v>0</v>
      </c>
      <c r="M119" s="58">
        <v>900</v>
      </c>
      <c r="N119" s="58">
        <v>900</v>
      </c>
      <c r="O119" s="308">
        <v>450000</v>
      </c>
      <c r="P119" s="1290">
        <v>89</v>
      </c>
      <c r="Q119" s="60" t="s">
        <v>416</v>
      </c>
      <c r="R119" s="61"/>
      <c r="S119" s="61"/>
      <c r="T119" s="61"/>
      <c r="U119" s="61"/>
      <c r="V119" s="61"/>
      <c r="W119" s="61"/>
      <c r="X119" s="61"/>
      <c r="Y119" s="61"/>
      <c r="Z119" s="61"/>
    </row>
    <row r="120" spans="1:26" s="62" customFormat="1" ht="142.5" x14ac:dyDescent="0.25">
      <c r="A120" s="50">
        <f>+A119+1</f>
        <v>2</v>
      </c>
      <c r="B120" s="64" t="s">
        <v>5404</v>
      </c>
      <c r="C120" s="64" t="s">
        <v>5404</v>
      </c>
      <c r="D120" s="64" t="s">
        <v>5411</v>
      </c>
      <c r="E120" s="58" t="s">
        <v>5410</v>
      </c>
      <c r="F120" s="63" t="s">
        <v>5409</v>
      </c>
      <c r="G120" s="54">
        <v>1</v>
      </c>
      <c r="H120" s="55">
        <v>39840</v>
      </c>
      <c r="I120" s="55">
        <v>40149</v>
      </c>
      <c r="J120" s="56" t="s">
        <v>21</v>
      </c>
      <c r="K120" s="57">
        <v>0</v>
      </c>
      <c r="L120" s="57">
        <v>10.16</v>
      </c>
      <c r="M120" s="58">
        <v>350</v>
      </c>
      <c r="N120" s="58">
        <v>350</v>
      </c>
      <c r="O120" s="289">
        <v>259000000</v>
      </c>
      <c r="P120" s="309">
        <v>92</v>
      </c>
      <c r="Q120" s="60" t="s">
        <v>5399</v>
      </c>
      <c r="R120" s="61"/>
      <c r="S120" s="61"/>
      <c r="T120" s="61"/>
      <c r="U120" s="61"/>
      <c r="V120" s="61"/>
      <c r="W120" s="61"/>
      <c r="X120" s="61"/>
      <c r="Y120" s="61"/>
      <c r="Z120" s="61"/>
    </row>
    <row r="121" spans="1:26" s="62" customFormat="1" ht="142.5" x14ac:dyDescent="0.25">
      <c r="A121" s="66">
        <v>3</v>
      </c>
      <c r="B121" s="64" t="s">
        <v>5404</v>
      </c>
      <c r="C121" s="64" t="s">
        <v>5404</v>
      </c>
      <c r="D121" s="64" t="s">
        <v>5403</v>
      </c>
      <c r="E121" s="58" t="s">
        <v>5408</v>
      </c>
      <c r="F121" s="63" t="s">
        <v>5407</v>
      </c>
      <c r="G121" s="206">
        <v>1</v>
      </c>
      <c r="H121" s="55">
        <v>39896</v>
      </c>
      <c r="I121" s="55">
        <v>39963</v>
      </c>
      <c r="J121" s="56" t="s">
        <v>21</v>
      </c>
      <c r="K121" s="57">
        <v>0</v>
      </c>
      <c r="L121" s="58" t="s">
        <v>5406</v>
      </c>
      <c r="M121" s="58">
        <v>450</v>
      </c>
      <c r="N121" s="58">
        <v>450</v>
      </c>
      <c r="O121" s="289">
        <v>146626200</v>
      </c>
      <c r="P121" s="309" t="s">
        <v>5405</v>
      </c>
      <c r="Q121" s="60" t="s">
        <v>5399</v>
      </c>
      <c r="R121" s="61"/>
      <c r="S121" s="61"/>
      <c r="T121" s="61"/>
      <c r="U121" s="61"/>
      <c r="V121" s="61"/>
      <c r="W121" s="61"/>
      <c r="X121" s="61"/>
      <c r="Y121" s="61"/>
      <c r="Z121" s="61"/>
    </row>
    <row r="122" spans="1:26" s="62" customFormat="1" ht="156.75" x14ac:dyDescent="0.25">
      <c r="A122" s="66"/>
      <c r="B122" s="64" t="s">
        <v>5404</v>
      </c>
      <c r="C122" s="64" t="s">
        <v>5404</v>
      </c>
      <c r="D122" s="64" t="s">
        <v>5403</v>
      </c>
      <c r="E122" s="58" t="s">
        <v>5402</v>
      </c>
      <c r="F122" s="63" t="s">
        <v>5401</v>
      </c>
      <c r="G122" s="206">
        <v>1</v>
      </c>
      <c r="H122" s="55">
        <v>39692</v>
      </c>
      <c r="I122" s="55">
        <v>39794</v>
      </c>
      <c r="J122" s="56" t="s">
        <v>21</v>
      </c>
      <c r="K122" s="68"/>
      <c r="L122" s="58">
        <v>3.4</v>
      </c>
      <c r="M122" s="58">
        <v>100</v>
      </c>
      <c r="N122" s="58">
        <v>100</v>
      </c>
      <c r="O122" s="289">
        <v>78141700</v>
      </c>
      <c r="P122" s="309" t="s">
        <v>5400</v>
      </c>
      <c r="Q122" s="60" t="s">
        <v>5399</v>
      </c>
      <c r="R122" s="61"/>
      <c r="S122" s="61"/>
      <c r="T122" s="61"/>
      <c r="U122" s="61"/>
      <c r="V122" s="61"/>
      <c r="W122" s="61"/>
      <c r="X122" s="61"/>
      <c r="Y122" s="61"/>
      <c r="Z122" s="61"/>
    </row>
    <row r="123" spans="1:26" s="62" customFormat="1" x14ac:dyDescent="0.25">
      <c r="A123" s="50" t="e">
        <f>+#REF!+1</f>
        <v>#REF!</v>
      </c>
      <c r="B123" s="71"/>
      <c r="C123" s="72"/>
      <c r="D123" s="71"/>
      <c r="E123" s="228"/>
      <c r="F123" s="73"/>
      <c r="G123" s="73"/>
      <c r="H123" s="73"/>
      <c r="I123" s="226"/>
      <c r="J123" s="74"/>
      <c r="K123" s="74"/>
      <c r="L123" s="74"/>
      <c r="M123" s="75"/>
      <c r="N123" s="75"/>
      <c r="O123" s="77"/>
      <c r="P123" s="77"/>
      <c r="Q123" s="65"/>
      <c r="R123" s="61"/>
      <c r="S123" s="61"/>
      <c r="T123" s="61"/>
      <c r="U123" s="61"/>
      <c r="V123" s="61"/>
      <c r="W123" s="61"/>
      <c r="X123" s="61"/>
      <c r="Y123" s="61"/>
      <c r="Z123" s="61"/>
    </row>
    <row r="124" spans="1:26" s="62" customFormat="1" x14ac:dyDescent="0.25">
      <c r="A124" s="50"/>
      <c r="B124" s="78" t="s">
        <v>30</v>
      </c>
      <c r="C124" s="72"/>
      <c r="D124" s="71"/>
      <c r="E124" s="228"/>
      <c r="F124" s="73"/>
      <c r="G124" s="73"/>
      <c r="H124" s="73"/>
      <c r="I124" s="226"/>
      <c r="J124" s="74"/>
      <c r="K124" s="79">
        <f>SUM(K119:K123)</f>
        <v>11.9</v>
      </c>
      <c r="L124" s="79">
        <f>SUM(L119:L123)</f>
        <v>13.56</v>
      </c>
      <c r="M124" s="80">
        <f>SUM(M119:M123)</f>
        <v>1800</v>
      </c>
      <c r="N124" s="79">
        <f>SUM(N119:N123)</f>
        <v>1800</v>
      </c>
      <c r="O124" s="77"/>
      <c r="P124" s="77"/>
      <c r="Q124" s="81"/>
    </row>
    <row r="125" spans="1:26" x14ac:dyDescent="0.25">
      <c r="B125" s="82"/>
      <c r="C125" s="82"/>
      <c r="D125" s="82"/>
      <c r="E125" s="83"/>
      <c r="F125" s="82"/>
      <c r="G125" s="82"/>
      <c r="H125" s="82"/>
      <c r="I125" s="82"/>
      <c r="J125" s="82"/>
      <c r="K125" s="82"/>
      <c r="L125" s="82"/>
      <c r="M125" s="82"/>
      <c r="N125" s="82"/>
      <c r="O125" s="82"/>
      <c r="P125" s="82"/>
    </row>
    <row r="126" spans="1:26" ht="18.75" x14ac:dyDescent="0.25">
      <c r="B126" s="86" t="s">
        <v>151</v>
      </c>
      <c r="C126" s="133" t="s">
        <v>5398</v>
      </c>
      <c r="H126" s="89"/>
      <c r="I126" s="89"/>
      <c r="J126" s="89"/>
      <c r="K126" s="89"/>
      <c r="L126" s="89"/>
      <c r="M126" s="89"/>
      <c r="N126" s="82"/>
      <c r="O126" s="82"/>
      <c r="P126" s="82"/>
    </row>
    <row r="128" spans="1:26" ht="15.75" thickBot="1" x14ac:dyDescent="0.3"/>
    <row r="129" spans="2:17" ht="30.75" thickBot="1" x14ac:dyDescent="0.3">
      <c r="B129" s="134" t="s">
        <v>152</v>
      </c>
      <c r="C129" s="135" t="s">
        <v>153</v>
      </c>
      <c r="D129" s="134" t="s">
        <v>29</v>
      </c>
      <c r="E129" s="135" t="s">
        <v>154</v>
      </c>
    </row>
    <row r="130" spans="2:17" x14ac:dyDescent="0.25">
      <c r="B130" s="136" t="s">
        <v>155</v>
      </c>
      <c r="C130" s="137">
        <v>20</v>
      </c>
      <c r="D130" s="137">
        <v>20</v>
      </c>
      <c r="E130" s="1396">
        <f>+D130+D131+D132</f>
        <v>20</v>
      </c>
    </row>
    <row r="131" spans="2:17" x14ac:dyDescent="0.25">
      <c r="B131" s="136" t="s">
        <v>156</v>
      </c>
      <c r="C131" s="740">
        <v>30</v>
      </c>
      <c r="D131" s="746">
        <v>0</v>
      </c>
      <c r="E131" s="1397"/>
    </row>
    <row r="132" spans="2:17" ht="15.75" thickBot="1" x14ac:dyDescent="0.3">
      <c r="B132" s="136" t="s">
        <v>157</v>
      </c>
      <c r="C132" s="139">
        <v>40</v>
      </c>
      <c r="D132" s="139">
        <v>0</v>
      </c>
      <c r="E132" s="1398"/>
    </row>
    <row r="134" spans="2:17" ht="15.75" thickBot="1" x14ac:dyDescent="0.3"/>
    <row r="135" spans="2:17" ht="27" thickBot="1" x14ac:dyDescent="0.3">
      <c r="B135" s="1393" t="s">
        <v>158</v>
      </c>
      <c r="C135" s="1394"/>
      <c r="D135" s="1394"/>
      <c r="E135" s="1394"/>
      <c r="F135" s="1394"/>
      <c r="G135" s="1394"/>
      <c r="H135" s="1394"/>
      <c r="I135" s="1394"/>
      <c r="J135" s="1394"/>
      <c r="K135" s="1394"/>
      <c r="L135" s="1394"/>
      <c r="M135" s="1394"/>
      <c r="N135" s="1395"/>
    </row>
    <row r="137" spans="2:17" ht="90" x14ac:dyDescent="0.25">
      <c r="B137" s="91" t="s">
        <v>87</v>
      </c>
      <c r="C137" s="91" t="s">
        <v>88</v>
      </c>
      <c r="D137" s="91" t="s">
        <v>89</v>
      </c>
      <c r="E137" s="91" t="s">
        <v>90</v>
      </c>
      <c r="F137" s="91" t="s">
        <v>91</v>
      </c>
      <c r="G137" s="91" t="s">
        <v>92</v>
      </c>
      <c r="H137" s="91" t="s">
        <v>93</v>
      </c>
      <c r="I137" s="91" t="s">
        <v>94</v>
      </c>
      <c r="J137" s="1387" t="s">
        <v>95</v>
      </c>
      <c r="K137" s="1405"/>
      <c r="L137" s="1388"/>
      <c r="M137" s="91" t="s">
        <v>96</v>
      </c>
      <c r="N137" s="91" t="s">
        <v>97</v>
      </c>
      <c r="O137" s="91" t="s">
        <v>98</v>
      </c>
      <c r="P137" s="1387" t="s">
        <v>77</v>
      </c>
      <c r="Q137" s="1388"/>
    </row>
    <row r="138" spans="2:17" ht="150" x14ac:dyDescent="0.25">
      <c r="B138" s="184" t="s">
        <v>629</v>
      </c>
      <c r="C138" s="813" t="s">
        <v>1446</v>
      </c>
      <c r="D138" s="813" t="s">
        <v>5397</v>
      </c>
      <c r="E138" s="813">
        <v>92523346</v>
      </c>
      <c r="F138" s="813" t="s">
        <v>5396</v>
      </c>
      <c r="G138" s="813" t="s">
        <v>5395</v>
      </c>
      <c r="H138" s="878">
        <v>36511</v>
      </c>
      <c r="I138" s="365" t="s">
        <v>368</v>
      </c>
      <c r="J138" s="120" t="s">
        <v>5394</v>
      </c>
      <c r="K138" s="1006" t="s">
        <v>5393</v>
      </c>
      <c r="L138" s="365" t="s">
        <v>5392</v>
      </c>
      <c r="M138" s="739" t="s">
        <v>20</v>
      </c>
      <c r="N138" s="739" t="s">
        <v>20</v>
      </c>
      <c r="O138" s="739" t="s">
        <v>20</v>
      </c>
      <c r="P138" s="1392" t="s">
        <v>496</v>
      </c>
      <c r="Q138" s="1392"/>
    </row>
    <row r="139" spans="2:17" ht="255" x14ac:dyDescent="0.25">
      <c r="B139" s="120" t="s">
        <v>758</v>
      </c>
      <c r="C139" s="739" t="s">
        <v>1446</v>
      </c>
      <c r="D139" s="739" t="s">
        <v>5391</v>
      </c>
      <c r="E139" s="739">
        <v>64476992</v>
      </c>
      <c r="F139" s="249" t="s">
        <v>5390</v>
      </c>
      <c r="G139" s="739" t="s">
        <v>510</v>
      </c>
      <c r="H139" s="878">
        <v>37498</v>
      </c>
      <c r="I139" s="365" t="s">
        <v>368</v>
      </c>
      <c r="J139" s="1005" t="s">
        <v>5389</v>
      </c>
      <c r="K139" s="1356" t="s">
        <v>5388</v>
      </c>
      <c r="L139" s="1006" t="s">
        <v>5387</v>
      </c>
      <c r="M139" s="813" t="s">
        <v>20</v>
      </c>
      <c r="N139" s="813" t="s">
        <v>20</v>
      </c>
      <c r="O139" s="813" t="s">
        <v>20</v>
      </c>
      <c r="P139" s="1390" t="s">
        <v>496</v>
      </c>
      <c r="Q139" s="1391"/>
    </row>
    <row r="140" spans="2:17" ht="285" x14ac:dyDescent="0.25">
      <c r="B140" s="120" t="s">
        <v>175</v>
      </c>
      <c r="C140" s="739" t="s">
        <v>1446</v>
      </c>
      <c r="D140" s="739" t="s">
        <v>5386</v>
      </c>
      <c r="E140" s="739">
        <v>92259668</v>
      </c>
      <c r="F140" s="813" t="s">
        <v>379</v>
      </c>
      <c r="G140" s="813" t="s">
        <v>307</v>
      </c>
      <c r="H140" s="878">
        <v>37470</v>
      </c>
      <c r="I140" s="247" t="s">
        <v>368</v>
      </c>
      <c r="J140" s="184" t="s">
        <v>5385</v>
      </c>
      <c r="K140" s="878" t="s">
        <v>5384</v>
      </c>
      <c r="L140" s="365" t="s">
        <v>5383</v>
      </c>
      <c r="M140" s="813" t="s">
        <v>20</v>
      </c>
      <c r="N140" s="813" t="s">
        <v>20</v>
      </c>
      <c r="O140" s="813" t="s">
        <v>20</v>
      </c>
      <c r="P140" s="1392" t="s">
        <v>496</v>
      </c>
      <c r="Q140" s="1392"/>
    </row>
    <row r="143" spans="2:17" ht="15.75" thickBot="1" x14ac:dyDescent="0.3"/>
    <row r="144" spans="2:17" ht="30" x14ac:dyDescent="0.25">
      <c r="B144" s="42" t="s">
        <v>19</v>
      </c>
      <c r="C144" s="42" t="s">
        <v>152</v>
      </c>
      <c r="D144" s="91" t="s">
        <v>153</v>
      </c>
      <c r="E144" s="42" t="s">
        <v>29</v>
      </c>
      <c r="F144" s="135" t="s">
        <v>182</v>
      </c>
      <c r="G144" s="147"/>
    </row>
    <row r="145" spans="2:7" ht="180" x14ac:dyDescent="0.2">
      <c r="B145" s="1399" t="s">
        <v>183</v>
      </c>
      <c r="C145" s="312" t="s">
        <v>184</v>
      </c>
      <c r="D145" s="746">
        <v>25</v>
      </c>
      <c r="E145" s="746">
        <v>25</v>
      </c>
      <c r="F145" s="1400">
        <f>+E145+E146+E147</f>
        <v>60</v>
      </c>
      <c r="G145" s="149"/>
    </row>
    <row r="146" spans="2:7" ht="120" x14ac:dyDescent="0.2">
      <c r="B146" s="1399"/>
      <c r="C146" s="312" t="s">
        <v>185</v>
      </c>
      <c r="D146" s="739">
        <v>25</v>
      </c>
      <c r="E146" s="746">
        <v>25</v>
      </c>
      <c r="F146" s="1401"/>
      <c r="G146" s="149"/>
    </row>
    <row r="147" spans="2:7" ht="96" x14ac:dyDescent="0.2">
      <c r="B147" s="1399"/>
      <c r="C147" s="312" t="s">
        <v>186</v>
      </c>
      <c r="D147" s="746">
        <v>10</v>
      </c>
      <c r="E147" s="746">
        <v>10</v>
      </c>
      <c r="F147" s="1402"/>
      <c r="G147" s="149"/>
    </row>
    <row r="148" spans="2:7" x14ac:dyDescent="0.25">
      <c r="C148"/>
    </row>
    <row r="151" spans="2:7" x14ac:dyDescent="0.25">
      <c r="B151" s="39" t="s">
        <v>187</v>
      </c>
    </row>
    <row r="154" spans="2:7" x14ac:dyDescent="0.25">
      <c r="B154" s="40" t="s">
        <v>19</v>
      </c>
      <c r="C154" s="40" t="s">
        <v>28</v>
      </c>
      <c r="D154" s="42" t="s">
        <v>29</v>
      </c>
      <c r="E154" s="42" t="s">
        <v>30</v>
      </c>
    </row>
    <row r="155" spans="2:7" ht="42.75" x14ac:dyDescent="0.25">
      <c r="B155" s="43" t="s">
        <v>188</v>
      </c>
      <c r="C155" s="813">
        <v>40</v>
      </c>
      <c r="D155" s="746">
        <f>+E130</f>
        <v>20</v>
      </c>
      <c r="E155" s="1403">
        <f>+D155+D156</f>
        <v>80</v>
      </c>
    </row>
    <row r="156" spans="2:7" ht="85.5" x14ac:dyDescent="0.25">
      <c r="B156" s="43" t="s">
        <v>189</v>
      </c>
      <c r="C156" s="813">
        <v>60</v>
      </c>
      <c r="D156" s="746">
        <f>+F145</f>
        <v>60</v>
      </c>
      <c r="E156" s="1404"/>
    </row>
  </sheetData>
  <mergeCells count="61">
    <mergeCell ref="B2:P2"/>
    <mergeCell ref="B4:P4"/>
    <mergeCell ref="C6:N6"/>
    <mergeCell ref="C7:N7"/>
    <mergeCell ref="C8:N8"/>
    <mergeCell ref="B59:B60"/>
    <mergeCell ref="C59:C60"/>
    <mergeCell ref="D59:E59"/>
    <mergeCell ref="C63:N63"/>
    <mergeCell ref="C9:N9"/>
    <mergeCell ref="C10:E10"/>
    <mergeCell ref="B14:C21"/>
    <mergeCell ref="B22:C22"/>
    <mergeCell ref="E40:E41"/>
    <mergeCell ref="M45:N45"/>
    <mergeCell ref="B65:N65"/>
    <mergeCell ref="O68:P68"/>
    <mergeCell ref="O69:P69"/>
    <mergeCell ref="O70:P70"/>
    <mergeCell ref="O83:P83"/>
    <mergeCell ref="O72:P72"/>
    <mergeCell ref="O73:P73"/>
    <mergeCell ref="O74:P74"/>
    <mergeCell ref="O75:P75"/>
    <mergeCell ref="O76:P76"/>
    <mergeCell ref="O71:P71"/>
    <mergeCell ref="P94:Q94"/>
    <mergeCell ref="P95:Q95"/>
    <mergeCell ref="P96:Q96"/>
    <mergeCell ref="P97:Q97"/>
    <mergeCell ref="O77:P77"/>
    <mergeCell ref="O78:P78"/>
    <mergeCell ref="O79:P79"/>
    <mergeCell ref="O80:P80"/>
    <mergeCell ref="O81:P81"/>
    <mergeCell ref="O82:P82"/>
    <mergeCell ref="O84:P84"/>
    <mergeCell ref="O85:P85"/>
    <mergeCell ref="B91:N91"/>
    <mergeCell ref="J93:L93"/>
    <mergeCell ref="P93:Q93"/>
    <mergeCell ref="B105:N105"/>
    <mergeCell ref="D108:E108"/>
    <mergeCell ref="D109:E109"/>
    <mergeCell ref="B112:P112"/>
    <mergeCell ref="B115:N115"/>
    <mergeCell ref="P137:Q137"/>
    <mergeCell ref="P139:Q139"/>
    <mergeCell ref="P140:Q140"/>
    <mergeCell ref="P98:Q98"/>
    <mergeCell ref="P99:Q99"/>
    <mergeCell ref="P138:Q138"/>
    <mergeCell ref="P101:Q101"/>
    <mergeCell ref="P102:Q102"/>
    <mergeCell ref="P100:Q100"/>
    <mergeCell ref="B145:B147"/>
    <mergeCell ref="F145:F147"/>
    <mergeCell ref="E155:E156"/>
    <mergeCell ref="E130:E132"/>
    <mergeCell ref="B135:N135"/>
    <mergeCell ref="J137:L137"/>
  </mergeCells>
  <dataValidations count="2">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8"/>
  <sheetViews>
    <sheetView topLeftCell="E136"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8.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5286</v>
      </c>
      <c r="D6" s="1533"/>
      <c r="E6" s="1533"/>
      <c r="F6" s="1533"/>
      <c r="G6" s="1533"/>
      <c r="H6" s="1533"/>
      <c r="I6" s="1533"/>
      <c r="J6" s="1533"/>
      <c r="K6" s="1533"/>
      <c r="L6" s="1533"/>
      <c r="M6" s="1533"/>
      <c r="N6" s="1574"/>
    </row>
    <row r="7" spans="2:16" ht="16.5" thickBot="1" x14ac:dyDescent="0.3">
      <c r="B7" s="3" t="s">
        <v>4</v>
      </c>
      <c r="C7" s="1533"/>
      <c r="D7" s="1533"/>
      <c r="E7" s="1533"/>
      <c r="F7" s="1533"/>
      <c r="G7" s="1533"/>
      <c r="H7" s="1533"/>
      <c r="I7" s="1533"/>
      <c r="J7" s="1533"/>
      <c r="K7" s="1533"/>
      <c r="L7" s="1533"/>
      <c r="M7" s="1533"/>
      <c r="N7" s="1574"/>
    </row>
    <row r="8" spans="2:16" ht="16.5" thickBot="1" x14ac:dyDescent="0.3">
      <c r="B8" s="3" t="s">
        <v>6</v>
      </c>
      <c r="C8" s="1533"/>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27</v>
      </c>
      <c r="D10" s="1435"/>
      <c r="E10" s="1436"/>
      <c r="F10" s="314"/>
      <c r="G10" s="314"/>
      <c r="H10" s="314"/>
      <c r="I10" s="314"/>
      <c r="J10" s="314"/>
      <c r="K10" s="314"/>
      <c r="L10" s="314"/>
      <c r="M10" s="314"/>
      <c r="N10" s="315"/>
    </row>
    <row r="11" spans="2:16" ht="16.5" thickBot="1" x14ac:dyDescent="0.3">
      <c r="B11" s="6" t="s">
        <v>10</v>
      </c>
      <c r="C11" s="316">
        <v>41979</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680</v>
      </c>
      <c r="C14" s="1417"/>
      <c r="D14" s="760" t="s">
        <v>12</v>
      </c>
      <c r="E14" s="760" t="s">
        <v>13</v>
      </c>
      <c r="F14" s="760" t="s">
        <v>14</v>
      </c>
      <c r="G14" s="16"/>
      <c r="I14" s="17"/>
      <c r="J14" s="17"/>
      <c r="K14" s="17"/>
      <c r="L14" s="17"/>
      <c r="M14" s="17"/>
      <c r="N14" s="14"/>
    </row>
    <row r="15" spans="2:16" x14ac:dyDescent="0.25">
      <c r="B15" s="1417"/>
      <c r="C15" s="1417"/>
      <c r="D15" s="760">
        <v>27</v>
      </c>
      <c r="E15" s="18">
        <v>969664150</v>
      </c>
      <c r="F15" s="19">
        <v>392</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f>SUM(E15:E21)</f>
        <v>969664150</v>
      </c>
      <c r="F22" s="19">
        <f>SUM(F15:F21)</f>
        <v>392</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B24" s="41"/>
      <c r="C24" s="31">
        <f>F22*0.8</f>
        <v>313.60000000000002</v>
      </c>
      <c r="D24" s="32"/>
      <c r="E24" s="33">
        <f>E22</f>
        <v>969664150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746"/>
      <c r="E30"/>
      <c r="F30"/>
      <c r="G30"/>
      <c r="H30"/>
      <c r="I30" s="13"/>
      <c r="J30" s="13"/>
      <c r="K30" s="13"/>
      <c r="L30" s="13"/>
      <c r="M30" s="13"/>
      <c r="N30" s="14"/>
    </row>
    <row r="31" spans="1:14" x14ac:dyDescent="0.25">
      <c r="A31" s="36"/>
      <c r="B31" s="41" t="s">
        <v>24</v>
      </c>
      <c r="C31" s="746" t="s">
        <v>23</v>
      </c>
      <c r="D31" s="746"/>
      <c r="E31"/>
      <c r="F31"/>
      <c r="G31"/>
      <c r="H31"/>
      <c r="I31" s="13"/>
      <c r="J31" s="13"/>
      <c r="K31" s="13"/>
      <c r="L31" s="13"/>
      <c r="M31" s="13"/>
      <c r="N31" s="14"/>
    </row>
    <row r="32" spans="1:14" x14ac:dyDescent="0.25">
      <c r="A32" s="36"/>
      <c r="B32" s="41" t="s">
        <v>25</v>
      </c>
      <c r="C32" s="746"/>
      <c r="D32" s="746" t="s">
        <v>23</v>
      </c>
      <c r="E32"/>
      <c r="F32"/>
      <c r="G32"/>
      <c r="H32"/>
      <c r="I32" s="13"/>
      <c r="J32" s="13"/>
      <c r="K32" s="13"/>
      <c r="L32" s="13"/>
      <c r="M32" s="13"/>
      <c r="N32" s="14"/>
    </row>
    <row r="33" spans="1:17" x14ac:dyDescent="0.25">
      <c r="A33" s="36"/>
      <c r="B33" s="41" t="s">
        <v>26</v>
      </c>
      <c r="C33" s="746"/>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0</v>
      </c>
      <c r="E40" s="1403">
        <f>+D40+D41</f>
        <v>0</v>
      </c>
      <c r="F40"/>
      <c r="G40"/>
      <c r="H40"/>
      <c r="I40" s="13"/>
      <c r="J40" s="13"/>
      <c r="K40" s="13"/>
      <c r="L40" s="13"/>
      <c r="M40" s="13"/>
      <c r="N40" s="14"/>
    </row>
    <row r="41" spans="1:17" ht="42.75" x14ac:dyDescent="0.25">
      <c r="A41" s="36"/>
      <c r="B41" s="43" t="s">
        <v>32</v>
      </c>
      <c r="C41" s="813">
        <v>60</v>
      </c>
      <c r="D41" s="746">
        <v>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H46" s="319">
        <f>24/28+10</f>
        <v>10.857142857142858</v>
      </c>
      <c r="I46" s="319"/>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320" t="s">
        <v>5286</v>
      </c>
      <c r="C49" s="72" t="s">
        <v>137</v>
      </c>
      <c r="D49" s="71" t="s">
        <v>682</v>
      </c>
      <c r="E49" s="321">
        <v>701820100062</v>
      </c>
      <c r="F49" s="73" t="s">
        <v>20</v>
      </c>
      <c r="G49" s="322">
        <v>1</v>
      </c>
      <c r="H49" s="226">
        <v>40205</v>
      </c>
      <c r="I49" s="226">
        <v>40543</v>
      </c>
      <c r="J49" s="74" t="s">
        <v>21</v>
      </c>
      <c r="K49" s="323">
        <v>11.1</v>
      </c>
      <c r="L49" s="75">
        <v>0</v>
      </c>
      <c r="M49" s="321">
        <v>318</v>
      </c>
      <c r="N49" s="75">
        <f>+M49*G49</f>
        <v>318</v>
      </c>
      <c r="O49" s="324">
        <v>157089965</v>
      </c>
      <c r="P49" s="77">
        <v>59</v>
      </c>
      <c r="Q49" s="65"/>
      <c r="R49" s="61"/>
      <c r="S49" s="61"/>
      <c r="T49" s="61"/>
      <c r="U49" s="61"/>
      <c r="V49" s="61"/>
      <c r="W49" s="61"/>
      <c r="X49" s="61"/>
      <c r="Y49" s="61"/>
      <c r="Z49" s="61"/>
    </row>
    <row r="50" spans="1:26" s="62" customFormat="1" x14ac:dyDescent="0.25">
      <c r="A50" s="50">
        <v>2</v>
      </c>
      <c r="B50" s="320" t="s">
        <v>5286</v>
      </c>
      <c r="C50" s="72" t="s">
        <v>137</v>
      </c>
      <c r="D50" s="71" t="s">
        <v>682</v>
      </c>
      <c r="E50" s="321">
        <v>701820110093</v>
      </c>
      <c r="F50" s="73" t="s">
        <v>20</v>
      </c>
      <c r="G50" s="228">
        <v>1</v>
      </c>
      <c r="H50" s="226">
        <v>40576</v>
      </c>
      <c r="I50" s="226">
        <v>40908</v>
      </c>
      <c r="J50" s="74" t="s">
        <v>21</v>
      </c>
      <c r="K50" s="323">
        <v>10.93</v>
      </c>
      <c r="L50" s="75">
        <v>0</v>
      </c>
      <c r="M50" s="321">
        <v>172</v>
      </c>
      <c r="N50" s="75">
        <f>+M50*G50</f>
        <v>172</v>
      </c>
      <c r="O50" s="324">
        <v>131332965</v>
      </c>
      <c r="P50" s="77">
        <v>104</v>
      </c>
      <c r="Q50" s="65"/>
      <c r="R50" s="61"/>
      <c r="S50" s="61"/>
      <c r="T50" s="61"/>
      <c r="U50" s="61"/>
      <c r="V50" s="61"/>
      <c r="W50" s="61"/>
      <c r="X50" s="61"/>
      <c r="Y50" s="61"/>
      <c r="Z50" s="61"/>
    </row>
    <row r="51" spans="1:26" s="62" customFormat="1" ht="75" x14ac:dyDescent="0.25">
      <c r="A51" s="50">
        <v>3</v>
      </c>
      <c r="B51" s="320" t="s">
        <v>5286</v>
      </c>
      <c r="C51" s="72" t="s">
        <v>137</v>
      </c>
      <c r="D51" s="71" t="s">
        <v>682</v>
      </c>
      <c r="E51" s="321">
        <v>701820130171</v>
      </c>
      <c r="F51" s="73" t="s">
        <v>20</v>
      </c>
      <c r="G51" s="228">
        <v>1</v>
      </c>
      <c r="H51" s="226">
        <v>41309</v>
      </c>
      <c r="I51" s="226">
        <v>41639</v>
      </c>
      <c r="J51" s="74" t="s">
        <v>21</v>
      </c>
      <c r="K51" s="323">
        <f>24/28+8/30+5</f>
        <v>6.1238095238095234</v>
      </c>
      <c r="L51" s="75">
        <f>8/30+4</f>
        <v>4.2666666666666666</v>
      </c>
      <c r="M51" s="321">
        <v>252</v>
      </c>
      <c r="N51" s="75">
        <f>+M51*G51</f>
        <v>252</v>
      </c>
      <c r="O51" s="324">
        <v>249521652</v>
      </c>
      <c r="P51" s="77">
        <v>109</v>
      </c>
      <c r="Q51" s="65" t="s">
        <v>5314</v>
      </c>
      <c r="R51" s="61"/>
      <c r="S51" s="61"/>
      <c r="T51" s="61"/>
      <c r="U51" s="61"/>
      <c r="V51" s="61"/>
      <c r="W51" s="61"/>
      <c r="X51" s="61"/>
      <c r="Y51" s="61"/>
      <c r="Z51" s="61"/>
    </row>
    <row r="52" spans="1:26" s="62" customFormat="1" x14ac:dyDescent="0.25">
      <c r="A52" s="50">
        <v>4</v>
      </c>
      <c r="B52" s="320" t="s">
        <v>5286</v>
      </c>
      <c r="C52" s="72" t="s">
        <v>137</v>
      </c>
      <c r="D52" s="71" t="s">
        <v>682</v>
      </c>
      <c r="E52" s="321">
        <v>701820130317</v>
      </c>
      <c r="F52" s="73" t="s">
        <v>20</v>
      </c>
      <c r="G52" s="322">
        <v>1</v>
      </c>
      <c r="H52" s="226">
        <v>41509</v>
      </c>
      <c r="I52" s="226">
        <v>41851</v>
      </c>
      <c r="J52" s="74" t="s">
        <v>21</v>
      </c>
      <c r="K52" s="323">
        <f>7/30+11</f>
        <v>11.233333333333333</v>
      </c>
      <c r="L52" s="75">
        <v>0</v>
      </c>
      <c r="M52" s="321">
        <v>182</v>
      </c>
      <c r="N52" s="75">
        <f>+M52*G52</f>
        <v>182</v>
      </c>
      <c r="O52" s="324">
        <v>501764249</v>
      </c>
      <c r="P52" s="77">
        <v>110</v>
      </c>
      <c r="Q52" s="65"/>
      <c r="R52" s="61"/>
      <c r="S52" s="61"/>
      <c r="T52" s="61"/>
      <c r="U52" s="61"/>
      <c r="V52" s="61"/>
      <c r="W52" s="61"/>
      <c r="X52" s="61"/>
      <c r="Y52" s="61"/>
      <c r="Z52" s="61"/>
    </row>
    <row r="53" spans="1:26" s="62" customFormat="1" x14ac:dyDescent="0.25">
      <c r="A53" s="50">
        <v>5</v>
      </c>
      <c r="B53" s="320"/>
      <c r="C53" s="72"/>
      <c r="D53" s="71"/>
      <c r="E53" s="321"/>
      <c r="F53" s="73"/>
      <c r="G53" s="322"/>
      <c r="H53" s="226"/>
      <c r="I53" s="226"/>
      <c r="J53" s="74"/>
      <c r="K53" s="323"/>
      <c r="L53" s="75"/>
      <c r="M53" s="321"/>
      <c r="N53" s="75"/>
      <c r="O53" s="324"/>
      <c r="P53" s="77"/>
      <c r="Q53" s="65"/>
      <c r="R53" s="61"/>
      <c r="S53" s="61"/>
      <c r="T53" s="61"/>
      <c r="U53" s="61"/>
      <c r="V53" s="61"/>
      <c r="W53" s="61"/>
      <c r="X53" s="61"/>
      <c r="Y53" s="61"/>
      <c r="Z53" s="61"/>
    </row>
    <row r="54" spans="1:26" s="62" customFormat="1" x14ac:dyDescent="0.25">
      <c r="A54" s="50">
        <v>6</v>
      </c>
      <c r="B54" s="320"/>
      <c r="C54" s="72"/>
      <c r="D54" s="71"/>
      <c r="E54" s="321"/>
      <c r="F54" s="73"/>
      <c r="G54" s="228"/>
      <c r="H54" s="73"/>
      <c r="I54" s="74"/>
      <c r="J54" s="74"/>
      <c r="K54" s="323"/>
      <c r="L54" s="75"/>
      <c r="M54" s="321"/>
      <c r="N54" s="75"/>
      <c r="O54" s="324"/>
      <c r="P54" s="77"/>
      <c r="Q54" s="65"/>
      <c r="R54" s="61"/>
      <c r="S54" s="61"/>
      <c r="T54" s="61"/>
      <c r="U54" s="61"/>
      <c r="V54" s="61"/>
      <c r="W54" s="61"/>
      <c r="X54" s="61"/>
      <c r="Y54" s="61"/>
      <c r="Z54" s="61"/>
    </row>
    <row r="55" spans="1:26" s="62" customFormat="1" x14ac:dyDescent="0.25">
      <c r="A55" s="50">
        <f>+A54+1</f>
        <v>7</v>
      </c>
      <c r="B55" s="320"/>
      <c r="C55" s="72"/>
      <c r="D55" s="71"/>
      <c r="E55" s="321"/>
      <c r="F55" s="73"/>
      <c r="G55" s="228"/>
      <c r="H55" s="73"/>
      <c r="I55" s="74"/>
      <c r="J55" s="74"/>
      <c r="K55" s="323"/>
      <c r="L55" s="74"/>
      <c r="M55" s="321"/>
      <c r="N55" s="75"/>
      <c r="O55" s="324"/>
      <c r="P55" s="77"/>
      <c r="Q55" s="65"/>
      <c r="R55" s="61"/>
      <c r="S55" s="61"/>
      <c r="T55" s="61"/>
      <c r="U55" s="61"/>
      <c r="V55" s="61"/>
      <c r="W55" s="61"/>
      <c r="X55" s="61"/>
      <c r="Y55" s="61"/>
      <c r="Z55" s="61"/>
    </row>
    <row r="56" spans="1:26" s="62" customFormat="1" x14ac:dyDescent="0.25">
      <c r="A56" s="50">
        <f>+A55+1</f>
        <v>8</v>
      </c>
      <c r="B56" s="320"/>
      <c r="C56" s="72"/>
      <c r="D56" s="71"/>
      <c r="E56" s="321"/>
      <c r="F56" s="73"/>
      <c r="G56" s="228"/>
      <c r="H56" s="73"/>
      <c r="I56" s="74"/>
      <c r="J56" s="74"/>
      <c r="K56" s="323"/>
      <c r="L56" s="74"/>
      <c r="M56" s="321"/>
      <c r="N56" s="75"/>
      <c r="O56" s="324"/>
      <c r="P56" s="77"/>
      <c r="Q56" s="65"/>
      <c r="R56" s="61"/>
      <c r="S56" s="61"/>
      <c r="T56" s="61"/>
      <c r="U56" s="61"/>
      <c r="V56" s="61"/>
      <c r="W56" s="61"/>
      <c r="X56" s="61"/>
      <c r="Y56" s="61"/>
      <c r="Z56" s="61"/>
    </row>
    <row r="57" spans="1:26" s="62" customFormat="1" x14ac:dyDescent="0.25">
      <c r="A57" s="50">
        <f>+A56+1</f>
        <v>9</v>
      </c>
      <c r="B57" s="320"/>
      <c r="C57" s="72"/>
      <c r="D57" s="71"/>
      <c r="E57" s="321"/>
      <c r="F57" s="73"/>
      <c r="G57" s="228"/>
      <c r="H57" s="73"/>
      <c r="I57" s="74"/>
      <c r="J57" s="74"/>
      <c r="K57" s="323"/>
      <c r="L57" s="74"/>
      <c r="M57" s="321"/>
      <c r="N57" s="75"/>
      <c r="O57" s="324"/>
      <c r="P57" s="77"/>
      <c r="Q57" s="65"/>
      <c r="R57" s="61"/>
      <c r="S57" s="61"/>
      <c r="T57" s="61"/>
      <c r="U57" s="61"/>
      <c r="V57" s="61"/>
      <c r="W57" s="61"/>
      <c r="X57" s="61"/>
      <c r="Y57" s="61"/>
      <c r="Z57" s="61"/>
    </row>
    <row r="58" spans="1:26" s="62" customFormat="1" x14ac:dyDescent="0.25">
      <c r="A58" s="50">
        <f>+A57+1</f>
        <v>10</v>
      </c>
      <c r="B58" s="71"/>
      <c r="C58" s="72"/>
      <c r="D58" s="71"/>
      <c r="E58" s="321"/>
      <c r="F58" s="73"/>
      <c r="G58" s="228"/>
      <c r="H58" s="73"/>
      <c r="I58" s="74"/>
      <c r="J58" s="74"/>
      <c r="K58" s="323"/>
      <c r="L58" s="74"/>
      <c r="M58" s="321"/>
      <c r="N58" s="75"/>
      <c r="O58" s="324"/>
      <c r="P58" s="77"/>
      <c r="Q58" s="65"/>
      <c r="R58" s="61"/>
      <c r="S58" s="61"/>
      <c r="T58" s="61"/>
      <c r="U58" s="61"/>
      <c r="V58" s="61"/>
      <c r="W58" s="61"/>
      <c r="X58" s="61"/>
      <c r="Y58" s="61"/>
      <c r="Z58" s="61"/>
    </row>
    <row r="59" spans="1:26" s="62" customFormat="1" x14ac:dyDescent="0.25">
      <c r="A59" s="50"/>
      <c r="B59" s="78" t="s">
        <v>30</v>
      </c>
      <c r="C59" s="72"/>
      <c r="D59" s="71"/>
      <c r="E59" s="321"/>
      <c r="F59" s="73"/>
      <c r="G59" s="228"/>
      <c r="H59" s="73"/>
      <c r="I59" s="74"/>
      <c r="J59" s="74"/>
      <c r="K59" s="325">
        <f>SUM(K49:K58)</f>
        <v>39.387142857142855</v>
      </c>
      <c r="L59" s="325">
        <f>SUM(L49:L58)</f>
        <v>4.2666666666666666</v>
      </c>
      <c r="M59" s="326">
        <f>SUM(M49:M58)</f>
        <v>924</v>
      </c>
      <c r="N59" s="79"/>
      <c r="O59" s="324"/>
      <c r="P59" s="77"/>
      <c r="Q59" s="81"/>
    </row>
    <row r="60" spans="1:26" s="82" customFormat="1" x14ac:dyDescent="0.25">
      <c r="E60" s="83"/>
    </row>
    <row r="61" spans="1:26" s="82" customFormat="1" x14ac:dyDescent="0.25">
      <c r="B61" s="1422" t="s">
        <v>56</v>
      </c>
      <c r="C61" s="1422" t="s">
        <v>57</v>
      </c>
      <c r="D61" s="1424" t="s">
        <v>58</v>
      </c>
      <c r="E61" s="1424"/>
    </row>
    <row r="62" spans="1:26" s="82" customFormat="1" x14ac:dyDescent="0.25">
      <c r="B62" s="1423"/>
      <c r="C62" s="1423"/>
      <c r="D62" s="766" t="s">
        <v>59</v>
      </c>
      <c r="E62" s="85" t="s">
        <v>60</v>
      </c>
    </row>
    <row r="63" spans="1:26" s="82" customFormat="1" ht="18.75" x14ac:dyDescent="0.25">
      <c r="B63" s="86" t="s">
        <v>61</v>
      </c>
      <c r="C63" s="327">
        <f>K59</f>
        <v>39.387142857142855</v>
      </c>
      <c r="D63" s="740" t="s">
        <v>23</v>
      </c>
      <c r="E63" s="740"/>
      <c r="F63" s="89"/>
      <c r="G63" s="89"/>
      <c r="H63" s="89"/>
      <c r="I63" s="89"/>
      <c r="J63" s="89"/>
      <c r="K63" s="89"/>
      <c r="L63" s="89"/>
      <c r="M63" s="89"/>
    </row>
    <row r="64" spans="1:26" s="82" customFormat="1" x14ac:dyDescent="0.25">
      <c r="B64" s="86" t="s">
        <v>62</v>
      </c>
      <c r="C64" s="328">
        <f>M59</f>
        <v>924</v>
      </c>
      <c r="D64" s="740" t="s">
        <v>23</v>
      </c>
      <c r="E64" s="740"/>
    </row>
    <row r="65" spans="2:17" s="82" customFormat="1" x14ac:dyDescent="0.25">
      <c r="B65" s="90"/>
      <c r="C65" s="1413"/>
      <c r="D65" s="1413"/>
      <c r="E65" s="1413"/>
      <c r="F65" s="1413"/>
      <c r="G65" s="1413"/>
      <c r="H65" s="1413"/>
      <c r="I65" s="1413"/>
      <c r="J65" s="1413"/>
      <c r="K65" s="1413"/>
      <c r="L65" s="1413"/>
      <c r="M65" s="1413"/>
      <c r="N65" s="1413"/>
    </row>
    <row r="66" spans="2:17" ht="15.75" thickBot="1" x14ac:dyDescent="0.3"/>
    <row r="67" spans="2:17" ht="27" thickBot="1" x14ac:dyDescent="0.3">
      <c r="B67" s="1414" t="s">
        <v>63</v>
      </c>
      <c r="C67" s="1414"/>
      <c r="D67" s="1414"/>
      <c r="E67" s="1414"/>
      <c r="F67" s="1414"/>
      <c r="G67" s="1414"/>
      <c r="H67" s="1414"/>
      <c r="I67" s="1414"/>
      <c r="J67" s="1414"/>
      <c r="K67" s="1414"/>
      <c r="L67" s="1414"/>
      <c r="M67" s="1414"/>
      <c r="N67" s="1414"/>
    </row>
    <row r="70" spans="2:17" ht="105" x14ac:dyDescent="0.25">
      <c r="B70" s="91" t="s">
        <v>64</v>
      </c>
      <c r="C70" s="92" t="s">
        <v>65</v>
      </c>
      <c r="D70" s="92" t="s">
        <v>66</v>
      </c>
      <c r="E70" s="92" t="s">
        <v>67</v>
      </c>
      <c r="F70" s="92" t="s">
        <v>68</v>
      </c>
      <c r="G70" s="92" t="s">
        <v>69</v>
      </c>
      <c r="H70" s="92" t="s">
        <v>70</v>
      </c>
      <c r="I70" s="92" t="s">
        <v>71</v>
      </c>
      <c r="J70" s="92" t="s">
        <v>72</v>
      </c>
      <c r="K70" s="92" t="s">
        <v>73</v>
      </c>
      <c r="L70" s="92" t="s">
        <v>74</v>
      </c>
      <c r="M70" s="93" t="s">
        <v>75</v>
      </c>
      <c r="N70" s="93" t="s">
        <v>76</v>
      </c>
      <c r="O70" s="1387" t="s">
        <v>77</v>
      </c>
      <c r="P70" s="1388"/>
      <c r="Q70" s="92" t="s">
        <v>78</v>
      </c>
    </row>
    <row r="71" spans="2:17" ht="60" x14ac:dyDescent="0.25">
      <c r="B71" s="94" t="s">
        <v>3481</v>
      </c>
      <c r="C71" s="94" t="s">
        <v>3480</v>
      </c>
      <c r="D71" s="107" t="s">
        <v>5313</v>
      </c>
      <c r="E71" s="95">
        <v>210</v>
      </c>
      <c r="F71" s="96" t="s">
        <v>368</v>
      </c>
      <c r="G71" s="96" t="s">
        <v>368</v>
      </c>
      <c r="H71" s="96" t="s">
        <v>368</v>
      </c>
      <c r="I71" s="97" t="s">
        <v>21</v>
      </c>
      <c r="J71" s="97" t="s">
        <v>21</v>
      </c>
      <c r="K71" s="97" t="s">
        <v>21</v>
      </c>
      <c r="L71" s="97" t="s">
        <v>21</v>
      </c>
      <c r="M71" s="97" t="s">
        <v>21</v>
      </c>
      <c r="N71" s="97" t="s">
        <v>21</v>
      </c>
      <c r="O71" s="1390" t="s">
        <v>5312</v>
      </c>
      <c r="P71" s="1391"/>
      <c r="Q71" s="41" t="s">
        <v>21</v>
      </c>
    </row>
    <row r="72" spans="2:17" ht="30" x14ac:dyDescent="0.25">
      <c r="B72" s="94" t="s">
        <v>3477</v>
      </c>
      <c r="C72" s="94" t="s">
        <v>3476</v>
      </c>
      <c r="D72" s="107" t="s">
        <v>5311</v>
      </c>
      <c r="E72" s="95">
        <v>182</v>
      </c>
      <c r="F72" s="96" t="s">
        <v>368</v>
      </c>
      <c r="G72" s="96" t="s">
        <v>20</v>
      </c>
      <c r="H72" s="96" t="s">
        <v>368</v>
      </c>
      <c r="I72" s="97" t="s">
        <v>368</v>
      </c>
      <c r="J72" s="97" t="s">
        <v>686</v>
      </c>
      <c r="K72" s="97" t="s">
        <v>686</v>
      </c>
      <c r="L72" s="97" t="s">
        <v>686</v>
      </c>
      <c r="M72" s="97" t="s">
        <v>686</v>
      </c>
      <c r="N72" s="97" t="s">
        <v>686</v>
      </c>
      <c r="O72" s="1390"/>
      <c r="P72" s="1391"/>
      <c r="Q72" s="41" t="s">
        <v>20</v>
      </c>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94"/>
      <c r="C75" s="94"/>
      <c r="D75" s="95"/>
      <c r="E75" s="95"/>
      <c r="F75" s="96"/>
      <c r="G75" s="96"/>
      <c r="H75" s="96"/>
      <c r="I75" s="97"/>
      <c r="J75" s="97"/>
      <c r="K75" s="41"/>
      <c r="L75" s="41"/>
      <c r="M75" s="41"/>
      <c r="N75" s="41"/>
      <c r="O75" s="1410"/>
      <c r="P75" s="1411"/>
      <c r="Q75" s="41"/>
    </row>
    <row r="76" spans="2:17" x14ac:dyDescent="0.25">
      <c r="B76" s="94"/>
      <c r="C76" s="94"/>
      <c r="D76" s="95"/>
      <c r="E76" s="95"/>
      <c r="F76" s="96"/>
      <c r="G76" s="96"/>
      <c r="H76" s="96"/>
      <c r="I76" s="97"/>
      <c r="J76" s="97"/>
      <c r="K76" s="41"/>
      <c r="L76" s="41"/>
      <c r="M76" s="41"/>
      <c r="N76" s="41"/>
      <c r="O76" s="1410"/>
      <c r="P76" s="1411"/>
      <c r="Q76" s="41"/>
    </row>
    <row r="77" spans="2:17" x14ac:dyDescent="0.25">
      <c r="B77" s="41"/>
      <c r="C77" s="41"/>
      <c r="D77" s="41"/>
      <c r="E77" s="41"/>
      <c r="F77" s="41"/>
      <c r="G77" s="41"/>
      <c r="H77" s="41"/>
      <c r="I77" s="41"/>
      <c r="J77" s="41"/>
      <c r="K77" s="41"/>
      <c r="L77" s="41"/>
      <c r="M77" s="41"/>
      <c r="N77" s="41"/>
      <c r="O77" s="1410"/>
      <c r="P77" s="1411"/>
      <c r="Q77" s="41"/>
    </row>
    <row r="78" spans="2:17" x14ac:dyDescent="0.25">
      <c r="B78" s="1" t="s">
        <v>83</v>
      </c>
    </row>
    <row r="79" spans="2:17" x14ac:dyDescent="0.25">
      <c r="B79" s="1" t="s">
        <v>84</v>
      </c>
    </row>
    <row r="80" spans="2:17" x14ac:dyDescent="0.25">
      <c r="B80" s="1" t="s">
        <v>85</v>
      </c>
    </row>
    <row r="82" spans="2:17" ht="15.75" thickBot="1" x14ac:dyDescent="0.3"/>
    <row r="83" spans="2:17" ht="27" thickBot="1" x14ac:dyDescent="0.3">
      <c r="B83" s="1393" t="s">
        <v>86</v>
      </c>
      <c r="C83" s="1394"/>
      <c r="D83" s="1394"/>
      <c r="E83" s="1394"/>
      <c r="F83" s="1394"/>
      <c r="G83" s="1394"/>
      <c r="H83" s="1394"/>
      <c r="I83" s="1394"/>
      <c r="J83" s="1394"/>
      <c r="K83" s="1394"/>
      <c r="L83" s="1394"/>
      <c r="M83" s="1394"/>
      <c r="N83" s="1395"/>
    </row>
    <row r="88" spans="2:17" ht="75" x14ac:dyDescent="0.25">
      <c r="B88" s="91" t="s">
        <v>87</v>
      </c>
      <c r="C88" s="91" t="s">
        <v>88</v>
      </c>
      <c r="D88" s="91" t="s">
        <v>89</v>
      </c>
      <c r="E88" s="91" t="s">
        <v>90</v>
      </c>
      <c r="F88" s="91" t="s">
        <v>91</v>
      </c>
      <c r="G88" s="91" t="s">
        <v>92</v>
      </c>
      <c r="H88" s="91" t="s">
        <v>93</v>
      </c>
      <c r="I88" s="91" t="s">
        <v>94</v>
      </c>
      <c r="J88" s="1387" t="s">
        <v>95</v>
      </c>
      <c r="K88" s="1405"/>
      <c r="L88" s="1388"/>
      <c r="M88" s="91" t="s">
        <v>96</v>
      </c>
      <c r="N88" s="91" t="s">
        <v>97</v>
      </c>
      <c r="O88" s="91" t="s">
        <v>98</v>
      </c>
      <c r="P88" s="1387" t="s">
        <v>77</v>
      </c>
      <c r="Q88" s="1388"/>
    </row>
    <row r="89" spans="2:17" ht="45" x14ac:dyDescent="0.25">
      <c r="B89" s="1518" t="s">
        <v>3473</v>
      </c>
      <c r="C89" s="1518" t="s">
        <v>5155</v>
      </c>
      <c r="D89" s="1524" t="s">
        <v>5310</v>
      </c>
      <c r="E89" s="1524">
        <v>64701015</v>
      </c>
      <c r="F89" s="1524" t="s">
        <v>177</v>
      </c>
      <c r="G89" s="1518" t="s">
        <v>279</v>
      </c>
      <c r="H89" s="1602">
        <v>40004</v>
      </c>
      <c r="I89" s="1484" t="s">
        <v>368</v>
      </c>
      <c r="J89" s="104" t="s">
        <v>5309</v>
      </c>
      <c r="K89" s="107" t="s">
        <v>5308</v>
      </c>
      <c r="L89" s="97" t="s">
        <v>376</v>
      </c>
      <c r="M89" s="41" t="s">
        <v>20</v>
      </c>
      <c r="N89" s="41" t="s">
        <v>20</v>
      </c>
      <c r="O89" s="41" t="s">
        <v>20</v>
      </c>
      <c r="P89" s="1595" t="s">
        <v>5307</v>
      </c>
      <c r="Q89" s="1596"/>
    </row>
    <row r="90" spans="2:17" ht="60" x14ac:dyDescent="0.25">
      <c r="B90" s="1526"/>
      <c r="C90" s="1526"/>
      <c r="D90" s="1601"/>
      <c r="E90" s="1601"/>
      <c r="F90" s="1601"/>
      <c r="G90" s="1526"/>
      <c r="H90" s="1603"/>
      <c r="I90" s="1485"/>
      <c r="J90" s="104" t="s">
        <v>5306</v>
      </c>
      <c r="K90" s="107" t="s">
        <v>4818</v>
      </c>
      <c r="L90" s="107" t="s">
        <v>394</v>
      </c>
      <c r="M90" s="41" t="s">
        <v>20</v>
      </c>
      <c r="N90" s="41" t="s">
        <v>20</v>
      </c>
      <c r="O90" s="41" t="s">
        <v>20</v>
      </c>
      <c r="P90" s="1597"/>
      <c r="Q90" s="1598"/>
    </row>
    <row r="91" spans="2:17" ht="45" x14ac:dyDescent="0.25">
      <c r="B91" s="1526"/>
      <c r="C91" s="1526"/>
      <c r="D91" s="1601"/>
      <c r="E91" s="1601"/>
      <c r="F91" s="1601"/>
      <c r="G91" s="1526"/>
      <c r="H91" s="1603"/>
      <c r="I91" s="1485"/>
      <c r="J91" s="104" t="s">
        <v>137</v>
      </c>
      <c r="K91" s="1027" t="s">
        <v>5305</v>
      </c>
      <c r="L91" s="107" t="s">
        <v>394</v>
      </c>
      <c r="M91" s="41" t="s">
        <v>20</v>
      </c>
      <c r="N91" s="41" t="s">
        <v>20</v>
      </c>
      <c r="O91" s="41" t="s">
        <v>20</v>
      </c>
      <c r="P91" s="1597"/>
      <c r="Q91" s="1598"/>
    </row>
    <row r="92" spans="2:17" ht="45" x14ac:dyDescent="0.25">
      <c r="B92" s="1518" t="s">
        <v>1142</v>
      </c>
      <c r="C92" s="1518" t="s">
        <v>5155</v>
      </c>
      <c r="D92" s="1518" t="s">
        <v>5289</v>
      </c>
      <c r="E92" s="1524">
        <v>1102814318</v>
      </c>
      <c r="F92" s="1524" t="s">
        <v>278</v>
      </c>
      <c r="G92" s="1518" t="s">
        <v>453</v>
      </c>
      <c r="H92" s="1602">
        <v>40809</v>
      </c>
      <c r="I92" s="1484" t="s">
        <v>368</v>
      </c>
      <c r="J92" s="104" t="s">
        <v>137</v>
      </c>
      <c r="K92" s="107" t="s">
        <v>4761</v>
      </c>
      <c r="L92" s="97" t="s">
        <v>394</v>
      </c>
      <c r="M92" s="41" t="s">
        <v>20</v>
      </c>
      <c r="N92" s="41" t="s">
        <v>20</v>
      </c>
      <c r="O92" s="41" t="s">
        <v>20</v>
      </c>
      <c r="P92" s="1595" t="s">
        <v>5304</v>
      </c>
      <c r="Q92" s="1596"/>
    </row>
    <row r="93" spans="2:17" ht="30" x14ac:dyDescent="0.25">
      <c r="B93" s="1526"/>
      <c r="C93" s="1526"/>
      <c r="D93" s="1526"/>
      <c r="E93" s="1601"/>
      <c r="F93" s="1601"/>
      <c r="G93" s="1526"/>
      <c r="H93" s="1603"/>
      <c r="I93" s="1485"/>
      <c r="J93" s="794" t="s">
        <v>453</v>
      </c>
      <c r="K93" s="107" t="s">
        <v>5287</v>
      </c>
      <c r="L93" s="107" t="s">
        <v>394</v>
      </c>
      <c r="M93" s="41" t="s">
        <v>20</v>
      </c>
      <c r="N93" s="41" t="s">
        <v>20</v>
      </c>
      <c r="O93" s="41" t="s">
        <v>20</v>
      </c>
      <c r="P93" s="1597"/>
      <c r="Q93" s="1598"/>
    </row>
    <row r="94" spans="2:17" ht="30" x14ac:dyDescent="0.25">
      <c r="B94" s="1518" t="s">
        <v>4823</v>
      </c>
      <c r="C94" s="1518" t="s">
        <v>5303</v>
      </c>
      <c r="D94" s="1524" t="s">
        <v>5302</v>
      </c>
      <c r="E94" s="1524">
        <v>64545789</v>
      </c>
      <c r="F94" s="1524" t="s">
        <v>177</v>
      </c>
      <c r="G94" s="1518" t="s">
        <v>1358</v>
      </c>
      <c r="H94" s="1602">
        <v>31345</v>
      </c>
      <c r="I94" s="1484" t="s">
        <v>368</v>
      </c>
      <c r="J94" s="104" t="s">
        <v>266</v>
      </c>
      <c r="K94" s="107" t="s">
        <v>5301</v>
      </c>
      <c r="L94" s="97" t="s">
        <v>394</v>
      </c>
      <c r="M94" s="41" t="s">
        <v>20</v>
      </c>
      <c r="N94" s="41" t="s">
        <v>20</v>
      </c>
      <c r="O94" s="41" t="s">
        <v>20</v>
      </c>
      <c r="P94" s="1595" t="s">
        <v>5300</v>
      </c>
      <c r="Q94" s="1596"/>
    </row>
    <row r="95" spans="2:17" ht="45" x14ac:dyDescent="0.25">
      <c r="B95" s="1526"/>
      <c r="C95" s="1526"/>
      <c r="D95" s="1601"/>
      <c r="E95" s="1601"/>
      <c r="F95" s="1601"/>
      <c r="G95" s="1526"/>
      <c r="H95" s="1603"/>
      <c r="I95" s="1485"/>
      <c r="J95" s="104" t="s">
        <v>5299</v>
      </c>
      <c r="K95" s="107" t="s">
        <v>5298</v>
      </c>
      <c r="L95" s="107" t="s">
        <v>394</v>
      </c>
      <c r="M95" s="41" t="s">
        <v>20</v>
      </c>
      <c r="N95" s="41" t="s">
        <v>20</v>
      </c>
      <c r="O95" s="41" t="s">
        <v>20</v>
      </c>
      <c r="P95" s="1597"/>
      <c r="Q95" s="1598"/>
    </row>
    <row r="96" spans="2:17" ht="45" x14ac:dyDescent="0.25">
      <c r="B96" s="1526"/>
      <c r="C96" s="1526"/>
      <c r="D96" s="1601"/>
      <c r="E96" s="1601"/>
      <c r="F96" s="1601"/>
      <c r="G96" s="1526"/>
      <c r="H96" s="1603"/>
      <c r="I96" s="1485"/>
      <c r="J96" s="104" t="s">
        <v>5297</v>
      </c>
      <c r="K96" s="107" t="s">
        <v>5296</v>
      </c>
      <c r="L96" s="107" t="s">
        <v>394</v>
      </c>
      <c r="M96" s="41" t="s">
        <v>20</v>
      </c>
      <c r="N96" s="41" t="s">
        <v>20</v>
      </c>
      <c r="O96" s="41" t="s">
        <v>20</v>
      </c>
      <c r="P96" s="1597"/>
      <c r="Q96" s="1598"/>
    </row>
    <row r="97" spans="2:17" ht="45" x14ac:dyDescent="0.25">
      <c r="B97" s="1526"/>
      <c r="C97" s="1526"/>
      <c r="D97" s="1601"/>
      <c r="E97" s="1601"/>
      <c r="F97" s="1601"/>
      <c r="G97" s="1526"/>
      <c r="H97" s="1603"/>
      <c r="I97" s="1485"/>
      <c r="J97" s="104" t="s">
        <v>5295</v>
      </c>
      <c r="K97" s="107" t="s">
        <v>5294</v>
      </c>
      <c r="L97" s="107" t="s">
        <v>394</v>
      </c>
      <c r="M97" s="41" t="s">
        <v>20</v>
      </c>
      <c r="N97" s="41" t="s">
        <v>20</v>
      </c>
      <c r="O97" s="41" t="s">
        <v>20</v>
      </c>
      <c r="P97" s="1597"/>
      <c r="Q97" s="1598"/>
    </row>
    <row r="98" spans="2:17" ht="45" x14ac:dyDescent="0.25">
      <c r="B98" s="1526"/>
      <c r="C98" s="1526"/>
      <c r="D98" s="1601"/>
      <c r="E98" s="1601"/>
      <c r="F98" s="1601"/>
      <c r="G98" s="1526"/>
      <c r="H98" s="1603"/>
      <c r="I98" s="1485"/>
      <c r="J98" s="104" t="s">
        <v>5293</v>
      </c>
      <c r="K98" s="107" t="s">
        <v>5292</v>
      </c>
      <c r="L98" s="107" t="s">
        <v>394</v>
      </c>
      <c r="M98" s="41" t="s">
        <v>20</v>
      </c>
      <c r="N98" s="41" t="s">
        <v>20</v>
      </c>
      <c r="O98" s="41" t="s">
        <v>20</v>
      </c>
      <c r="P98" s="1597"/>
      <c r="Q98" s="1598"/>
    </row>
    <row r="99" spans="2:17" ht="30" x14ac:dyDescent="0.25">
      <c r="B99" s="1526"/>
      <c r="C99" s="1526"/>
      <c r="D99" s="1601"/>
      <c r="E99" s="1601"/>
      <c r="F99" s="1601"/>
      <c r="G99" s="1526"/>
      <c r="H99" s="1603"/>
      <c r="I99" s="1485"/>
      <c r="J99" s="104" t="s">
        <v>453</v>
      </c>
      <c r="K99" s="107" t="s">
        <v>5291</v>
      </c>
      <c r="L99" s="107" t="s">
        <v>394</v>
      </c>
      <c r="M99" s="41" t="s">
        <v>20</v>
      </c>
      <c r="N99" s="41" t="s">
        <v>20</v>
      </c>
      <c r="O99" s="41" t="s">
        <v>20</v>
      </c>
      <c r="P99" s="1597"/>
      <c r="Q99" s="1598"/>
    </row>
    <row r="100" spans="2:17" ht="45" x14ac:dyDescent="0.25">
      <c r="B100" s="1526"/>
      <c r="C100" s="1526"/>
      <c r="D100" s="1601"/>
      <c r="E100" s="1601"/>
      <c r="F100" s="1601"/>
      <c r="G100" s="1526"/>
      <c r="H100" s="1603"/>
      <c r="I100" s="1485"/>
      <c r="J100" s="104" t="s">
        <v>137</v>
      </c>
      <c r="K100" s="107" t="s">
        <v>5290</v>
      </c>
      <c r="L100" s="107" t="s">
        <v>394</v>
      </c>
      <c r="M100" s="41" t="s">
        <v>20</v>
      </c>
      <c r="N100" s="41" t="s">
        <v>20</v>
      </c>
      <c r="O100" s="41" t="s">
        <v>20</v>
      </c>
      <c r="P100" s="1597"/>
      <c r="Q100" s="1598"/>
    </row>
    <row r="101" spans="2:17" ht="45" customHeight="1" x14ac:dyDescent="0.25">
      <c r="B101" s="1518" t="s">
        <v>1142</v>
      </c>
      <c r="C101" s="1518" t="s">
        <v>5155</v>
      </c>
      <c r="D101" s="1518" t="s">
        <v>5289</v>
      </c>
      <c r="E101" s="1524">
        <v>1102814318</v>
      </c>
      <c r="F101" s="1524" t="s">
        <v>278</v>
      </c>
      <c r="G101" s="1518" t="s">
        <v>453</v>
      </c>
      <c r="H101" s="1602">
        <v>40809</v>
      </c>
      <c r="I101" s="1484" t="s">
        <v>368</v>
      </c>
      <c r="J101" s="104" t="s">
        <v>137</v>
      </c>
      <c r="K101" s="107" t="s">
        <v>4761</v>
      </c>
      <c r="L101" s="97" t="s">
        <v>376</v>
      </c>
      <c r="M101" s="41" t="s">
        <v>20</v>
      </c>
      <c r="N101" s="41" t="s">
        <v>575</v>
      </c>
      <c r="O101" s="41" t="s">
        <v>20</v>
      </c>
      <c r="P101" s="1754" t="s">
        <v>5288</v>
      </c>
      <c r="Q101" s="1755"/>
    </row>
    <row r="102" spans="2:17" ht="75" customHeight="1" x14ac:dyDescent="0.25">
      <c r="B102" s="1519"/>
      <c r="C102" s="1519"/>
      <c r="D102" s="1519"/>
      <c r="E102" s="1525"/>
      <c r="F102" s="1525"/>
      <c r="G102" s="1519"/>
      <c r="H102" s="1606"/>
      <c r="I102" s="1486"/>
      <c r="J102" s="329" t="s">
        <v>453</v>
      </c>
      <c r="K102" s="107" t="s">
        <v>5287</v>
      </c>
      <c r="L102" s="107" t="s">
        <v>376</v>
      </c>
      <c r="M102" s="41" t="s">
        <v>20</v>
      </c>
      <c r="N102" s="41" t="s">
        <v>575</v>
      </c>
      <c r="O102" s="41" t="s">
        <v>20</v>
      </c>
      <c r="P102" s="1758"/>
      <c r="Q102" s="1759"/>
    </row>
    <row r="104" spans="2:17" ht="15.75" thickBot="1" x14ac:dyDescent="0.3"/>
    <row r="105" spans="2:17" ht="27" thickBot="1" x14ac:dyDescent="0.3">
      <c r="B105" s="1393" t="s">
        <v>143</v>
      </c>
      <c r="C105" s="1394"/>
      <c r="D105" s="1394"/>
      <c r="E105" s="1394"/>
      <c r="F105" s="1394"/>
      <c r="G105" s="1394"/>
      <c r="H105" s="1394"/>
      <c r="I105" s="1394"/>
      <c r="J105" s="1394"/>
      <c r="K105" s="1394"/>
      <c r="L105" s="1394"/>
      <c r="M105" s="1394"/>
      <c r="N105" s="1395"/>
    </row>
    <row r="108" spans="2:17" ht="30" x14ac:dyDescent="0.25">
      <c r="B108" s="92" t="s">
        <v>19</v>
      </c>
      <c r="C108" s="92" t="s">
        <v>144</v>
      </c>
      <c r="D108" s="1387" t="s">
        <v>77</v>
      </c>
      <c r="E108" s="1388"/>
    </row>
    <row r="109" spans="2:17" x14ac:dyDescent="0.25">
      <c r="B109" s="120" t="s">
        <v>145</v>
      </c>
      <c r="C109" s="746" t="s">
        <v>20</v>
      </c>
      <c r="D109" s="1389"/>
      <c r="E109" s="1389"/>
    </row>
    <row r="112" spans="2:17" ht="26.25" x14ac:dyDescent="0.25">
      <c r="B112" s="1408" t="s">
        <v>146</v>
      </c>
      <c r="C112" s="1409"/>
      <c r="D112" s="1409"/>
      <c r="E112" s="1409"/>
      <c r="F112" s="1409"/>
      <c r="G112" s="1409"/>
      <c r="H112" s="1409"/>
      <c r="I112" s="1409"/>
      <c r="J112" s="1409"/>
      <c r="K112" s="1409"/>
      <c r="L112" s="1409"/>
      <c r="M112" s="1409"/>
      <c r="N112" s="1409"/>
      <c r="O112" s="1409"/>
      <c r="P112" s="1409"/>
    </row>
    <row r="114" spans="1:26" ht="15.75" thickBot="1" x14ac:dyDescent="0.3"/>
    <row r="115" spans="1:26" ht="27" thickBot="1" x14ac:dyDescent="0.3">
      <c r="B115" s="1393" t="s">
        <v>147</v>
      </c>
      <c r="C115" s="1394"/>
      <c r="D115" s="1394"/>
      <c r="E115" s="1394"/>
      <c r="F115" s="1394"/>
      <c r="G115" s="1394"/>
      <c r="H115" s="1394"/>
      <c r="I115" s="1394"/>
      <c r="J115" s="1394"/>
      <c r="K115" s="1394"/>
      <c r="L115" s="1394"/>
      <c r="M115" s="1394"/>
      <c r="N115" s="1395"/>
    </row>
    <row r="116" spans="1:26" x14ac:dyDescent="0.25">
      <c r="F116" s="1">
        <f>25/28</f>
        <v>0.8928571428571429</v>
      </c>
    </row>
    <row r="117" spans="1:26" ht="15.75" thickBot="1" x14ac:dyDescent="0.3">
      <c r="M117" s="46"/>
      <c r="N117" s="46"/>
    </row>
    <row r="118" spans="1:26" s="13" customFormat="1" ht="60" x14ac:dyDescent="0.25">
      <c r="B118" s="47" t="s">
        <v>35</v>
      </c>
      <c r="C118" s="47" t="s">
        <v>36</v>
      </c>
      <c r="D118" s="47" t="s">
        <v>37</v>
      </c>
      <c r="E118" s="47" t="s">
        <v>38</v>
      </c>
      <c r="F118" s="47" t="s">
        <v>39</v>
      </c>
      <c r="G118" s="47" t="s">
        <v>40</v>
      </c>
      <c r="H118" s="47" t="s">
        <v>41</v>
      </c>
      <c r="I118" s="47" t="s">
        <v>42</v>
      </c>
      <c r="J118" s="47" t="s">
        <v>43</v>
      </c>
      <c r="K118" s="47" t="s">
        <v>44</v>
      </c>
      <c r="L118" s="47" t="s">
        <v>45</v>
      </c>
      <c r="M118" s="48" t="s">
        <v>46</v>
      </c>
      <c r="N118" s="47" t="s">
        <v>47</v>
      </c>
      <c r="O118" s="47" t="s">
        <v>48</v>
      </c>
      <c r="P118" s="49" t="s">
        <v>49</v>
      </c>
      <c r="Q118" s="49" t="s">
        <v>50</v>
      </c>
    </row>
    <row r="119" spans="1:26" s="62" customFormat="1" ht="72" x14ac:dyDescent="0.25">
      <c r="A119" s="50">
        <v>1</v>
      </c>
      <c r="B119" s="320" t="s">
        <v>5286</v>
      </c>
      <c r="C119" s="72" t="s">
        <v>137</v>
      </c>
      <c r="D119" s="71" t="s">
        <v>2857</v>
      </c>
      <c r="E119" s="321" t="s">
        <v>5285</v>
      </c>
      <c r="F119" s="73" t="s">
        <v>21</v>
      </c>
      <c r="G119" s="322">
        <v>1</v>
      </c>
      <c r="H119" s="226" t="s">
        <v>368</v>
      </c>
      <c r="I119" s="226" t="s">
        <v>368</v>
      </c>
      <c r="J119" s="74" t="s">
        <v>21</v>
      </c>
      <c r="K119" s="323" t="s">
        <v>368</v>
      </c>
      <c r="L119" s="323">
        <v>0</v>
      </c>
      <c r="M119" s="321" t="s">
        <v>368</v>
      </c>
      <c r="N119" s="75" t="s">
        <v>368</v>
      </c>
      <c r="O119" s="324" t="s">
        <v>368</v>
      </c>
      <c r="P119" s="77" t="s">
        <v>5284</v>
      </c>
      <c r="Q119" s="65" t="s">
        <v>5283</v>
      </c>
      <c r="R119" s="61"/>
      <c r="S119" s="61"/>
      <c r="T119" s="61"/>
      <c r="U119" s="61"/>
      <c r="V119" s="61"/>
      <c r="W119" s="61"/>
      <c r="X119" s="61"/>
      <c r="Y119" s="61"/>
      <c r="Z119" s="61"/>
    </row>
    <row r="120" spans="1:26" s="62" customFormat="1" x14ac:dyDescent="0.25">
      <c r="A120" s="50">
        <v>2</v>
      </c>
      <c r="B120" s="320"/>
      <c r="C120" s="72"/>
      <c r="D120" s="71"/>
      <c r="E120" s="321"/>
      <c r="F120" s="73"/>
      <c r="G120" s="322"/>
      <c r="H120" s="226"/>
      <c r="I120" s="226"/>
      <c r="J120" s="74"/>
      <c r="K120" s="323"/>
      <c r="L120" s="74"/>
      <c r="M120" s="321"/>
      <c r="N120" s="75"/>
      <c r="O120" s="324"/>
      <c r="P120" s="77"/>
      <c r="Q120" s="65"/>
      <c r="R120" s="61"/>
      <c r="S120" s="61"/>
      <c r="T120" s="61"/>
      <c r="U120" s="61"/>
      <c r="V120" s="61"/>
      <c r="W120" s="61"/>
      <c r="X120" s="61"/>
      <c r="Y120" s="61"/>
      <c r="Z120" s="61"/>
    </row>
    <row r="121" spans="1:26" s="62" customFormat="1" x14ac:dyDescent="0.25">
      <c r="A121" s="50">
        <f>+A120+1</f>
        <v>3</v>
      </c>
      <c r="B121" s="71"/>
      <c r="C121" s="72"/>
      <c r="D121" s="71"/>
      <c r="E121" s="228"/>
      <c r="F121" s="73"/>
      <c r="G121" s="73"/>
      <c r="H121" s="73"/>
      <c r="I121" s="74"/>
      <c r="J121" s="74"/>
      <c r="K121" s="74"/>
      <c r="L121" s="74"/>
      <c r="M121" s="75"/>
      <c r="N121" s="75"/>
      <c r="O121" s="77"/>
      <c r="P121" s="77"/>
      <c r="Q121" s="65"/>
      <c r="R121" s="61"/>
      <c r="S121" s="61"/>
      <c r="T121" s="61"/>
      <c r="U121" s="61"/>
      <c r="V121" s="61"/>
      <c r="W121" s="61"/>
      <c r="X121" s="61"/>
      <c r="Y121" s="61"/>
      <c r="Z121" s="61"/>
    </row>
    <row r="122" spans="1:26" s="62" customFormat="1" x14ac:dyDescent="0.25">
      <c r="A122" s="50">
        <f>+A121+1</f>
        <v>4</v>
      </c>
      <c r="B122" s="71"/>
      <c r="C122" s="72"/>
      <c r="D122" s="71"/>
      <c r="E122" s="228"/>
      <c r="F122" s="73"/>
      <c r="G122" s="73"/>
      <c r="H122" s="73"/>
      <c r="I122" s="74"/>
      <c r="J122" s="74"/>
      <c r="K122" s="74"/>
      <c r="L122" s="74"/>
      <c r="M122" s="75"/>
      <c r="N122" s="75"/>
      <c r="O122" s="77"/>
      <c r="P122" s="77"/>
      <c r="Q122" s="65"/>
      <c r="R122" s="61"/>
      <c r="S122" s="61"/>
      <c r="T122" s="61"/>
      <c r="U122" s="61"/>
      <c r="V122" s="61"/>
      <c r="W122" s="61"/>
      <c r="X122" s="61"/>
      <c r="Y122" s="61"/>
      <c r="Z122" s="61"/>
    </row>
    <row r="123" spans="1:26" s="62" customFormat="1" x14ac:dyDescent="0.25">
      <c r="A123" s="50">
        <f>+A122+1</f>
        <v>5</v>
      </c>
      <c r="B123" s="71"/>
      <c r="C123" s="72"/>
      <c r="D123" s="71"/>
      <c r="E123" s="228"/>
      <c r="F123" s="73"/>
      <c r="G123" s="73"/>
      <c r="H123" s="73"/>
      <c r="I123" s="74"/>
      <c r="J123" s="74"/>
      <c r="K123" s="74"/>
      <c r="L123" s="74"/>
      <c r="M123" s="75"/>
      <c r="N123" s="75"/>
      <c r="O123" s="77"/>
      <c r="P123" s="77"/>
      <c r="Q123" s="65"/>
      <c r="R123" s="61"/>
      <c r="S123" s="61"/>
      <c r="T123" s="61"/>
      <c r="U123" s="61"/>
      <c r="V123" s="61"/>
      <c r="W123" s="61"/>
      <c r="X123" s="61"/>
      <c r="Y123" s="61"/>
      <c r="Z123" s="61"/>
    </row>
    <row r="124" spans="1:26" s="62" customFormat="1" x14ac:dyDescent="0.25">
      <c r="A124" s="50">
        <f>+A123+1</f>
        <v>6</v>
      </c>
      <c r="B124" s="71"/>
      <c r="C124" s="72"/>
      <c r="D124" s="71"/>
      <c r="E124" s="228"/>
      <c r="F124" s="73"/>
      <c r="G124" s="73"/>
      <c r="H124" s="73"/>
      <c r="I124" s="74"/>
      <c r="J124" s="74"/>
      <c r="K124" s="74"/>
      <c r="L124" s="74"/>
      <c r="M124" s="75"/>
      <c r="N124" s="75"/>
      <c r="O124" s="77"/>
      <c r="P124" s="77"/>
      <c r="Q124" s="65"/>
      <c r="R124" s="61"/>
      <c r="S124" s="61"/>
      <c r="T124" s="61"/>
      <c r="U124" s="61"/>
      <c r="V124" s="61"/>
      <c r="W124" s="61"/>
      <c r="X124" s="61"/>
      <c r="Y124" s="61"/>
      <c r="Z124" s="61"/>
    </row>
    <row r="125" spans="1:26" s="62" customFormat="1" x14ac:dyDescent="0.25">
      <c r="A125" s="50">
        <f>+A124+1</f>
        <v>7</v>
      </c>
      <c r="B125" s="71"/>
      <c r="C125" s="72"/>
      <c r="D125" s="71"/>
      <c r="E125" s="228"/>
      <c r="F125" s="73"/>
      <c r="G125" s="73"/>
      <c r="H125" s="73"/>
      <c r="I125" s="74"/>
      <c r="J125" s="74"/>
      <c r="K125" s="74"/>
      <c r="L125" s="74"/>
      <c r="M125" s="75"/>
      <c r="N125" s="75"/>
      <c r="O125" s="77"/>
      <c r="P125" s="77"/>
      <c r="Q125" s="65"/>
      <c r="R125" s="61"/>
      <c r="S125" s="61"/>
      <c r="T125" s="61"/>
      <c r="U125" s="61"/>
      <c r="V125" s="61"/>
      <c r="W125" s="61"/>
      <c r="X125" s="61"/>
      <c r="Y125" s="61"/>
      <c r="Z125" s="61"/>
    </row>
    <row r="126" spans="1:26" s="62" customFormat="1" x14ac:dyDescent="0.25">
      <c r="A126" s="50"/>
      <c r="B126" s="78" t="s">
        <v>30</v>
      </c>
      <c r="C126" s="72"/>
      <c r="D126" s="71"/>
      <c r="E126" s="228"/>
      <c r="F126" s="73"/>
      <c r="G126" s="73"/>
      <c r="H126" s="73"/>
      <c r="I126" s="74"/>
      <c r="J126" s="74"/>
      <c r="K126" s="79">
        <f>SUM(K119:K125)</f>
        <v>0</v>
      </c>
      <c r="L126" s="79">
        <f>SUM(L119:L125)</f>
        <v>0</v>
      </c>
      <c r="M126" s="251"/>
      <c r="N126" s="79"/>
      <c r="O126" s="77"/>
      <c r="P126" s="77"/>
      <c r="Q126" s="81"/>
    </row>
    <row r="127" spans="1:26" x14ac:dyDescent="0.25">
      <c r="B127" s="82"/>
      <c r="C127" s="82"/>
      <c r="D127" s="82"/>
      <c r="E127" s="83"/>
      <c r="F127" s="82"/>
      <c r="G127" s="82"/>
      <c r="H127" s="82"/>
      <c r="I127" s="82"/>
      <c r="J127" s="82"/>
      <c r="K127" s="82"/>
      <c r="L127" s="82"/>
      <c r="M127" s="82"/>
      <c r="N127" s="82"/>
      <c r="O127" s="82"/>
      <c r="P127" s="82"/>
    </row>
    <row r="128" spans="1:26" ht="18.75" x14ac:dyDescent="0.25">
      <c r="B128" s="86" t="s">
        <v>151</v>
      </c>
      <c r="C128" s="133">
        <f>+K126</f>
        <v>0</v>
      </c>
      <c r="H128" s="89"/>
      <c r="I128" s="89"/>
      <c r="J128" s="89"/>
      <c r="K128" s="89"/>
      <c r="L128" s="89"/>
      <c r="M128" s="89"/>
      <c r="N128" s="82"/>
      <c r="O128" s="82"/>
      <c r="P128" s="82"/>
    </row>
    <row r="130" spans="2:17" ht="15.75" thickBot="1" x14ac:dyDescent="0.3"/>
    <row r="131" spans="2:17" ht="30.75" thickBot="1" x14ac:dyDescent="0.3">
      <c r="B131" s="134" t="s">
        <v>152</v>
      </c>
      <c r="C131" s="135" t="s">
        <v>153</v>
      </c>
      <c r="D131" s="134" t="s">
        <v>29</v>
      </c>
      <c r="E131" s="135" t="s">
        <v>154</v>
      </c>
    </row>
    <row r="132" spans="2:17" x14ac:dyDescent="0.25">
      <c r="B132" s="136" t="s">
        <v>155</v>
      </c>
      <c r="C132" s="137">
        <v>20</v>
      </c>
      <c r="D132" s="137"/>
      <c r="E132" s="1396">
        <f>+D132+D133+D134</f>
        <v>0</v>
      </c>
    </row>
    <row r="133" spans="2:17" x14ac:dyDescent="0.25">
      <c r="B133" s="136" t="s">
        <v>156</v>
      </c>
      <c r="C133" s="740">
        <v>30</v>
      </c>
      <c r="D133" s="746">
        <v>0</v>
      </c>
      <c r="E133" s="1397"/>
    </row>
    <row r="134" spans="2:17" ht="15.75" thickBot="1" x14ac:dyDescent="0.3">
      <c r="B134" s="136" t="s">
        <v>157</v>
      </c>
      <c r="C134" s="139">
        <v>40</v>
      </c>
      <c r="D134" s="139">
        <v>0</v>
      </c>
      <c r="E134" s="1398"/>
    </row>
    <row r="136" spans="2:17" ht="15.75" thickBot="1" x14ac:dyDescent="0.3"/>
    <row r="137" spans="2:17" ht="27" thickBot="1" x14ac:dyDescent="0.3">
      <c r="B137" s="1393" t="s">
        <v>158</v>
      </c>
      <c r="C137" s="1394"/>
      <c r="D137" s="1394"/>
      <c r="E137" s="1394"/>
      <c r="F137" s="1394"/>
      <c r="G137" s="1394"/>
      <c r="H137" s="1394"/>
      <c r="I137" s="1394"/>
      <c r="J137" s="1394"/>
      <c r="K137" s="1394"/>
      <c r="L137" s="1394"/>
      <c r="M137" s="1394"/>
      <c r="N137" s="1395"/>
    </row>
    <row r="139" spans="2:17" ht="75" x14ac:dyDescent="0.25">
      <c r="B139" s="91" t="s">
        <v>87</v>
      </c>
      <c r="C139" s="91" t="s">
        <v>88</v>
      </c>
      <c r="D139" s="91" t="s">
        <v>89</v>
      </c>
      <c r="E139" s="91" t="s">
        <v>90</v>
      </c>
      <c r="F139" s="91" t="s">
        <v>91</v>
      </c>
      <c r="G139" s="91" t="s">
        <v>92</v>
      </c>
      <c r="H139" s="91" t="s">
        <v>93</v>
      </c>
      <c r="I139" s="91" t="s">
        <v>94</v>
      </c>
      <c r="J139" s="1387" t="s">
        <v>95</v>
      </c>
      <c r="K139" s="1405"/>
      <c r="L139" s="1388"/>
      <c r="M139" s="91" t="s">
        <v>96</v>
      </c>
      <c r="N139" s="91" t="s">
        <v>97</v>
      </c>
      <c r="O139" s="91" t="s">
        <v>98</v>
      </c>
      <c r="P139" s="1387" t="s">
        <v>77</v>
      </c>
      <c r="Q139" s="1388"/>
    </row>
    <row r="140" spans="2:17" x14ac:dyDescent="0.25">
      <c r="B140" s="794" t="s">
        <v>159</v>
      </c>
      <c r="C140" s="794" t="s">
        <v>215</v>
      </c>
      <c r="D140" s="794"/>
      <c r="E140" s="795"/>
      <c r="F140" s="794"/>
      <c r="G140" s="794"/>
      <c r="H140" s="793"/>
      <c r="I140" s="790"/>
      <c r="J140" s="104"/>
      <c r="K140" s="107"/>
      <c r="L140" s="97"/>
      <c r="M140" s="41"/>
      <c r="N140" s="41"/>
      <c r="O140" s="41"/>
      <c r="P140" s="1392" t="s">
        <v>5282</v>
      </c>
      <c r="Q140" s="1392"/>
    </row>
    <row r="141" spans="2:17" x14ac:dyDescent="0.25">
      <c r="B141" s="794" t="s">
        <v>758</v>
      </c>
      <c r="C141" s="794" t="s">
        <v>111</v>
      </c>
      <c r="D141" s="794"/>
      <c r="E141" s="795"/>
      <c r="F141" s="794"/>
      <c r="G141" s="796"/>
      <c r="H141" s="793"/>
      <c r="I141" s="790"/>
      <c r="J141" s="104"/>
      <c r="K141" s="107"/>
      <c r="L141" s="97"/>
      <c r="M141" s="41"/>
      <c r="N141" s="41"/>
      <c r="O141" s="41"/>
      <c r="P141" s="1392" t="s">
        <v>5282</v>
      </c>
      <c r="Q141" s="1392"/>
    </row>
    <row r="142" spans="2:17" x14ac:dyDescent="0.25">
      <c r="B142" s="329" t="s">
        <v>175</v>
      </c>
      <c r="C142" s="329" t="s">
        <v>215</v>
      </c>
      <c r="D142" s="329"/>
      <c r="E142" s="805"/>
      <c r="F142" s="848"/>
      <c r="G142" s="329"/>
      <c r="H142" s="273"/>
      <c r="I142" s="96"/>
      <c r="J142" s="104"/>
      <c r="K142" s="107"/>
      <c r="L142" s="97"/>
      <c r="M142" s="41"/>
      <c r="N142" s="41"/>
      <c r="O142" s="41"/>
      <c r="P142" s="1392" t="s">
        <v>5282</v>
      </c>
      <c r="Q142" s="1392"/>
    </row>
    <row r="145" spans="2:7" ht="15.75" thickBot="1" x14ac:dyDescent="0.3"/>
    <row r="146" spans="2:7" ht="30" x14ac:dyDescent="0.25">
      <c r="B146" s="42" t="s">
        <v>19</v>
      </c>
      <c r="C146" s="42" t="s">
        <v>152</v>
      </c>
      <c r="D146" s="91" t="s">
        <v>153</v>
      </c>
      <c r="E146" s="42" t="s">
        <v>29</v>
      </c>
      <c r="F146" s="135" t="s">
        <v>182</v>
      </c>
      <c r="G146" s="147"/>
    </row>
    <row r="147" spans="2:7" ht="108" x14ac:dyDescent="0.2">
      <c r="B147" s="1399" t="s">
        <v>183</v>
      </c>
      <c r="C147" s="148" t="s">
        <v>184</v>
      </c>
      <c r="D147" s="746">
        <v>25</v>
      </c>
      <c r="E147" s="746">
        <v>0</v>
      </c>
      <c r="F147" s="1400">
        <f>+E147+E148+E149</f>
        <v>0</v>
      </c>
      <c r="G147" s="149"/>
    </row>
    <row r="148" spans="2:7" ht="96" x14ac:dyDescent="0.2">
      <c r="B148" s="1399"/>
      <c r="C148" s="148" t="s">
        <v>185</v>
      </c>
      <c r="D148" s="739">
        <v>25</v>
      </c>
      <c r="E148" s="746">
        <v>0</v>
      </c>
      <c r="F148" s="1401"/>
      <c r="G148" s="149"/>
    </row>
    <row r="149" spans="2:7" ht="60" x14ac:dyDescent="0.2">
      <c r="B149" s="1399"/>
      <c r="C149" s="148" t="s">
        <v>186</v>
      </c>
      <c r="D149" s="746">
        <v>10</v>
      </c>
      <c r="E149" s="746">
        <v>0</v>
      </c>
      <c r="F149" s="1402"/>
      <c r="G149" s="149"/>
    </row>
    <row r="150" spans="2:7" x14ac:dyDescent="0.25">
      <c r="C150"/>
    </row>
    <row r="153" spans="2:7" x14ac:dyDescent="0.25">
      <c r="B153" s="39" t="s">
        <v>187</v>
      </c>
    </row>
    <row r="156" spans="2:7" x14ac:dyDescent="0.25">
      <c r="B156" s="40" t="s">
        <v>19</v>
      </c>
      <c r="C156" s="40" t="s">
        <v>28</v>
      </c>
      <c r="D156" s="42" t="s">
        <v>29</v>
      </c>
      <c r="E156" s="42" t="s">
        <v>30</v>
      </c>
    </row>
    <row r="157" spans="2:7" ht="28.5" x14ac:dyDescent="0.25">
      <c r="B157" s="43" t="s">
        <v>188</v>
      </c>
      <c r="C157" s="813">
        <v>40</v>
      </c>
      <c r="D157" s="746">
        <f>+E132</f>
        <v>0</v>
      </c>
      <c r="E157" s="1403">
        <f>+D157+D158</f>
        <v>0</v>
      </c>
    </row>
    <row r="158" spans="2:7" ht="42.75" x14ac:dyDescent="0.25">
      <c r="B158" s="43" t="s">
        <v>189</v>
      </c>
      <c r="C158" s="813">
        <v>60</v>
      </c>
      <c r="D158" s="746">
        <f>+F147</f>
        <v>0</v>
      </c>
      <c r="E158" s="1404"/>
    </row>
  </sheetData>
  <mergeCells count="78">
    <mergeCell ref="P140:Q140"/>
    <mergeCell ref="P141:Q141"/>
    <mergeCell ref="P142:Q142"/>
    <mergeCell ref="B147:B149"/>
    <mergeCell ref="F147:F149"/>
    <mergeCell ref="E157:E158"/>
    <mergeCell ref="B137:N137"/>
    <mergeCell ref="J139:L139"/>
    <mergeCell ref="P101:Q102"/>
    <mergeCell ref="P139:Q139"/>
    <mergeCell ref="B101:B102"/>
    <mergeCell ref="C101:C102"/>
    <mergeCell ref="D101:D102"/>
    <mergeCell ref="E101:E102"/>
    <mergeCell ref="F101:F102"/>
    <mergeCell ref="B105:N105"/>
    <mergeCell ref="D108:E108"/>
    <mergeCell ref="D109:E109"/>
    <mergeCell ref="B112:P112"/>
    <mergeCell ref="B115:N115"/>
    <mergeCell ref="E132:E134"/>
    <mergeCell ref="F94:F100"/>
    <mergeCell ref="G94:G100"/>
    <mergeCell ref="H94:H100"/>
    <mergeCell ref="I94:I100"/>
    <mergeCell ref="G101:G102"/>
    <mergeCell ref="H101:H102"/>
    <mergeCell ref="I101:I102"/>
    <mergeCell ref="P94:Q100"/>
    <mergeCell ref="H89:H91"/>
    <mergeCell ref="I89:I91"/>
    <mergeCell ref="P89:Q91"/>
    <mergeCell ref="B92:B93"/>
    <mergeCell ref="C92:C93"/>
    <mergeCell ref="D92:D93"/>
    <mergeCell ref="E92:E93"/>
    <mergeCell ref="F92:F93"/>
    <mergeCell ref="G92:G93"/>
    <mergeCell ref="I92:I93"/>
    <mergeCell ref="P92:Q93"/>
    <mergeCell ref="B94:B100"/>
    <mergeCell ref="C94:C100"/>
    <mergeCell ref="D94:D100"/>
    <mergeCell ref="E94:E100"/>
    <mergeCell ref="H92:H93"/>
    <mergeCell ref="B89:B91"/>
    <mergeCell ref="C89:C91"/>
    <mergeCell ref="D89:D91"/>
    <mergeCell ref="E89:E91"/>
    <mergeCell ref="F89:F91"/>
    <mergeCell ref="G89:G91"/>
    <mergeCell ref="J88:L88"/>
    <mergeCell ref="P88:Q88"/>
    <mergeCell ref="C65:N65"/>
    <mergeCell ref="B67:N67"/>
    <mergeCell ref="O70:P70"/>
    <mergeCell ref="O71:P71"/>
    <mergeCell ref="O72:P72"/>
    <mergeCell ref="O73:P73"/>
    <mergeCell ref="O74:P74"/>
    <mergeCell ref="O75:P75"/>
    <mergeCell ref="C9:N9"/>
    <mergeCell ref="O76:P76"/>
    <mergeCell ref="O77:P77"/>
    <mergeCell ref="B83:N83"/>
    <mergeCell ref="B61:B62"/>
    <mergeCell ref="C61:C62"/>
    <mergeCell ref="D61:E61"/>
    <mergeCell ref="B2:P2"/>
    <mergeCell ref="B4:P4"/>
    <mergeCell ref="C6:N6"/>
    <mergeCell ref="C7:N7"/>
    <mergeCell ref="C8:N8"/>
    <mergeCell ref="C10:E10"/>
    <mergeCell ref="B14:C21"/>
    <mergeCell ref="B22:C22"/>
    <mergeCell ref="E40:E41"/>
    <mergeCell ref="M45:N45"/>
  </mergeCells>
  <dataValidations count="2">
    <dataValidation type="list" allowBlank="1" showInputMessage="1" showErrorMessage="1" sqref="WVE983074 WLI983074 WBM983074 VRQ983074 VHU983074 UXY983074 UOC983074 UEG983074 TUK983074 TKO983074 TAS983074 SQW983074 SHA983074 RXE983074 RNI983074 RDM983074 QTQ983074 QJU983074 PZY983074 PQC983074 PGG983074 OWK983074 OMO983074 OCS983074 NSW983074 NJA983074 MZE983074 MPI983074 MFM983074 LVQ983074 LLU983074 LBY983074 KSC983074 KIG983074 JYK983074 JOO983074 JES983074 IUW983074 ILA983074 IBE983074 HRI983074 HHM983074 GXQ983074 GNU983074 GDY983074 FUC983074 FKG983074 FAK983074 EQO983074 EGS983074 DWW983074 DNA983074 DDE983074 CTI983074 CJM983074 BZQ983074 BPU983074 BFY983074 AWC983074 AMG983074 ACK983074 SO983074 IS983074 A983074 WVE917538 WLI917538 WBM917538 VRQ917538 VHU917538 UXY917538 UOC917538 UEG917538 TUK917538 TKO917538 TAS917538 SQW917538 SHA917538 RXE917538 RNI917538 RDM917538 QTQ917538 QJU917538 PZY917538 PQC917538 PGG917538 OWK917538 OMO917538 OCS917538 NSW917538 NJA917538 MZE917538 MPI917538 MFM917538 LVQ917538 LLU917538 LBY917538 KSC917538 KIG917538 JYK917538 JOO917538 JES917538 IUW917538 ILA917538 IBE917538 HRI917538 HHM917538 GXQ917538 GNU917538 GDY917538 FUC917538 FKG917538 FAK917538 EQO917538 EGS917538 DWW917538 DNA917538 DDE917538 CTI917538 CJM917538 BZQ917538 BPU917538 BFY917538 AWC917538 AMG917538 ACK917538 SO917538 IS917538 A917538 WVE852002 WLI852002 WBM852002 VRQ852002 VHU852002 UXY852002 UOC852002 UEG852002 TUK852002 TKO852002 TAS852002 SQW852002 SHA852002 RXE852002 RNI852002 RDM852002 QTQ852002 QJU852002 PZY852002 PQC852002 PGG852002 OWK852002 OMO852002 OCS852002 NSW852002 NJA852002 MZE852002 MPI852002 MFM852002 LVQ852002 LLU852002 LBY852002 KSC852002 KIG852002 JYK852002 JOO852002 JES852002 IUW852002 ILA852002 IBE852002 HRI852002 HHM852002 GXQ852002 GNU852002 GDY852002 FUC852002 FKG852002 FAK852002 EQO852002 EGS852002 DWW852002 DNA852002 DDE852002 CTI852002 CJM852002 BZQ852002 BPU852002 BFY852002 AWC852002 AMG852002 ACK852002 SO852002 IS852002 A852002 WVE786466 WLI786466 WBM786466 VRQ786466 VHU786466 UXY786466 UOC786466 UEG786466 TUK786466 TKO786466 TAS786466 SQW786466 SHA786466 RXE786466 RNI786466 RDM786466 QTQ786466 QJU786466 PZY786466 PQC786466 PGG786466 OWK786466 OMO786466 OCS786466 NSW786466 NJA786466 MZE786466 MPI786466 MFM786466 LVQ786466 LLU786466 LBY786466 KSC786466 KIG786466 JYK786466 JOO786466 JES786466 IUW786466 ILA786466 IBE786466 HRI786466 HHM786466 GXQ786466 GNU786466 GDY786466 FUC786466 FKG786466 FAK786466 EQO786466 EGS786466 DWW786466 DNA786466 DDE786466 CTI786466 CJM786466 BZQ786466 BPU786466 BFY786466 AWC786466 AMG786466 ACK786466 SO786466 IS786466 A786466 WVE720930 WLI720930 WBM720930 VRQ720930 VHU720930 UXY720930 UOC720930 UEG720930 TUK720930 TKO720930 TAS720930 SQW720930 SHA720930 RXE720930 RNI720930 RDM720930 QTQ720930 QJU720930 PZY720930 PQC720930 PGG720930 OWK720930 OMO720930 OCS720930 NSW720930 NJA720930 MZE720930 MPI720930 MFM720930 LVQ720930 LLU720930 LBY720930 KSC720930 KIG720930 JYK720930 JOO720930 JES720930 IUW720930 ILA720930 IBE720930 HRI720930 HHM720930 GXQ720930 GNU720930 GDY720930 FUC720930 FKG720930 FAK720930 EQO720930 EGS720930 DWW720930 DNA720930 DDE720930 CTI720930 CJM720930 BZQ720930 BPU720930 BFY720930 AWC720930 AMG720930 ACK720930 SO720930 IS720930 A720930 WVE655394 WLI655394 WBM655394 VRQ655394 VHU655394 UXY655394 UOC655394 UEG655394 TUK655394 TKO655394 TAS655394 SQW655394 SHA655394 RXE655394 RNI655394 RDM655394 QTQ655394 QJU655394 PZY655394 PQC655394 PGG655394 OWK655394 OMO655394 OCS655394 NSW655394 NJA655394 MZE655394 MPI655394 MFM655394 LVQ655394 LLU655394 LBY655394 KSC655394 KIG655394 JYK655394 JOO655394 JES655394 IUW655394 ILA655394 IBE655394 HRI655394 HHM655394 GXQ655394 GNU655394 GDY655394 FUC655394 FKG655394 FAK655394 EQO655394 EGS655394 DWW655394 DNA655394 DDE655394 CTI655394 CJM655394 BZQ655394 BPU655394 BFY655394 AWC655394 AMG655394 ACK655394 SO655394 IS655394 A655394 WVE589858 WLI589858 WBM589858 VRQ589858 VHU589858 UXY589858 UOC589858 UEG589858 TUK589858 TKO589858 TAS589858 SQW589858 SHA589858 RXE589858 RNI589858 RDM589858 QTQ589858 QJU589858 PZY589858 PQC589858 PGG589858 OWK589858 OMO589858 OCS589858 NSW589858 NJA589858 MZE589858 MPI589858 MFM589858 LVQ589858 LLU589858 LBY589858 KSC589858 KIG589858 JYK589858 JOO589858 JES589858 IUW589858 ILA589858 IBE589858 HRI589858 HHM589858 GXQ589858 GNU589858 GDY589858 FUC589858 FKG589858 FAK589858 EQO589858 EGS589858 DWW589858 DNA589858 DDE589858 CTI589858 CJM589858 BZQ589858 BPU589858 BFY589858 AWC589858 AMG589858 ACK589858 SO589858 IS589858 A589858 WVE524322 WLI524322 WBM524322 VRQ524322 VHU524322 UXY524322 UOC524322 UEG524322 TUK524322 TKO524322 TAS524322 SQW524322 SHA524322 RXE524322 RNI524322 RDM524322 QTQ524322 QJU524322 PZY524322 PQC524322 PGG524322 OWK524322 OMO524322 OCS524322 NSW524322 NJA524322 MZE524322 MPI524322 MFM524322 LVQ524322 LLU524322 LBY524322 KSC524322 KIG524322 JYK524322 JOO524322 JES524322 IUW524322 ILA524322 IBE524322 HRI524322 HHM524322 GXQ524322 GNU524322 GDY524322 FUC524322 FKG524322 FAK524322 EQO524322 EGS524322 DWW524322 DNA524322 DDE524322 CTI524322 CJM524322 BZQ524322 BPU524322 BFY524322 AWC524322 AMG524322 ACK524322 SO524322 IS524322 A524322 WVE458786 WLI458786 WBM458786 VRQ458786 VHU458786 UXY458786 UOC458786 UEG458786 TUK458786 TKO458786 TAS458786 SQW458786 SHA458786 RXE458786 RNI458786 RDM458786 QTQ458786 QJU458786 PZY458786 PQC458786 PGG458786 OWK458786 OMO458786 OCS458786 NSW458786 NJA458786 MZE458786 MPI458786 MFM458786 LVQ458786 LLU458786 LBY458786 KSC458786 KIG458786 JYK458786 JOO458786 JES458786 IUW458786 ILA458786 IBE458786 HRI458786 HHM458786 GXQ458786 GNU458786 GDY458786 FUC458786 FKG458786 FAK458786 EQO458786 EGS458786 DWW458786 DNA458786 DDE458786 CTI458786 CJM458786 BZQ458786 BPU458786 BFY458786 AWC458786 AMG458786 ACK458786 SO458786 IS458786 A458786 WVE393250 WLI393250 WBM393250 VRQ393250 VHU393250 UXY393250 UOC393250 UEG393250 TUK393250 TKO393250 TAS393250 SQW393250 SHA393250 RXE393250 RNI393250 RDM393250 QTQ393250 QJU393250 PZY393250 PQC393250 PGG393250 OWK393250 OMO393250 OCS393250 NSW393250 NJA393250 MZE393250 MPI393250 MFM393250 LVQ393250 LLU393250 LBY393250 KSC393250 KIG393250 JYK393250 JOO393250 JES393250 IUW393250 ILA393250 IBE393250 HRI393250 HHM393250 GXQ393250 GNU393250 GDY393250 FUC393250 FKG393250 FAK393250 EQO393250 EGS393250 DWW393250 DNA393250 DDE393250 CTI393250 CJM393250 BZQ393250 BPU393250 BFY393250 AWC393250 AMG393250 ACK393250 SO393250 IS393250 A393250 WVE327714 WLI327714 WBM327714 VRQ327714 VHU327714 UXY327714 UOC327714 UEG327714 TUK327714 TKO327714 TAS327714 SQW327714 SHA327714 RXE327714 RNI327714 RDM327714 QTQ327714 QJU327714 PZY327714 PQC327714 PGG327714 OWK327714 OMO327714 OCS327714 NSW327714 NJA327714 MZE327714 MPI327714 MFM327714 LVQ327714 LLU327714 LBY327714 KSC327714 KIG327714 JYK327714 JOO327714 JES327714 IUW327714 ILA327714 IBE327714 HRI327714 HHM327714 GXQ327714 GNU327714 GDY327714 FUC327714 FKG327714 FAK327714 EQO327714 EGS327714 DWW327714 DNA327714 DDE327714 CTI327714 CJM327714 BZQ327714 BPU327714 BFY327714 AWC327714 AMG327714 ACK327714 SO327714 IS327714 A327714 WVE262178 WLI262178 WBM262178 VRQ262178 VHU262178 UXY262178 UOC262178 UEG262178 TUK262178 TKO262178 TAS262178 SQW262178 SHA262178 RXE262178 RNI262178 RDM262178 QTQ262178 QJU262178 PZY262178 PQC262178 PGG262178 OWK262178 OMO262178 OCS262178 NSW262178 NJA262178 MZE262178 MPI262178 MFM262178 LVQ262178 LLU262178 LBY262178 KSC262178 KIG262178 JYK262178 JOO262178 JES262178 IUW262178 ILA262178 IBE262178 HRI262178 HHM262178 GXQ262178 GNU262178 GDY262178 FUC262178 FKG262178 FAK262178 EQO262178 EGS262178 DWW262178 DNA262178 DDE262178 CTI262178 CJM262178 BZQ262178 BPU262178 BFY262178 AWC262178 AMG262178 ACK262178 SO262178 IS262178 A262178 WVE196642 WLI196642 WBM196642 VRQ196642 VHU196642 UXY196642 UOC196642 UEG196642 TUK196642 TKO196642 TAS196642 SQW196642 SHA196642 RXE196642 RNI196642 RDM196642 QTQ196642 QJU196642 PZY196642 PQC196642 PGG196642 OWK196642 OMO196642 OCS196642 NSW196642 NJA196642 MZE196642 MPI196642 MFM196642 LVQ196642 LLU196642 LBY196642 KSC196642 KIG196642 JYK196642 JOO196642 JES196642 IUW196642 ILA196642 IBE196642 HRI196642 HHM196642 GXQ196642 GNU196642 GDY196642 FUC196642 FKG196642 FAK196642 EQO196642 EGS196642 DWW196642 DNA196642 DDE196642 CTI196642 CJM196642 BZQ196642 BPU196642 BFY196642 AWC196642 AMG196642 ACK196642 SO196642 IS196642 A196642 WVE131106 WLI131106 WBM131106 VRQ131106 VHU131106 UXY131106 UOC131106 UEG131106 TUK131106 TKO131106 TAS131106 SQW131106 SHA131106 RXE131106 RNI131106 RDM131106 QTQ131106 QJU131106 PZY131106 PQC131106 PGG131106 OWK131106 OMO131106 OCS131106 NSW131106 NJA131106 MZE131106 MPI131106 MFM131106 LVQ131106 LLU131106 LBY131106 KSC131106 KIG131106 JYK131106 JOO131106 JES131106 IUW131106 ILA131106 IBE131106 HRI131106 HHM131106 GXQ131106 GNU131106 GDY131106 FUC131106 FKG131106 FAK131106 EQO131106 EGS131106 DWW131106 DNA131106 DDE131106 CTI131106 CJM131106 BZQ131106 BPU131106 BFY131106 AWC131106 AMG131106 ACK131106 SO131106 IS131106 A131106 WVE65570 WLI65570 WBM65570 VRQ65570 VHU65570 UXY65570 UOC65570 UEG65570 TUK65570 TKO65570 TAS65570 SQW65570 SHA65570 RXE65570 RNI65570 RDM65570 QTQ65570 QJU65570 PZY65570 PQC65570 PGG65570 OWK65570 OMO65570 OCS65570 NSW65570 NJA65570 MZE65570 MPI65570 MFM65570 LVQ65570 LLU65570 LBY65570 KSC65570 KIG65570 JYK65570 JOO65570 JES65570 IUW65570 ILA65570 IBE65570 HRI65570 HHM65570 GXQ65570 GNU65570 GDY65570 FUC65570 FKG65570 FAK65570 EQO65570 EGS65570 DWW65570 DNA65570 DDE65570 CTI65570 CJM65570 BZQ65570 BPU65570 BFY65570 AWC65570 AMG65570 ACK65570 SO65570 IS65570 A6557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4 WBP983074 VRT983074 VHX983074 UYB983074 UOF983074 UEJ983074 TUN983074 TKR983074 TAV983074 SQZ983074 SHD983074 RXH983074 RNL983074 RDP983074 QTT983074 QJX983074 QAB983074 PQF983074 PGJ983074 OWN983074 OMR983074 OCV983074 NSZ983074 NJD983074 MZH983074 MPL983074 MFP983074 LVT983074 LLX983074 LCB983074 KSF983074 KIJ983074 JYN983074 JOR983074 JEV983074 IUZ983074 ILD983074 IBH983074 HRL983074 HHP983074 GXT983074 GNX983074 GEB983074 FUF983074 FKJ983074 FAN983074 EQR983074 EGV983074 DWZ983074 DND983074 DDH983074 CTL983074 CJP983074 BZT983074 BPX983074 BGB983074 AWF983074 AMJ983074 ACN983074 SR983074 IV983074 C983074 WVH917538 WLL917538 WBP917538 VRT917538 VHX917538 UYB917538 UOF917538 UEJ917538 TUN917538 TKR917538 TAV917538 SQZ917538 SHD917538 RXH917538 RNL917538 RDP917538 QTT917538 QJX917538 QAB917538 PQF917538 PGJ917538 OWN917538 OMR917538 OCV917538 NSZ917538 NJD917538 MZH917538 MPL917538 MFP917538 LVT917538 LLX917538 LCB917538 KSF917538 KIJ917538 JYN917538 JOR917538 JEV917538 IUZ917538 ILD917538 IBH917538 HRL917538 HHP917538 GXT917538 GNX917538 GEB917538 FUF917538 FKJ917538 FAN917538 EQR917538 EGV917538 DWZ917538 DND917538 DDH917538 CTL917538 CJP917538 BZT917538 BPX917538 BGB917538 AWF917538 AMJ917538 ACN917538 SR917538 IV917538 C917538 WVH852002 WLL852002 WBP852002 VRT852002 VHX852002 UYB852002 UOF852002 UEJ852002 TUN852002 TKR852002 TAV852002 SQZ852002 SHD852002 RXH852002 RNL852002 RDP852002 QTT852002 QJX852002 QAB852002 PQF852002 PGJ852002 OWN852002 OMR852002 OCV852002 NSZ852002 NJD852002 MZH852002 MPL852002 MFP852002 LVT852002 LLX852002 LCB852002 KSF852002 KIJ852002 JYN852002 JOR852002 JEV852002 IUZ852002 ILD852002 IBH852002 HRL852002 HHP852002 GXT852002 GNX852002 GEB852002 FUF852002 FKJ852002 FAN852002 EQR852002 EGV852002 DWZ852002 DND852002 DDH852002 CTL852002 CJP852002 BZT852002 BPX852002 BGB852002 AWF852002 AMJ852002 ACN852002 SR852002 IV852002 C852002 WVH786466 WLL786466 WBP786466 VRT786466 VHX786466 UYB786466 UOF786466 UEJ786466 TUN786466 TKR786466 TAV786466 SQZ786466 SHD786466 RXH786466 RNL786466 RDP786466 QTT786466 QJX786466 QAB786466 PQF786466 PGJ786466 OWN786466 OMR786466 OCV786466 NSZ786466 NJD786466 MZH786466 MPL786466 MFP786466 LVT786466 LLX786466 LCB786466 KSF786466 KIJ786466 JYN786466 JOR786466 JEV786466 IUZ786466 ILD786466 IBH786466 HRL786466 HHP786466 GXT786466 GNX786466 GEB786466 FUF786466 FKJ786466 FAN786466 EQR786466 EGV786466 DWZ786466 DND786466 DDH786466 CTL786466 CJP786466 BZT786466 BPX786466 BGB786466 AWF786466 AMJ786466 ACN786466 SR786466 IV786466 C786466 WVH720930 WLL720930 WBP720930 VRT720930 VHX720930 UYB720930 UOF720930 UEJ720930 TUN720930 TKR720930 TAV720930 SQZ720930 SHD720930 RXH720930 RNL720930 RDP720930 QTT720930 QJX720930 QAB720930 PQF720930 PGJ720930 OWN720930 OMR720930 OCV720930 NSZ720930 NJD720930 MZH720930 MPL720930 MFP720930 LVT720930 LLX720930 LCB720930 KSF720930 KIJ720930 JYN720930 JOR720930 JEV720930 IUZ720930 ILD720930 IBH720930 HRL720930 HHP720930 GXT720930 GNX720930 GEB720930 FUF720930 FKJ720930 FAN720930 EQR720930 EGV720930 DWZ720930 DND720930 DDH720930 CTL720930 CJP720930 BZT720930 BPX720930 BGB720930 AWF720930 AMJ720930 ACN720930 SR720930 IV720930 C720930 WVH655394 WLL655394 WBP655394 VRT655394 VHX655394 UYB655394 UOF655394 UEJ655394 TUN655394 TKR655394 TAV655394 SQZ655394 SHD655394 RXH655394 RNL655394 RDP655394 QTT655394 QJX655394 QAB655394 PQF655394 PGJ655394 OWN655394 OMR655394 OCV655394 NSZ655394 NJD655394 MZH655394 MPL655394 MFP655394 LVT655394 LLX655394 LCB655394 KSF655394 KIJ655394 JYN655394 JOR655394 JEV655394 IUZ655394 ILD655394 IBH655394 HRL655394 HHP655394 GXT655394 GNX655394 GEB655394 FUF655394 FKJ655394 FAN655394 EQR655394 EGV655394 DWZ655394 DND655394 DDH655394 CTL655394 CJP655394 BZT655394 BPX655394 BGB655394 AWF655394 AMJ655394 ACN655394 SR655394 IV655394 C655394 WVH589858 WLL589858 WBP589858 VRT589858 VHX589858 UYB589858 UOF589858 UEJ589858 TUN589858 TKR589858 TAV589858 SQZ589858 SHD589858 RXH589858 RNL589858 RDP589858 QTT589858 QJX589858 QAB589858 PQF589858 PGJ589858 OWN589858 OMR589858 OCV589858 NSZ589858 NJD589858 MZH589858 MPL589858 MFP589858 LVT589858 LLX589858 LCB589858 KSF589858 KIJ589858 JYN589858 JOR589858 JEV589858 IUZ589858 ILD589858 IBH589858 HRL589858 HHP589858 GXT589858 GNX589858 GEB589858 FUF589858 FKJ589858 FAN589858 EQR589858 EGV589858 DWZ589858 DND589858 DDH589858 CTL589858 CJP589858 BZT589858 BPX589858 BGB589858 AWF589858 AMJ589858 ACN589858 SR589858 IV589858 C589858 WVH524322 WLL524322 WBP524322 VRT524322 VHX524322 UYB524322 UOF524322 UEJ524322 TUN524322 TKR524322 TAV524322 SQZ524322 SHD524322 RXH524322 RNL524322 RDP524322 QTT524322 QJX524322 QAB524322 PQF524322 PGJ524322 OWN524322 OMR524322 OCV524322 NSZ524322 NJD524322 MZH524322 MPL524322 MFP524322 LVT524322 LLX524322 LCB524322 KSF524322 KIJ524322 JYN524322 JOR524322 JEV524322 IUZ524322 ILD524322 IBH524322 HRL524322 HHP524322 GXT524322 GNX524322 GEB524322 FUF524322 FKJ524322 FAN524322 EQR524322 EGV524322 DWZ524322 DND524322 DDH524322 CTL524322 CJP524322 BZT524322 BPX524322 BGB524322 AWF524322 AMJ524322 ACN524322 SR524322 IV524322 C524322 WVH458786 WLL458786 WBP458786 VRT458786 VHX458786 UYB458786 UOF458786 UEJ458786 TUN458786 TKR458786 TAV458786 SQZ458786 SHD458786 RXH458786 RNL458786 RDP458786 QTT458786 QJX458786 QAB458786 PQF458786 PGJ458786 OWN458786 OMR458786 OCV458786 NSZ458786 NJD458786 MZH458786 MPL458786 MFP458786 LVT458786 LLX458786 LCB458786 KSF458786 KIJ458786 JYN458786 JOR458786 JEV458786 IUZ458786 ILD458786 IBH458786 HRL458786 HHP458786 GXT458786 GNX458786 GEB458786 FUF458786 FKJ458786 FAN458786 EQR458786 EGV458786 DWZ458786 DND458786 DDH458786 CTL458786 CJP458786 BZT458786 BPX458786 BGB458786 AWF458786 AMJ458786 ACN458786 SR458786 IV458786 C458786 WVH393250 WLL393250 WBP393250 VRT393250 VHX393250 UYB393250 UOF393250 UEJ393250 TUN393250 TKR393250 TAV393250 SQZ393250 SHD393250 RXH393250 RNL393250 RDP393250 QTT393250 QJX393250 QAB393250 PQF393250 PGJ393250 OWN393250 OMR393250 OCV393250 NSZ393250 NJD393250 MZH393250 MPL393250 MFP393250 LVT393250 LLX393250 LCB393250 KSF393250 KIJ393250 JYN393250 JOR393250 JEV393250 IUZ393250 ILD393250 IBH393250 HRL393250 HHP393250 GXT393250 GNX393250 GEB393250 FUF393250 FKJ393250 FAN393250 EQR393250 EGV393250 DWZ393250 DND393250 DDH393250 CTL393250 CJP393250 BZT393250 BPX393250 BGB393250 AWF393250 AMJ393250 ACN393250 SR393250 IV393250 C393250 WVH327714 WLL327714 WBP327714 VRT327714 VHX327714 UYB327714 UOF327714 UEJ327714 TUN327714 TKR327714 TAV327714 SQZ327714 SHD327714 RXH327714 RNL327714 RDP327714 QTT327714 QJX327714 QAB327714 PQF327714 PGJ327714 OWN327714 OMR327714 OCV327714 NSZ327714 NJD327714 MZH327714 MPL327714 MFP327714 LVT327714 LLX327714 LCB327714 KSF327714 KIJ327714 JYN327714 JOR327714 JEV327714 IUZ327714 ILD327714 IBH327714 HRL327714 HHP327714 GXT327714 GNX327714 GEB327714 FUF327714 FKJ327714 FAN327714 EQR327714 EGV327714 DWZ327714 DND327714 DDH327714 CTL327714 CJP327714 BZT327714 BPX327714 BGB327714 AWF327714 AMJ327714 ACN327714 SR327714 IV327714 C327714 WVH262178 WLL262178 WBP262178 VRT262178 VHX262178 UYB262178 UOF262178 UEJ262178 TUN262178 TKR262178 TAV262178 SQZ262178 SHD262178 RXH262178 RNL262178 RDP262178 QTT262178 QJX262178 QAB262178 PQF262178 PGJ262178 OWN262178 OMR262178 OCV262178 NSZ262178 NJD262178 MZH262178 MPL262178 MFP262178 LVT262178 LLX262178 LCB262178 KSF262178 KIJ262178 JYN262178 JOR262178 JEV262178 IUZ262178 ILD262178 IBH262178 HRL262178 HHP262178 GXT262178 GNX262178 GEB262178 FUF262178 FKJ262178 FAN262178 EQR262178 EGV262178 DWZ262178 DND262178 DDH262178 CTL262178 CJP262178 BZT262178 BPX262178 BGB262178 AWF262178 AMJ262178 ACN262178 SR262178 IV262178 C262178 WVH196642 WLL196642 WBP196642 VRT196642 VHX196642 UYB196642 UOF196642 UEJ196642 TUN196642 TKR196642 TAV196642 SQZ196642 SHD196642 RXH196642 RNL196642 RDP196642 QTT196642 QJX196642 QAB196642 PQF196642 PGJ196642 OWN196642 OMR196642 OCV196642 NSZ196642 NJD196642 MZH196642 MPL196642 MFP196642 LVT196642 LLX196642 LCB196642 KSF196642 KIJ196642 JYN196642 JOR196642 JEV196642 IUZ196642 ILD196642 IBH196642 HRL196642 HHP196642 GXT196642 GNX196642 GEB196642 FUF196642 FKJ196642 FAN196642 EQR196642 EGV196642 DWZ196642 DND196642 DDH196642 CTL196642 CJP196642 BZT196642 BPX196642 BGB196642 AWF196642 AMJ196642 ACN196642 SR196642 IV196642 C196642 WVH131106 WLL131106 WBP131106 VRT131106 VHX131106 UYB131106 UOF131106 UEJ131106 TUN131106 TKR131106 TAV131106 SQZ131106 SHD131106 RXH131106 RNL131106 RDP131106 QTT131106 QJX131106 QAB131106 PQF131106 PGJ131106 OWN131106 OMR131106 OCV131106 NSZ131106 NJD131106 MZH131106 MPL131106 MFP131106 LVT131106 LLX131106 LCB131106 KSF131106 KIJ131106 JYN131106 JOR131106 JEV131106 IUZ131106 ILD131106 IBH131106 HRL131106 HHP131106 GXT131106 GNX131106 GEB131106 FUF131106 FKJ131106 FAN131106 EQR131106 EGV131106 DWZ131106 DND131106 DDH131106 CTL131106 CJP131106 BZT131106 BPX131106 BGB131106 AWF131106 AMJ131106 ACN131106 SR131106 IV131106 C131106 WVH65570 WLL65570 WBP65570 VRT65570 VHX65570 UYB65570 UOF65570 UEJ65570 TUN65570 TKR65570 TAV65570 SQZ65570 SHD65570 RXH65570 RNL65570 RDP65570 QTT65570 QJX65570 QAB65570 PQF65570 PGJ65570 OWN65570 OMR65570 OCV65570 NSZ65570 NJD65570 MZH65570 MPL65570 MFP65570 LVT65570 LLX65570 LCB65570 KSF65570 KIJ65570 JYN65570 JOR65570 JEV65570 IUZ65570 ILD65570 IBH65570 HRL65570 HHP65570 GXT65570 GNX65570 GEB65570 FUF65570 FKJ65570 FAN65570 EQR65570 EGV65570 DWZ65570 DND65570 DDH65570 CTL65570 CJP65570 BZT65570 BPX65570 BGB65570 AWF65570 AMJ65570 ACN65570 SR65570 IV65570 C65570 WLL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3"/>
  <sheetViews>
    <sheetView topLeftCell="B1" zoomScale="73" zoomScaleNormal="73" workbookViewId="0">
      <selection activeCell="E32" sqref="E32"/>
    </sheetView>
  </sheetViews>
  <sheetFormatPr baseColWidth="10" defaultRowHeight="15" x14ac:dyDescent="0.25"/>
  <cols>
    <col min="1" max="1" width="3.140625" style="1" bestFit="1" customWidth="1"/>
    <col min="2" max="2" width="57.28515625" style="1" customWidth="1"/>
    <col min="3" max="3" width="31.140625" style="1" customWidth="1"/>
    <col min="4" max="4" width="26.7109375" style="1" customWidth="1"/>
    <col min="5" max="5" width="14.7109375" style="1" customWidth="1"/>
    <col min="6" max="6" width="14" style="1" customWidth="1"/>
    <col min="7" max="7" width="17" style="1" customWidth="1"/>
    <col min="8" max="8" width="15.140625" style="1" customWidth="1"/>
    <col min="9" max="9" width="16.7109375" style="1" customWidth="1"/>
    <col min="10" max="10" width="20.28515625" style="1" customWidth="1"/>
    <col min="11" max="11" width="14.7109375" style="1" bestFit="1" customWidth="1"/>
    <col min="12" max="13" width="18.7109375" style="1" customWidth="1"/>
    <col min="14" max="14" width="16.140625" style="1" customWidth="1"/>
    <col min="15" max="15" width="15.85546875" style="1" customWidth="1"/>
    <col min="16" max="16" width="9.7109375" style="1" customWidth="1"/>
    <col min="17" max="17" width="29.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3689</v>
      </c>
      <c r="D6" s="1425"/>
      <c r="E6" s="1425"/>
      <c r="F6" s="1425"/>
      <c r="G6" s="1425"/>
      <c r="H6" s="1425"/>
      <c r="I6" s="1425"/>
      <c r="J6" s="1425"/>
      <c r="K6" s="1425"/>
      <c r="L6" s="1425"/>
      <c r="M6" s="1425"/>
      <c r="N6" s="1426"/>
    </row>
    <row r="7" spans="2:16" ht="16.5" thickBot="1" x14ac:dyDescent="0.3">
      <c r="B7" s="3" t="s">
        <v>4</v>
      </c>
      <c r="C7" s="1425"/>
      <c r="D7" s="1425"/>
      <c r="E7" s="1425"/>
      <c r="F7" s="1425"/>
      <c r="G7" s="1425"/>
      <c r="H7" s="1425"/>
      <c r="I7" s="1425"/>
      <c r="J7" s="1425"/>
      <c r="K7" s="1425"/>
      <c r="L7" s="1425"/>
      <c r="M7" s="1425"/>
      <c r="N7" s="1426"/>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8</v>
      </c>
      <c r="D10" s="1415"/>
      <c r="E10" s="1416"/>
      <c r="F10" s="4"/>
      <c r="G10" s="4"/>
      <c r="H10" s="4"/>
      <c r="I10" s="4"/>
      <c r="J10" s="4"/>
      <c r="K10" s="4"/>
      <c r="L10" s="4"/>
      <c r="M10" s="4"/>
      <c r="N10" s="5"/>
    </row>
    <row r="11" spans="2:16" ht="16.5" thickBot="1" x14ac:dyDescent="0.3">
      <c r="B11" s="6" t="s">
        <v>10</v>
      </c>
      <c r="C11" s="223">
        <v>41981</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30" x14ac:dyDescent="0.25">
      <c r="B14" s="1417" t="s">
        <v>11</v>
      </c>
      <c r="C14" s="1417"/>
      <c r="D14" s="760" t="s">
        <v>12</v>
      </c>
      <c r="E14" s="760" t="s">
        <v>13</v>
      </c>
      <c r="F14" s="760" t="s">
        <v>14</v>
      </c>
      <c r="G14" s="16"/>
      <c r="I14" s="17"/>
      <c r="J14" s="17"/>
      <c r="K14" s="17"/>
      <c r="L14" s="17"/>
      <c r="M14" s="17"/>
      <c r="N14" s="14"/>
    </row>
    <row r="15" spans="2:16" x14ac:dyDescent="0.25">
      <c r="B15" s="1417"/>
      <c r="C15" s="1417"/>
      <c r="D15" s="760">
        <v>8</v>
      </c>
      <c r="E15" s="18">
        <v>822782714</v>
      </c>
      <c r="F15" s="357">
        <v>394</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18">
        <v>822782714</v>
      </c>
      <c r="F22" s="357">
        <v>394</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315.20000000000005</v>
      </c>
      <c r="D24" s="32"/>
      <c r="E24" s="33">
        <f>E22</f>
        <v>822782714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41"/>
      <c r="D31" s="746" t="s">
        <v>23</v>
      </c>
      <c r="E31"/>
      <c r="F31"/>
      <c r="G31"/>
      <c r="H31"/>
      <c r="I31" s="13"/>
      <c r="J31" s="13"/>
      <c r="K31" s="13"/>
      <c r="L31" s="13"/>
      <c r="M31" s="13"/>
      <c r="N31" s="14"/>
    </row>
    <row r="32" spans="1:14" x14ac:dyDescent="0.25">
      <c r="A32" s="36"/>
      <c r="B32" s="41" t="s">
        <v>25</v>
      </c>
      <c r="C32" s="41"/>
      <c r="D32" s="746" t="s">
        <v>23</v>
      </c>
      <c r="E32"/>
      <c r="F32"/>
      <c r="G32"/>
      <c r="H32"/>
      <c r="I32" s="13"/>
      <c r="J32" s="13"/>
      <c r="K32" s="13"/>
      <c r="L32" s="13"/>
      <c r="M32" s="13"/>
      <c r="N32" s="14"/>
    </row>
    <row r="33" spans="1:17" x14ac:dyDescent="0.25">
      <c r="A33" s="36"/>
      <c r="B33" s="41" t="s">
        <v>26</v>
      </c>
      <c r="C33" s="41"/>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42.75" x14ac:dyDescent="0.25">
      <c r="A40" s="36"/>
      <c r="B40" s="43" t="s">
        <v>31</v>
      </c>
      <c r="C40" s="813">
        <v>40</v>
      </c>
      <c r="D40" s="746">
        <v>30</v>
      </c>
      <c r="E40" s="1403">
        <f>+D40+D41</f>
        <v>90</v>
      </c>
      <c r="F40"/>
      <c r="G40"/>
      <c r="H40"/>
      <c r="I40" s="13"/>
      <c r="J40" s="13"/>
      <c r="K40" s="13"/>
      <c r="L40" s="13"/>
      <c r="M40" s="13"/>
      <c r="N40" s="14"/>
    </row>
    <row r="41" spans="1:17" ht="71.2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9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1" t="s">
        <v>3635</v>
      </c>
      <c r="C49" s="72" t="s">
        <v>3635</v>
      </c>
      <c r="D49" s="71" t="s">
        <v>3688</v>
      </c>
      <c r="E49" s="58">
        <v>135</v>
      </c>
      <c r="F49" s="52" t="s">
        <v>20</v>
      </c>
      <c r="G49" s="54">
        <v>1</v>
      </c>
      <c r="H49" s="55">
        <v>40973</v>
      </c>
      <c r="I49" s="55">
        <v>41274</v>
      </c>
      <c r="J49" s="56" t="s">
        <v>21</v>
      </c>
      <c r="K49" s="57">
        <v>9.83</v>
      </c>
      <c r="L49" s="56"/>
      <c r="M49" s="58">
        <v>200</v>
      </c>
      <c r="N49" s="58">
        <v>100</v>
      </c>
      <c r="O49" s="59">
        <v>348001920</v>
      </c>
      <c r="P49" s="59">
        <v>83</v>
      </c>
      <c r="Q49" s="60" t="s">
        <v>496</v>
      </c>
      <c r="R49" s="61"/>
      <c r="S49" s="61"/>
      <c r="T49" s="61"/>
      <c r="U49" s="61"/>
      <c r="V49" s="61"/>
      <c r="W49" s="61"/>
      <c r="X49" s="61"/>
      <c r="Y49" s="61"/>
      <c r="Z49" s="61"/>
    </row>
    <row r="50" spans="1:26" s="62" customFormat="1" ht="30" x14ac:dyDescent="0.25">
      <c r="A50" s="50">
        <f>+A49+1</f>
        <v>2</v>
      </c>
      <c r="B50" s="71" t="s">
        <v>3635</v>
      </c>
      <c r="C50" s="72" t="s">
        <v>3635</v>
      </c>
      <c r="D50" s="71" t="s">
        <v>3687</v>
      </c>
      <c r="E50" s="58">
        <v>77</v>
      </c>
      <c r="F50" s="52" t="s">
        <v>20</v>
      </c>
      <c r="G50" s="54">
        <v>1</v>
      </c>
      <c r="H50" s="55">
        <v>40612</v>
      </c>
      <c r="I50" s="55">
        <v>40907</v>
      </c>
      <c r="J50" s="56" t="s">
        <v>21</v>
      </c>
      <c r="K50" s="57">
        <v>9.66</v>
      </c>
      <c r="L50" s="56"/>
      <c r="M50" s="58">
        <v>240</v>
      </c>
      <c r="N50" s="58">
        <v>100</v>
      </c>
      <c r="O50" s="59">
        <v>336651400</v>
      </c>
      <c r="P50" s="59">
        <v>85</v>
      </c>
      <c r="Q50" s="60" t="s">
        <v>496</v>
      </c>
      <c r="R50" s="61"/>
      <c r="S50" s="61"/>
      <c r="T50" s="61"/>
      <c r="U50" s="61"/>
      <c r="V50" s="61"/>
      <c r="W50" s="61"/>
      <c r="X50" s="61"/>
      <c r="Y50" s="61"/>
      <c r="Z50" s="61"/>
    </row>
    <row r="51" spans="1:26" s="62" customFormat="1" ht="30" x14ac:dyDescent="0.25">
      <c r="A51" s="50">
        <f>+A50+1</f>
        <v>3</v>
      </c>
      <c r="B51" s="71" t="s">
        <v>3635</v>
      </c>
      <c r="C51" s="72" t="s">
        <v>3635</v>
      </c>
      <c r="D51" s="71" t="s">
        <v>3687</v>
      </c>
      <c r="E51" s="58">
        <v>252</v>
      </c>
      <c r="F51" s="52" t="s">
        <v>20</v>
      </c>
      <c r="G51" s="54">
        <v>1</v>
      </c>
      <c r="H51" s="55">
        <v>40272</v>
      </c>
      <c r="I51" s="55">
        <v>40542</v>
      </c>
      <c r="J51" s="56" t="s">
        <v>21</v>
      </c>
      <c r="K51" s="57">
        <v>8.86</v>
      </c>
      <c r="L51" s="56"/>
      <c r="M51" s="58">
        <v>260</v>
      </c>
      <c r="N51" s="58">
        <v>100</v>
      </c>
      <c r="O51" s="59">
        <v>359481150</v>
      </c>
      <c r="P51" s="59">
        <v>87</v>
      </c>
      <c r="Q51" s="60" t="s">
        <v>496</v>
      </c>
      <c r="R51" s="61"/>
      <c r="S51" s="61"/>
      <c r="T51" s="61"/>
      <c r="U51" s="61"/>
      <c r="V51" s="61"/>
      <c r="W51" s="61"/>
      <c r="X51" s="61"/>
      <c r="Y51" s="61"/>
      <c r="Z51" s="61"/>
    </row>
    <row r="52" spans="1:26" s="62" customFormat="1" x14ac:dyDescent="0.25">
      <c r="A52" s="50" t="e">
        <f>+#REF!+1</f>
        <v>#REF!</v>
      </c>
      <c r="B52" s="71"/>
      <c r="C52" s="72"/>
      <c r="D52" s="71"/>
      <c r="E52" s="228"/>
      <c r="F52" s="73"/>
      <c r="G52" s="73"/>
      <c r="H52" s="73"/>
      <c r="I52" s="74"/>
      <c r="J52" s="74"/>
      <c r="K52" s="74"/>
      <c r="L52" s="74"/>
      <c r="M52" s="75"/>
      <c r="N52" s="75"/>
      <c r="O52" s="77"/>
      <c r="P52" s="77"/>
      <c r="Q52" s="65"/>
      <c r="R52" s="61"/>
      <c r="S52" s="61"/>
      <c r="T52" s="61"/>
      <c r="U52" s="61"/>
      <c r="V52" s="61"/>
      <c r="W52" s="61"/>
      <c r="X52" s="61"/>
      <c r="Y52" s="61"/>
      <c r="Z52" s="61"/>
    </row>
    <row r="53" spans="1:26" s="62" customFormat="1" x14ac:dyDescent="0.25">
      <c r="A53" s="50"/>
      <c r="B53" s="78" t="s">
        <v>30</v>
      </c>
      <c r="C53" s="72"/>
      <c r="D53" s="71"/>
      <c r="E53" s="228"/>
      <c r="F53" s="73"/>
      <c r="G53" s="73"/>
      <c r="H53" s="73"/>
      <c r="I53" s="74"/>
      <c r="J53" s="74"/>
      <c r="K53" s="209">
        <f>SUM(K49:K52)</f>
        <v>28.35</v>
      </c>
      <c r="L53" s="79">
        <f>SUM(L49:L52)</f>
        <v>0</v>
      </c>
      <c r="M53" s="210">
        <v>260</v>
      </c>
      <c r="N53" s="209"/>
      <c r="O53" s="77"/>
      <c r="P53" s="77"/>
      <c r="Q53" s="81"/>
    </row>
    <row r="54" spans="1:26" s="82" customFormat="1" x14ac:dyDescent="0.25">
      <c r="E54" s="83"/>
    </row>
    <row r="55" spans="1:26" s="82" customFormat="1" x14ac:dyDescent="0.25">
      <c r="B55" s="1422" t="s">
        <v>56</v>
      </c>
      <c r="C55" s="1422" t="s">
        <v>57</v>
      </c>
      <c r="D55" s="1424" t="s">
        <v>58</v>
      </c>
      <c r="E55" s="1424"/>
    </row>
    <row r="56" spans="1:26" s="82" customFormat="1" x14ac:dyDescent="0.25">
      <c r="B56" s="1423"/>
      <c r="C56" s="1423"/>
      <c r="D56" s="766" t="s">
        <v>59</v>
      </c>
      <c r="E56" s="85" t="s">
        <v>60</v>
      </c>
    </row>
    <row r="57" spans="1:26" s="82" customFormat="1" ht="18.75" x14ac:dyDescent="0.25">
      <c r="B57" s="86" t="s">
        <v>61</v>
      </c>
      <c r="C57" s="87">
        <f>+K53</f>
        <v>28.35</v>
      </c>
      <c r="D57" s="740" t="s">
        <v>23</v>
      </c>
      <c r="E57" s="88"/>
      <c r="F57" s="89"/>
      <c r="G57" s="89"/>
      <c r="H57" s="89"/>
      <c r="I57" s="89"/>
      <c r="J57" s="89"/>
      <c r="K57" s="89"/>
      <c r="L57" s="89"/>
      <c r="M57" s="89"/>
    </row>
    <row r="58" spans="1:26" s="82" customFormat="1" x14ac:dyDescent="0.25">
      <c r="B58" s="86" t="s">
        <v>62</v>
      </c>
      <c r="C58" s="87">
        <f>+M53</f>
        <v>260</v>
      </c>
      <c r="D58" s="88"/>
      <c r="E58" s="740" t="s">
        <v>23</v>
      </c>
    </row>
    <row r="59" spans="1:26" s="82" customFormat="1" x14ac:dyDescent="0.25">
      <c r="B59" s="90"/>
      <c r="C59" s="1413"/>
      <c r="D59" s="1413"/>
      <c r="E59" s="1413"/>
      <c r="F59" s="1413"/>
      <c r="G59" s="1413"/>
      <c r="H59" s="1413"/>
      <c r="I59" s="1413"/>
      <c r="J59" s="1413"/>
      <c r="K59" s="1413"/>
      <c r="L59" s="1413"/>
      <c r="M59" s="1413"/>
      <c r="N59" s="1413"/>
    </row>
    <row r="60" spans="1:26" ht="15.75" thickBot="1" x14ac:dyDescent="0.3"/>
    <row r="61" spans="1:26" ht="27" thickBot="1" x14ac:dyDescent="0.3">
      <c r="B61" s="1414" t="s">
        <v>63</v>
      </c>
      <c r="C61" s="1414"/>
      <c r="D61" s="1414"/>
      <c r="E61" s="1414"/>
      <c r="F61" s="1414"/>
      <c r="G61" s="1414"/>
      <c r="H61" s="1414"/>
      <c r="I61" s="1414"/>
      <c r="J61" s="1414"/>
      <c r="K61" s="1414"/>
      <c r="L61" s="1414"/>
      <c r="M61" s="1414"/>
      <c r="N61" s="1414"/>
    </row>
    <row r="64" spans="1:26" ht="120" x14ac:dyDescent="0.25">
      <c r="B64" s="91" t="s">
        <v>64</v>
      </c>
      <c r="C64" s="92" t="s">
        <v>65</v>
      </c>
      <c r="D64" s="92" t="s">
        <v>66</v>
      </c>
      <c r="E64" s="92" t="s">
        <v>67</v>
      </c>
      <c r="F64" s="92" t="s">
        <v>68</v>
      </c>
      <c r="G64" s="92" t="s">
        <v>69</v>
      </c>
      <c r="H64" s="92" t="s">
        <v>70</v>
      </c>
      <c r="I64" s="92" t="s">
        <v>71</v>
      </c>
      <c r="J64" s="92" t="s">
        <v>72</v>
      </c>
      <c r="K64" s="92" t="s">
        <v>73</v>
      </c>
      <c r="L64" s="92" t="s">
        <v>74</v>
      </c>
      <c r="M64" s="93" t="s">
        <v>75</v>
      </c>
      <c r="N64" s="93" t="s">
        <v>76</v>
      </c>
      <c r="O64" s="1387" t="s">
        <v>77</v>
      </c>
      <c r="P64" s="1388"/>
      <c r="Q64" s="92" t="s">
        <v>78</v>
      </c>
    </row>
    <row r="65" spans="2:17" ht="120" customHeight="1" x14ac:dyDescent="0.25">
      <c r="B65" s="1123" t="s">
        <v>79</v>
      </c>
      <c r="C65" s="1123" t="s">
        <v>3684</v>
      </c>
      <c r="D65" s="1120" t="s">
        <v>3686</v>
      </c>
      <c r="E65" s="1120">
        <v>100</v>
      </c>
      <c r="F65" s="1121" t="s">
        <v>368</v>
      </c>
      <c r="G65" s="1121" t="s">
        <v>368</v>
      </c>
      <c r="H65" s="1121" t="s">
        <v>368</v>
      </c>
      <c r="I65" s="1120" t="s">
        <v>575</v>
      </c>
      <c r="J65" s="1120" t="s">
        <v>20</v>
      </c>
      <c r="K65" s="41" t="s">
        <v>20</v>
      </c>
      <c r="L65" s="41" t="s">
        <v>20</v>
      </c>
      <c r="M65" s="41" t="s">
        <v>20</v>
      </c>
      <c r="N65" s="41" t="s">
        <v>20</v>
      </c>
      <c r="O65" s="1595" t="s">
        <v>3685</v>
      </c>
      <c r="P65" s="1596"/>
      <c r="Q65" s="41" t="s">
        <v>21</v>
      </c>
    </row>
    <row r="66" spans="2:17" ht="113.25" customHeight="1" x14ac:dyDescent="0.25">
      <c r="B66" s="1123" t="s">
        <v>1437</v>
      </c>
      <c r="C66" s="1123" t="s">
        <v>3684</v>
      </c>
      <c r="D66" s="1122" t="s">
        <v>3683</v>
      </c>
      <c r="E66" s="1120">
        <v>294</v>
      </c>
      <c r="F66" s="1121" t="s">
        <v>368</v>
      </c>
      <c r="G66" s="1121" t="s">
        <v>368</v>
      </c>
      <c r="H66" s="1121" t="s">
        <v>368</v>
      </c>
      <c r="I66" s="1120" t="s">
        <v>575</v>
      </c>
      <c r="J66" s="1120" t="s">
        <v>20</v>
      </c>
      <c r="K66" s="41" t="s">
        <v>20</v>
      </c>
      <c r="L66" s="41" t="s">
        <v>20</v>
      </c>
      <c r="M66" s="41" t="s">
        <v>20</v>
      </c>
      <c r="N66" s="41" t="s">
        <v>20</v>
      </c>
      <c r="O66" s="1599"/>
      <c r="P66" s="1600"/>
      <c r="Q66" s="41" t="s">
        <v>21</v>
      </c>
    </row>
    <row r="67" spans="2:17" x14ac:dyDescent="0.25">
      <c r="B67" s="41"/>
      <c r="C67" s="41"/>
      <c r="D67" s="41"/>
      <c r="E67" s="41"/>
      <c r="F67" s="41"/>
      <c r="G67" s="41"/>
      <c r="H67" s="41"/>
      <c r="I67" s="41"/>
      <c r="J67" s="41"/>
      <c r="K67" s="41"/>
      <c r="L67" s="41"/>
      <c r="M67" s="41"/>
      <c r="N67" s="41"/>
      <c r="O67" s="1410"/>
      <c r="P67" s="1411"/>
      <c r="Q67" s="41"/>
    </row>
    <row r="68" spans="2:17" x14ac:dyDescent="0.25">
      <c r="B68" s="1" t="s">
        <v>83</v>
      </c>
    </row>
    <row r="69" spans="2:17" x14ac:dyDescent="0.25">
      <c r="B69" s="1" t="s">
        <v>84</v>
      </c>
    </row>
    <row r="70" spans="2:17" x14ac:dyDescent="0.25">
      <c r="B70" s="1" t="s">
        <v>85</v>
      </c>
    </row>
    <row r="72" spans="2:17" ht="15.75" thickBot="1" x14ac:dyDescent="0.3"/>
    <row r="73" spans="2:17" ht="27" thickBot="1" x14ac:dyDescent="0.3">
      <c r="B73" s="1393" t="s">
        <v>86</v>
      </c>
      <c r="C73" s="1394"/>
      <c r="D73" s="1394"/>
      <c r="E73" s="1394"/>
      <c r="F73" s="1394"/>
      <c r="G73" s="1394"/>
      <c r="H73" s="1394"/>
      <c r="I73" s="1394"/>
      <c r="J73" s="1394"/>
      <c r="K73" s="1394"/>
      <c r="L73" s="1394"/>
      <c r="M73" s="1394"/>
      <c r="N73" s="1395"/>
    </row>
    <row r="78" spans="2:17" ht="75" x14ac:dyDescent="0.25">
      <c r="B78" s="91" t="s">
        <v>87</v>
      </c>
      <c r="C78" s="91" t="s">
        <v>88</v>
      </c>
      <c r="D78" s="91" t="s">
        <v>89</v>
      </c>
      <c r="E78" s="91" t="s">
        <v>90</v>
      </c>
      <c r="F78" s="91" t="s">
        <v>91</v>
      </c>
      <c r="G78" s="91" t="s">
        <v>92</v>
      </c>
      <c r="H78" s="91" t="s">
        <v>93</v>
      </c>
      <c r="I78" s="91" t="s">
        <v>94</v>
      </c>
      <c r="J78" s="1387" t="s">
        <v>95</v>
      </c>
      <c r="K78" s="1405"/>
      <c r="L78" s="1388"/>
      <c r="M78" s="91" t="s">
        <v>96</v>
      </c>
      <c r="N78" s="91" t="s">
        <v>97</v>
      </c>
      <c r="O78" s="91" t="s">
        <v>98</v>
      </c>
      <c r="P78" s="1387" t="s">
        <v>77</v>
      </c>
      <c r="Q78" s="1388"/>
    </row>
    <row r="79" spans="2:17" ht="30" x14ac:dyDescent="0.25">
      <c r="B79" s="1520" t="s">
        <v>3682</v>
      </c>
      <c r="C79" s="1520" t="s">
        <v>103</v>
      </c>
      <c r="D79" s="1403" t="s">
        <v>3681</v>
      </c>
      <c r="E79" s="1403">
        <v>85472814</v>
      </c>
      <c r="F79" s="1577" t="s">
        <v>3680</v>
      </c>
      <c r="G79" s="1577" t="s">
        <v>3679</v>
      </c>
      <c r="H79" s="1516">
        <v>38193</v>
      </c>
      <c r="I79" s="1642" t="s">
        <v>368</v>
      </c>
      <c r="J79" s="106" t="s">
        <v>731</v>
      </c>
      <c r="K79" s="107" t="s">
        <v>3678</v>
      </c>
      <c r="L79" s="757" t="s">
        <v>3677</v>
      </c>
      <c r="M79" s="1403" t="s">
        <v>235</v>
      </c>
      <c r="N79" s="1403" t="s">
        <v>20</v>
      </c>
      <c r="O79" s="1403" t="s">
        <v>20</v>
      </c>
      <c r="P79" s="1595"/>
      <c r="Q79" s="1596"/>
    </row>
    <row r="80" spans="2:17" ht="30" x14ac:dyDescent="0.25">
      <c r="B80" s="1527"/>
      <c r="C80" s="1527"/>
      <c r="D80" s="1397"/>
      <c r="E80" s="1397"/>
      <c r="F80" s="1578"/>
      <c r="G80" s="1578"/>
      <c r="H80" s="1528"/>
      <c r="I80" s="1643"/>
      <c r="J80" s="106" t="s">
        <v>3676</v>
      </c>
      <c r="K80" s="97" t="s">
        <v>3675</v>
      </c>
      <c r="L80" s="757" t="s">
        <v>3674</v>
      </c>
      <c r="M80" s="1397"/>
      <c r="N80" s="1397"/>
      <c r="O80" s="1397"/>
      <c r="P80" s="1597"/>
      <c r="Q80" s="1598"/>
    </row>
    <row r="81" spans="2:17" ht="90" x14ac:dyDescent="0.25">
      <c r="B81" s="1527"/>
      <c r="C81" s="1527"/>
      <c r="D81" s="1397"/>
      <c r="E81" s="1397"/>
      <c r="F81" s="1578"/>
      <c r="G81" s="1578"/>
      <c r="H81" s="1528"/>
      <c r="I81" s="1643"/>
      <c r="J81" s="104" t="s">
        <v>3673</v>
      </c>
      <c r="K81" s="107" t="s">
        <v>3672</v>
      </c>
      <c r="L81" s="757" t="s">
        <v>3671</v>
      </c>
      <c r="M81" s="1397"/>
      <c r="N81" s="1397"/>
      <c r="O81" s="1397"/>
      <c r="P81" s="1597"/>
      <c r="Q81" s="1598"/>
    </row>
    <row r="82" spans="2:17" ht="30" x14ac:dyDescent="0.25">
      <c r="B82" s="1521"/>
      <c r="C82" s="1521"/>
      <c r="D82" s="1404"/>
      <c r="E82" s="1404"/>
      <c r="F82" s="1579"/>
      <c r="G82" s="1579"/>
      <c r="H82" s="1517"/>
      <c r="I82" s="1644"/>
      <c r="J82" s="106" t="s">
        <v>3670</v>
      </c>
      <c r="K82" s="107" t="s">
        <v>3669</v>
      </c>
      <c r="L82" s="757" t="s">
        <v>3668</v>
      </c>
      <c r="M82" s="1397"/>
      <c r="N82" s="1404"/>
      <c r="O82" s="1404"/>
      <c r="P82" s="1599"/>
      <c r="Q82" s="1600"/>
    </row>
    <row r="83" spans="2:17" ht="30" x14ac:dyDescent="0.25">
      <c r="B83" s="1577" t="s">
        <v>560</v>
      </c>
      <c r="C83" s="1577" t="s">
        <v>111</v>
      </c>
      <c r="D83" s="1577" t="s">
        <v>3667</v>
      </c>
      <c r="E83" s="1403">
        <v>1042429443</v>
      </c>
      <c r="F83" s="1577" t="s">
        <v>520</v>
      </c>
      <c r="G83" s="1577" t="s">
        <v>3666</v>
      </c>
      <c r="H83" s="1661">
        <v>41411</v>
      </c>
      <c r="I83" s="1445" t="s">
        <v>368</v>
      </c>
      <c r="J83" s="739" t="s">
        <v>3664</v>
      </c>
      <c r="K83" s="365" t="s">
        <v>3665</v>
      </c>
      <c r="L83" s="757" t="s">
        <v>1064</v>
      </c>
      <c r="M83" s="1403" t="s">
        <v>235</v>
      </c>
      <c r="N83" s="1403" t="s">
        <v>20</v>
      </c>
      <c r="O83" s="1389" t="s">
        <v>20</v>
      </c>
      <c r="P83" s="1595"/>
      <c r="Q83" s="1596"/>
    </row>
    <row r="84" spans="2:17" ht="60" x14ac:dyDescent="0.25">
      <c r="B84" s="1578"/>
      <c r="C84" s="1578"/>
      <c r="D84" s="1578"/>
      <c r="E84" s="1397"/>
      <c r="F84" s="1578"/>
      <c r="G84" s="1578"/>
      <c r="H84" s="1699"/>
      <c r="I84" s="1454"/>
      <c r="J84" s="739" t="s">
        <v>3664</v>
      </c>
      <c r="K84" s="365" t="s">
        <v>3663</v>
      </c>
      <c r="L84" s="757" t="s">
        <v>3662</v>
      </c>
      <c r="M84" s="1397"/>
      <c r="N84" s="1397"/>
      <c r="O84" s="1389"/>
      <c r="P84" s="1597"/>
      <c r="Q84" s="1598"/>
    </row>
    <row r="85" spans="2:17" ht="30" x14ac:dyDescent="0.25">
      <c r="B85" s="1578"/>
      <c r="C85" s="1578"/>
      <c r="D85" s="1578"/>
      <c r="E85" s="1397"/>
      <c r="F85" s="1578"/>
      <c r="G85" s="1578"/>
      <c r="H85" s="1699"/>
      <c r="I85" s="1454"/>
      <c r="J85" s="739" t="s">
        <v>3661</v>
      </c>
      <c r="K85" s="365" t="s">
        <v>3660</v>
      </c>
      <c r="L85" s="757" t="s">
        <v>3659</v>
      </c>
      <c r="M85" s="1397"/>
      <c r="N85" s="1397"/>
      <c r="O85" s="1389"/>
      <c r="P85" s="1597"/>
      <c r="Q85" s="1598"/>
    </row>
    <row r="86" spans="2:17" ht="30" x14ac:dyDescent="0.25">
      <c r="B86" s="1578"/>
      <c r="C86" s="1578"/>
      <c r="D86" s="1578"/>
      <c r="E86" s="1397"/>
      <c r="F86" s="1578"/>
      <c r="G86" s="1578"/>
      <c r="H86" s="1699"/>
      <c r="I86" s="1454"/>
      <c r="J86" s="739" t="s">
        <v>3658</v>
      </c>
      <c r="K86" s="365" t="s">
        <v>3657</v>
      </c>
      <c r="L86" s="757" t="s">
        <v>3656</v>
      </c>
      <c r="M86" s="1397"/>
      <c r="N86" s="1397"/>
      <c r="O86" s="1389"/>
      <c r="P86" s="1597"/>
      <c r="Q86" s="1598"/>
    </row>
    <row r="87" spans="2:17" ht="45" x14ac:dyDescent="0.25">
      <c r="B87" s="1579"/>
      <c r="C87" s="1579"/>
      <c r="D87" s="1579"/>
      <c r="E87" s="1404"/>
      <c r="F87" s="1579"/>
      <c r="G87" s="1579"/>
      <c r="H87" s="1700"/>
      <c r="I87" s="1446"/>
      <c r="J87" s="739" t="s">
        <v>3655</v>
      </c>
      <c r="K87" s="365" t="s">
        <v>3654</v>
      </c>
      <c r="L87" s="757" t="s">
        <v>3653</v>
      </c>
      <c r="M87" s="1404"/>
      <c r="N87" s="1404"/>
      <c r="O87" s="1389"/>
      <c r="P87" s="1597"/>
      <c r="Q87" s="1598"/>
    </row>
    <row r="88" spans="2:17" ht="60" x14ac:dyDescent="0.25">
      <c r="B88" s="1577" t="s">
        <v>560</v>
      </c>
      <c r="C88" s="1392" t="s">
        <v>1536</v>
      </c>
      <c r="D88" s="1392" t="s">
        <v>3652</v>
      </c>
      <c r="E88" s="1403">
        <v>1143114464</v>
      </c>
      <c r="F88" s="1392" t="s">
        <v>520</v>
      </c>
      <c r="G88" s="1392" t="s">
        <v>3651</v>
      </c>
      <c r="H88" s="1660">
        <v>41299</v>
      </c>
      <c r="I88" s="1445" t="s">
        <v>2155</v>
      </c>
      <c r="J88" s="739" t="s">
        <v>3650</v>
      </c>
      <c r="K88" s="365" t="s">
        <v>3649</v>
      </c>
      <c r="L88" s="772" t="s">
        <v>3648</v>
      </c>
      <c r="M88" s="1403" t="s">
        <v>235</v>
      </c>
      <c r="N88" s="1403" t="s">
        <v>20</v>
      </c>
      <c r="O88" s="1403" t="s">
        <v>21</v>
      </c>
      <c r="P88" s="1392" t="s">
        <v>3647</v>
      </c>
      <c r="Q88" s="1392"/>
    </row>
    <row r="89" spans="2:17" ht="30" x14ac:dyDescent="0.25">
      <c r="B89" s="1578"/>
      <c r="C89" s="1392"/>
      <c r="D89" s="1392"/>
      <c r="E89" s="1397"/>
      <c r="F89" s="1392"/>
      <c r="G89" s="1392"/>
      <c r="H89" s="1660"/>
      <c r="I89" s="1454"/>
      <c r="J89" s="120" t="s">
        <v>3646</v>
      </c>
      <c r="K89" s="120" t="s">
        <v>3645</v>
      </c>
      <c r="L89" s="41" t="s">
        <v>3644</v>
      </c>
      <c r="M89" s="1397"/>
      <c r="N89" s="1397"/>
      <c r="O89" s="1397"/>
      <c r="P89" s="1392"/>
      <c r="Q89" s="1392"/>
    </row>
    <row r="90" spans="2:17" ht="60" x14ac:dyDescent="0.25">
      <c r="B90" s="1578"/>
      <c r="C90" s="1392"/>
      <c r="D90" s="1392"/>
      <c r="E90" s="1397"/>
      <c r="F90" s="1392"/>
      <c r="G90" s="1392"/>
      <c r="H90" s="1660"/>
      <c r="I90" s="1454"/>
      <c r="J90" s="120" t="s">
        <v>3640</v>
      </c>
      <c r="K90" s="120" t="s">
        <v>3643</v>
      </c>
      <c r="L90" s="41" t="s">
        <v>520</v>
      </c>
      <c r="M90" s="1397"/>
      <c r="N90" s="1397"/>
      <c r="O90" s="1397"/>
      <c r="P90" s="1392"/>
      <c r="Q90" s="1392"/>
    </row>
    <row r="91" spans="2:17" ht="60" x14ac:dyDescent="0.25">
      <c r="B91" s="1578"/>
      <c r="C91" s="1392"/>
      <c r="D91" s="1392"/>
      <c r="E91" s="1397"/>
      <c r="F91" s="1392"/>
      <c r="G91" s="1392"/>
      <c r="H91" s="1660"/>
      <c r="I91" s="1454"/>
      <c r="J91" s="120" t="s">
        <v>3640</v>
      </c>
      <c r="K91" s="120" t="s">
        <v>3642</v>
      </c>
      <c r="L91" s="41" t="s">
        <v>520</v>
      </c>
      <c r="M91" s="1397"/>
      <c r="N91" s="1397"/>
      <c r="O91" s="1397"/>
      <c r="P91" s="1392"/>
      <c r="Q91" s="1392"/>
    </row>
    <row r="92" spans="2:17" ht="60" x14ac:dyDescent="0.25">
      <c r="B92" s="1578"/>
      <c r="C92" s="1392"/>
      <c r="D92" s="1392"/>
      <c r="E92" s="1397"/>
      <c r="F92" s="1392"/>
      <c r="G92" s="1392"/>
      <c r="H92" s="1660"/>
      <c r="I92" s="1454"/>
      <c r="J92" s="120" t="s">
        <v>3640</v>
      </c>
      <c r="K92" s="120" t="s">
        <v>3641</v>
      </c>
      <c r="L92" s="41" t="s">
        <v>520</v>
      </c>
      <c r="M92" s="1397"/>
      <c r="N92" s="1397"/>
      <c r="O92" s="1397"/>
      <c r="P92" s="1392"/>
      <c r="Q92" s="1392"/>
    </row>
    <row r="93" spans="2:17" ht="60" x14ac:dyDescent="0.25">
      <c r="B93" s="1578"/>
      <c r="C93" s="1392"/>
      <c r="D93" s="1392"/>
      <c r="E93" s="1397"/>
      <c r="F93" s="1392"/>
      <c r="G93" s="1392"/>
      <c r="H93" s="1660"/>
      <c r="I93" s="1454"/>
      <c r="J93" s="120" t="s">
        <v>3640</v>
      </c>
      <c r="K93" s="120" t="s">
        <v>3639</v>
      </c>
      <c r="L93" s="41" t="s">
        <v>520</v>
      </c>
      <c r="M93" s="1404"/>
      <c r="N93" s="1404"/>
      <c r="O93" s="1404"/>
      <c r="P93" s="1392"/>
      <c r="Q93" s="1392"/>
    </row>
    <row r="94" spans="2:17" x14ac:dyDescent="0.25">
      <c r="B94" s="1579"/>
      <c r="C94" s="1392"/>
      <c r="D94" s="1392"/>
      <c r="E94" s="1404"/>
      <c r="F94" s="1392"/>
      <c r="G94" s="1392"/>
      <c r="H94" s="1660"/>
      <c r="I94" s="1446"/>
      <c r="J94" s="259"/>
      <c r="K94" s="248"/>
      <c r="L94" s="29"/>
    </row>
    <row r="95" spans="2:17" ht="15.75" thickBot="1" x14ac:dyDescent="0.3"/>
    <row r="96" spans="2:17" ht="27" thickBot="1" x14ac:dyDescent="0.3">
      <c r="B96" s="1393" t="s">
        <v>143</v>
      </c>
      <c r="C96" s="1394"/>
      <c r="D96" s="1394"/>
      <c r="E96" s="1394"/>
      <c r="F96" s="1394"/>
      <c r="G96" s="1394"/>
      <c r="H96" s="1394"/>
      <c r="I96" s="1394"/>
      <c r="J96" s="1394"/>
      <c r="K96" s="1394"/>
      <c r="L96" s="1394"/>
      <c r="M96" s="1394"/>
      <c r="N96" s="1395"/>
    </row>
    <row r="99" spans="1:26" ht="30" x14ac:dyDescent="0.25">
      <c r="B99" s="92" t="s">
        <v>19</v>
      </c>
      <c r="C99" s="92" t="s">
        <v>144</v>
      </c>
      <c r="D99" s="1387" t="s">
        <v>77</v>
      </c>
      <c r="E99" s="1388"/>
    </row>
    <row r="100" spans="1:26" ht="30" x14ac:dyDescent="0.25">
      <c r="B100" s="120" t="s">
        <v>145</v>
      </c>
      <c r="C100" s="739" t="s">
        <v>20</v>
      </c>
      <c r="D100" s="1390"/>
      <c r="E100" s="1391"/>
    </row>
    <row r="103" spans="1:26" ht="26.25" x14ac:dyDescent="0.25">
      <c r="B103" s="1408" t="s">
        <v>146</v>
      </c>
      <c r="C103" s="1409"/>
      <c r="D103" s="1409"/>
      <c r="E103" s="1409"/>
      <c r="F103" s="1409"/>
      <c r="G103" s="1409"/>
      <c r="H103" s="1409"/>
      <c r="I103" s="1409"/>
      <c r="J103" s="1409"/>
      <c r="K103" s="1409"/>
      <c r="L103" s="1409"/>
      <c r="M103" s="1409"/>
      <c r="N103" s="1409"/>
      <c r="O103" s="1409"/>
      <c r="P103" s="1409"/>
    </row>
    <row r="105" spans="1:26" ht="15.75" thickBot="1" x14ac:dyDescent="0.3"/>
    <row r="106" spans="1:26" ht="27" thickBot="1" x14ac:dyDescent="0.3">
      <c r="B106" s="1393" t="s">
        <v>147</v>
      </c>
      <c r="C106" s="1394"/>
      <c r="D106" s="1394"/>
      <c r="E106" s="1394"/>
      <c r="F106" s="1394"/>
      <c r="G106" s="1394"/>
      <c r="H106" s="1394"/>
      <c r="I106" s="1394"/>
      <c r="J106" s="1394"/>
      <c r="K106" s="1394"/>
      <c r="L106" s="1394"/>
      <c r="M106" s="1394"/>
      <c r="N106" s="1395"/>
    </row>
    <row r="108" spans="1:26" ht="15.75" thickBot="1" x14ac:dyDescent="0.3">
      <c r="M108" s="46"/>
      <c r="N108" s="46"/>
    </row>
    <row r="109" spans="1:26" s="13" customFormat="1" ht="90" x14ac:dyDescent="0.25">
      <c r="B109" s="47" t="s">
        <v>35</v>
      </c>
      <c r="C109" s="47" t="s">
        <v>36</v>
      </c>
      <c r="D109" s="47" t="s">
        <v>37</v>
      </c>
      <c r="E109" s="47" t="s">
        <v>38</v>
      </c>
      <c r="F109" s="47" t="s">
        <v>39</v>
      </c>
      <c r="G109" s="47" t="s">
        <v>40</v>
      </c>
      <c r="H109" s="47" t="s">
        <v>41</v>
      </c>
      <c r="I109" s="47" t="s">
        <v>42</v>
      </c>
      <c r="J109" s="47" t="s">
        <v>43</v>
      </c>
      <c r="K109" s="47" t="s">
        <v>44</v>
      </c>
      <c r="L109" s="47" t="s">
        <v>45</v>
      </c>
      <c r="M109" s="48" t="s">
        <v>46</v>
      </c>
      <c r="N109" s="47" t="s">
        <v>47</v>
      </c>
      <c r="O109" s="47" t="s">
        <v>48</v>
      </c>
      <c r="P109" s="49" t="s">
        <v>49</v>
      </c>
      <c r="Q109" s="49" t="s">
        <v>50</v>
      </c>
    </row>
    <row r="110" spans="1:26" s="62" customFormat="1" ht="57" x14ac:dyDescent="0.25">
      <c r="A110" s="50">
        <v>1</v>
      </c>
      <c r="B110" s="64" t="s">
        <v>3635</v>
      </c>
      <c r="C110" s="52" t="s">
        <v>3635</v>
      </c>
      <c r="D110" s="64" t="s">
        <v>3637</v>
      </c>
      <c r="E110" s="58">
        <v>12</v>
      </c>
      <c r="F110" s="52" t="s">
        <v>20</v>
      </c>
      <c r="G110" s="54">
        <v>1</v>
      </c>
      <c r="H110" s="55">
        <v>41656</v>
      </c>
      <c r="I110" s="55">
        <v>41851</v>
      </c>
      <c r="J110" s="56" t="s">
        <v>21</v>
      </c>
      <c r="K110" s="57">
        <v>6.43</v>
      </c>
      <c r="L110" s="57">
        <v>0</v>
      </c>
      <c r="M110" s="58">
        <v>35</v>
      </c>
      <c r="N110" s="58">
        <v>100</v>
      </c>
      <c r="O110" s="59">
        <v>45119356</v>
      </c>
      <c r="P110" s="59">
        <v>92</v>
      </c>
      <c r="Q110" s="60"/>
      <c r="R110" s="61"/>
      <c r="S110" s="61"/>
      <c r="T110" s="61"/>
      <c r="U110" s="61"/>
      <c r="V110" s="61"/>
      <c r="W110" s="61"/>
      <c r="X110" s="61"/>
      <c r="Y110" s="61"/>
      <c r="Z110" s="61"/>
    </row>
    <row r="111" spans="1:26" s="62" customFormat="1" ht="28.5" x14ac:dyDescent="0.25">
      <c r="A111" s="50">
        <f>+A110+1</f>
        <v>2</v>
      </c>
      <c r="B111" s="64" t="s">
        <v>3635</v>
      </c>
      <c r="C111" s="52" t="s">
        <v>3635</v>
      </c>
      <c r="D111" s="64" t="s">
        <v>3638</v>
      </c>
      <c r="E111" s="58">
        <v>102</v>
      </c>
      <c r="F111" s="52" t="s">
        <v>20</v>
      </c>
      <c r="G111" s="54">
        <v>1</v>
      </c>
      <c r="H111" s="55">
        <v>41344</v>
      </c>
      <c r="I111" s="55">
        <v>41486</v>
      </c>
      <c r="J111" s="56" t="s">
        <v>21</v>
      </c>
      <c r="K111" s="57">
        <v>4.63</v>
      </c>
      <c r="L111" s="57">
        <v>0</v>
      </c>
      <c r="M111" s="58">
        <v>68</v>
      </c>
      <c r="N111" s="58">
        <v>100</v>
      </c>
      <c r="O111" s="59">
        <v>32819176</v>
      </c>
      <c r="P111" s="59">
        <v>94</v>
      </c>
      <c r="Q111" s="60"/>
      <c r="R111" s="61"/>
      <c r="S111" s="61"/>
      <c r="T111" s="61"/>
      <c r="U111" s="61"/>
      <c r="V111" s="61"/>
      <c r="W111" s="61"/>
      <c r="X111" s="61"/>
      <c r="Y111" s="61"/>
      <c r="Z111" s="61"/>
    </row>
    <row r="112" spans="1:26" s="62" customFormat="1" ht="57" x14ac:dyDescent="0.25">
      <c r="A112" s="50">
        <f>+A111+1</f>
        <v>3</v>
      </c>
      <c r="B112" s="64" t="s">
        <v>3635</v>
      </c>
      <c r="C112" s="52" t="s">
        <v>3635</v>
      </c>
      <c r="D112" s="64" t="s">
        <v>3637</v>
      </c>
      <c r="E112" s="58">
        <v>132</v>
      </c>
      <c r="F112" s="52" t="s">
        <v>20</v>
      </c>
      <c r="G112" s="54">
        <v>1</v>
      </c>
      <c r="H112" s="55">
        <v>41487</v>
      </c>
      <c r="I112" s="55">
        <v>41638</v>
      </c>
      <c r="J112" s="56" t="s">
        <v>21</v>
      </c>
      <c r="K112" s="57">
        <v>5</v>
      </c>
      <c r="L112" s="57">
        <v>0</v>
      </c>
      <c r="M112" s="58">
        <v>38</v>
      </c>
      <c r="N112" s="58">
        <v>100</v>
      </c>
      <c r="O112" s="59">
        <v>57220887</v>
      </c>
      <c r="P112" s="59">
        <v>96</v>
      </c>
      <c r="Q112" s="60"/>
      <c r="R112" s="61"/>
      <c r="S112" s="61"/>
      <c r="T112" s="61"/>
      <c r="U112" s="61"/>
      <c r="V112" s="61"/>
      <c r="W112" s="61"/>
      <c r="X112" s="61"/>
      <c r="Y112" s="61"/>
      <c r="Z112" s="61"/>
    </row>
    <row r="113" spans="1:26" s="62" customFormat="1" ht="86.25" customHeight="1" x14ac:dyDescent="0.25">
      <c r="A113" s="50">
        <f>+A112+1</f>
        <v>4</v>
      </c>
      <c r="B113" s="64" t="s">
        <v>3635</v>
      </c>
      <c r="C113" s="52" t="s">
        <v>3635</v>
      </c>
      <c r="D113" s="64" t="s">
        <v>3634</v>
      </c>
      <c r="E113" s="58">
        <v>43</v>
      </c>
      <c r="F113" s="52" t="s">
        <v>20</v>
      </c>
      <c r="G113" s="54">
        <v>1</v>
      </c>
      <c r="H113" s="55">
        <v>39987</v>
      </c>
      <c r="I113" s="55">
        <v>40177</v>
      </c>
      <c r="J113" s="56" t="s">
        <v>21</v>
      </c>
      <c r="K113" s="57">
        <v>0.9</v>
      </c>
      <c r="L113" s="57">
        <v>5.33</v>
      </c>
      <c r="M113" s="58">
        <v>220</v>
      </c>
      <c r="N113" s="58">
        <v>100</v>
      </c>
      <c r="O113" s="59">
        <v>360481150</v>
      </c>
      <c r="P113" s="59">
        <v>98</v>
      </c>
      <c r="Q113" s="66" t="s">
        <v>3636</v>
      </c>
      <c r="R113" s="61"/>
      <c r="S113" s="61"/>
      <c r="T113" s="61"/>
      <c r="U113" s="61"/>
      <c r="V113" s="61"/>
      <c r="W113" s="61"/>
      <c r="X113" s="61"/>
      <c r="Y113" s="61"/>
      <c r="Z113" s="61"/>
    </row>
    <row r="114" spans="1:26" s="62" customFormat="1" ht="71.25" x14ac:dyDescent="0.25">
      <c r="A114" s="50">
        <f>+A113+1</f>
        <v>5</v>
      </c>
      <c r="B114" s="64" t="s">
        <v>3635</v>
      </c>
      <c r="C114" s="52" t="s">
        <v>3635</v>
      </c>
      <c r="D114" s="64" t="s">
        <v>3634</v>
      </c>
      <c r="E114" s="58">
        <v>119</v>
      </c>
      <c r="F114" s="52" t="s">
        <v>20</v>
      </c>
      <c r="G114" s="54">
        <v>1</v>
      </c>
      <c r="H114" s="55">
        <v>39827</v>
      </c>
      <c r="I114" s="55">
        <v>40025</v>
      </c>
      <c r="J114" s="56" t="s">
        <v>21</v>
      </c>
      <c r="K114" s="57">
        <v>0</v>
      </c>
      <c r="L114" s="57">
        <v>6.53</v>
      </c>
      <c r="M114" s="58">
        <v>85</v>
      </c>
      <c r="N114" s="58">
        <v>100</v>
      </c>
      <c r="O114" s="59">
        <v>128319043</v>
      </c>
      <c r="P114" s="59">
        <v>100</v>
      </c>
      <c r="Q114" s="66" t="s">
        <v>3633</v>
      </c>
      <c r="R114" s="61"/>
      <c r="S114" s="61"/>
      <c r="T114" s="61"/>
      <c r="U114" s="61"/>
      <c r="V114" s="61"/>
      <c r="W114" s="61"/>
      <c r="X114" s="61"/>
      <c r="Y114" s="61"/>
      <c r="Z114" s="61"/>
    </row>
    <row r="115" spans="1:26" s="62" customFormat="1" x14ac:dyDescent="0.25">
      <c r="A115" s="50"/>
      <c r="B115" s="78" t="s">
        <v>30</v>
      </c>
      <c r="C115" s="72"/>
      <c r="D115" s="71"/>
      <c r="E115" s="228"/>
      <c r="F115" s="73"/>
      <c r="G115" s="73"/>
      <c r="H115" s="73"/>
      <c r="I115" s="74"/>
      <c r="J115" s="74"/>
      <c r="K115" s="79">
        <f>SUM(K110:K114)</f>
        <v>16.959999999999997</v>
      </c>
      <c r="L115" s="79">
        <f>SUM(L110:L114)</f>
        <v>11.86</v>
      </c>
      <c r="M115" s="251">
        <f>SUM(M110:M114)</f>
        <v>446</v>
      </c>
      <c r="N115" s="79"/>
      <c r="O115" s="77"/>
      <c r="P115" s="77"/>
      <c r="Q115" s="81"/>
    </row>
    <row r="116" spans="1:26" x14ac:dyDescent="0.25">
      <c r="B116" s="82"/>
      <c r="C116" s="82"/>
      <c r="D116" s="82"/>
      <c r="E116" s="83"/>
      <c r="F116" s="82"/>
      <c r="G116" s="82"/>
      <c r="H116" s="82"/>
      <c r="I116" s="82"/>
      <c r="J116" s="82"/>
      <c r="K116" s="82"/>
      <c r="L116" s="82"/>
      <c r="M116" s="82"/>
      <c r="N116" s="82"/>
      <c r="O116" s="82"/>
      <c r="P116" s="82"/>
    </row>
    <row r="117" spans="1:26" ht="18.75" x14ac:dyDescent="0.25">
      <c r="B117" s="86" t="s">
        <v>151</v>
      </c>
      <c r="C117" s="133">
        <f>+K115</f>
        <v>16.959999999999997</v>
      </c>
      <c r="H117" s="89"/>
      <c r="I117" s="89"/>
      <c r="J117" s="89"/>
      <c r="K117" s="89"/>
      <c r="L117" s="89"/>
      <c r="M117" s="89"/>
      <c r="N117" s="82"/>
      <c r="O117" s="82"/>
      <c r="P117" s="82"/>
    </row>
    <row r="119" spans="1:26" ht="15.75" thickBot="1" x14ac:dyDescent="0.3"/>
    <row r="120" spans="1:26" ht="45.75" thickBot="1" x14ac:dyDescent="0.3">
      <c r="B120" s="134" t="s">
        <v>152</v>
      </c>
      <c r="C120" s="135" t="s">
        <v>153</v>
      </c>
      <c r="D120" s="134" t="s">
        <v>29</v>
      </c>
      <c r="E120" s="135" t="s">
        <v>154</v>
      </c>
    </row>
    <row r="121" spans="1:26" x14ac:dyDescent="0.25">
      <c r="B121" s="136" t="s">
        <v>155</v>
      </c>
      <c r="C121" s="137">
        <v>20</v>
      </c>
      <c r="D121" s="137"/>
      <c r="E121" s="1396">
        <v>30</v>
      </c>
    </row>
    <row r="122" spans="1:26" x14ac:dyDescent="0.25">
      <c r="B122" s="136" t="s">
        <v>156</v>
      </c>
      <c r="C122" s="740">
        <v>30</v>
      </c>
      <c r="D122" s="746">
        <v>30</v>
      </c>
      <c r="E122" s="1397"/>
    </row>
    <row r="123" spans="1:26" ht="15.75" thickBot="1" x14ac:dyDescent="0.3">
      <c r="B123" s="136" t="s">
        <v>157</v>
      </c>
      <c r="C123" s="139">
        <v>40</v>
      </c>
      <c r="D123" s="139"/>
      <c r="E123" s="1398"/>
    </row>
    <row r="125" spans="1:26" ht="15.75" thickBot="1" x14ac:dyDescent="0.3"/>
    <row r="126" spans="1:26" ht="27" thickBot="1" x14ac:dyDescent="0.3">
      <c r="B126" s="1393" t="s">
        <v>158</v>
      </c>
      <c r="C126" s="1394"/>
      <c r="D126" s="1394"/>
      <c r="E126" s="1394"/>
      <c r="F126" s="1394"/>
      <c r="G126" s="1394"/>
      <c r="H126" s="1394"/>
      <c r="I126" s="1394"/>
      <c r="J126" s="1394"/>
      <c r="K126" s="1394"/>
      <c r="L126" s="1394"/>
      <c r="M126" s="1394"/>
      <c r="N126" s="1395"/>
    </row>
    <row r="128" spans="1:26" ht="75" x14ac:dyDescent="0.25">
      <c r="B128" s="91" t="s">
        <v>87</v>
      </c>
      <c r="C128" s="91" t="s">
        <v>88</v>
      </c>
      <c r="D128" s="91" t="s">
        <v>89</v>
      </c>
      <c r="E128" s="91" t="s">
        <v>90</v>
      </c>
      <c r="F128" s="91" t="s">
        <v>91</v>
      </c>
      <c r="G128" s="91" t="s">
        <v>92</v>
      </c>
      <c r="H128" s="91" t="s">
        <v>93</v>
      </c>
      <c r="I128" s="91" t="s">
        <v>94</v>
      </c>
      <c r="J128" s="1387" t="s">
        <v>95</v>
      </c>
      <c r="K128" s="1405"/>
      <c r="L128" s="1388"/>
      <c r="M128" s="91" t="s">
        <v>96</v>
      </c>
      <c r="N128" s="91" t="s">
        <v>97</v>
      </c>
      <c r="O128" s="91" t="s">
        <v>98</v>
      </c>
      <c r="P128" s="1387" t="s">
        <v>77</v>
      </c>
      <c r="Q128" s="1388"/>
    </row>
    <row r="129" spans="1:17" ht="90" x14ac:dyDescent="0.25">
      <c r="A129" s="1119"/>
      <c r="B129" s="1801" t="s">
        <v>159</v>
      </c>
      <c r="C129" s="1801" t="s">
        <v>103</v>
      </c>
      <c r="D129" s="1804" t="s">
        <v>3632</v>
      </c>
      <c r="E129" s="1807">
        <v>57290385</v>
      </c>
      <c r="F129" s="1807" t="s">
        <v>520</v>
      </c>
      <c r="G129" s="1801" t="s">
        <v>3631</v>
      </c>
      <c r="H129" s="1810">
        <v>39276</v>
      </c>
      <c r="I129" s="1813" t="s">
        <v>368</v>
      </c>
      <c r="J129" s="1118" t="s">
        <v>3630</v>
      </c>
      <c r="K129" s="1117" t="s">
        <v>3629</v>
      </c>
      <c r="L129" s="107" t="s">
        <v>3628</v>
      </c>
      <c r="M129" s="1403" t="s">
        <v>20</v>
      </c>
      <c r="N129" s="1403" t="s">
        <v>20</v>
      </c>
      <c r="O129" s="1403" t="s">
        <v>20</v>
      </c>
      <c r="P129" s="1595"/>
      <c r="Q129" s="1596"/>
    </row>
    <row r="130" spans="1:17" ht="165" x14ac:dyDescent="0.25">
      <c r="A130" s="1119"/>
      <c r="B130" s="1802"/>
      <c r="C130" s="1802"/>
      <c r="D130" s="1805"/>
      <c r="E130" s="1808"/>
      <c r="F130" s="1808"/>
      <c r="G130" s="1802"/>
      <c r="H130" s="1811"/>
      <c r="I130" s="1814"/>
      <c r="J130" s="1118" t="s">
        <v>3626</v>
      </c>
      <c r="K130" s="1117" t="s">
        <v>3627</v>
      </c>
      <c r="L130" s="360" t="s">
        <v>3624</v>
      </c>
      <c r="M130" s="1397"/>
      <c r="N130" s="1397"/>
      <c r="O130" s="1397"/>
      <c r="P130" s="1597"/>
      <c r="Q130" s="1598"/>
    </row>
    <row r="131" spans="1:17" ht="165" x14ac:dyDescent="0.25">
      <c r="A131" s="1119"/>
      <c r="B131" s="1802"/>
      <c r="C131" s="1802"/>
      <c r="D131" s="1805"/>
      <c r="E131" s="1808"/>
      <c r="F131" s="1808"/>
      <c r="G131" s="1802"/>
      <c r="H131" s="1811"/>
      <c r="I131" s="1814"/>
      <c r="J131" s="1118" t="s">
        <v>3626</v>
      </c>
      <c r="K131" s="1117" t="s">
        <v>3625</v>
      </c>
      <c r="L131" s="107" t="s">
        <v>3624</v>
      </c>
      <c r="M131" s="1397"/>
      <c r="N131" s="1397"/>
      <c r="O131" s="1397"/>
      <c r="P131" s="1597"/>
      <c r="Q131" s="1598"/>
    </row>
    <row r="132" spans="1:17" ht="105" x14ac:dyDescent="0.25">
      <c r="A132" s="1119"/>
      <c r="B132" s="1803"/>
      <c r="C132" s="1803"/>
      <c r="D132" s="1806"/>
      <c r="E132" s="1809"/>
      <c r="F132" s="1809"/>
      <c r="G132" s="1803"/>
      <c r="H132" s="1812"/>
      <c r="I132" s="1815"/>
      <c r="J132" s="1118" t="s">
        <v>3623</v>
      </c>
      <c r="K132" s="1117" t="s">
        <v>3622</v>
      </c>
      <c r="L132" s="1006" t="s">
        <v>3621</v>
      </c>
      <c r="M132" s="1404"/>
      <c r="N132" s="1404"/>
      <c r="O132" s="1404"/>
      <c r="P132" s="1599"/>
      <c r="Q132" s="1600"/>
    </row>
    <row r="133" spans="1:17" ht="30" x14ac:dyDescent="0.25">
      <c r="B133" s="1801" t="s">
        <v>758</v>
      </c>
      <c r="C133" s="1801" t="s">
        <v>103</v>
      </c>
      <c r="D133" s="1804" t="s">
        <v>3620</v>
      </c>
      <c r="E133" s="1807">
        <v>36695573</v>
      </c>
      <c r="F133" s="1801" t="s">
        <v>3619</v>
      </c>
      <c r="G133" s="1801" t="s">
        <v>3618</v>
      </c>
      <c r="H133" s="1661">
        <v>39340</v>
      </c>
      <c r="I133" s="1445" t="s">
        <v>368</v>
      </c>
      <c r="J133" s="106" t="s">
        <v>3616</v>
      </c>
      <c r="K133" s="107" t="s">
        <v>3617</v>
      </c>
      <c r="L133" s="107" t="s">
        <v>3611</v>
      </c>
      <c r="M133" s="1403" t="s">
        <v>20</v>
      </c>
      <c r="N133" s="1403" t="s">
        <v>20</v>
      </c>
      <c r="O133" s="1403" t="s">
        <v>20</v>
      </c>
      <c r="P133" s="1656"/>
      <c r="Q133" s="1657"/>
    </row>
    <row r="134" spans="1:17" ht="30" x14ac:dyDescent="0.25">
      <c r="B134" s="1802"/>
      <c r="C134" s="1802"/>
      <c r="D134" s="1805"/>
      <c r="E134" s="1808"/>
      <c r="F134" s="1802"/>
      <c r="G134" s="1802"/>
      <c r="H134" s="1699"/>
      <c r="I134" s="1454"/>
      <c r="J134" s="106" t="s">
        <v>3616</v>
      </c>
      <c r="K134" s="107" t="s">
        <v>3615</v>
      </c>
      <c r="L134" s="107" t="s">
        <v>3611</v>
      </c>
      <c r="M134" s="1397"/>
      <c r="N134" s="1397"/>
      <c r="O134" s="1397"/>
      <c r="P134" s="1662"/>
      <c r="Q134" s="1663"/>
    </row>
    <row r="135" spans="1:17" ht="30" x14ac:dyDescent="0.25">
      <c r="B135" s="1802"/>
      <c r="C135" s="1802"/>
      <c r="D135" s="1805"/>
      <c r="E135" s="1808"/>
      <c r="F135" s="1802"/>
      <c r="G135" s="1802"/>
      <c r="H135" s="1699"/>
      <c r="I135" s="1454"/>
      <c r="J135" s="104" t="s">
        <v>3614</v>
      </c>
      <c r="K135" s="107" t="s">
        <v>3613</v>
      </c>
      <c r="L135" s="97" t="s">
        <v>1064</v>
      </c>
      <c r="M135" s="1397"/>
      <c r="N135" s="1397"/>
      <c r="O135" s="1397"/>
      <c r="P135" s="1662"/>
      <c r="Q135" s="1663"/>
    </row>
    <row r="136" spans="1:17" ht="30" x14ac:dyDescent="0.25">
      <c r="B136" s="1803"/>
      <c r="C136" s="1803"/>
      <c r="D136" s="1806"/>
      <c r="E136" s="1809"/>
      <c r="F136" s="1803"/>
      <c r="G136" s="1803"/>
      <c r="H136" s="1700"/>
      <c r="I136" s="1446"/>
      <c r="J136" s="104" t="s">
        <v>3612</v>
      </c>
      <c r="K136" s="107">
        <v>2001</v>
      </c>
      <c r="L136" s="97" t="s">
        <v>3611</v>
      </c>
      <c r="M136" s="1404"/>
      <c r="N136" s="1404"/>
      <c r="O136" s="1404"/>
      <c r="P136" s="1658"/>
      <c r="Q136" s="1659"/>
    </row>
    <row r="137" spans="1:17" ht="105" x14ac:dyDescent="0.25">
      <c r="B137" s="1801" t="s">
        <v>175</v>
      </c>
      <c r="C137" s="1801" t="s">
        <v>103</v>
      </c>
      <c r="D137" s="1804" t="s">
        <v>3610</v>
      </c>
      <c r="E137" s="1807">
        <v>57297900</v>
      </c>
      <c r="F137" s="1807" t="s">
        <v>379</v>
      </c>
      <c r="G137" s="1801" t="s">
        <v>3609</v>
      </c>
      <c r="H137" s="94"/>
      <c r="I137" s="95" t="s">
        <v>368</v>
      </c>
      <c r="J137" s="106" t="s">
        <v>3608</v>
      </c>
      <c r="K137" s="480">
        <v>41275</v>
      </c>
      <c r="L137" s="107" t="s">
        <v>3605</v>
      </c>
      <c r="M137" s="1389" t="s">
        <v>20</v>
      </c>
      <c r="N137" s="1389" t="s">
        <v>21</v>
      </c>
      <c r="O137" s="1389" t="s">
        <v>20</v>
      </c>
      <c r="P137" s="1595" t="s">
        <v>3607</v>
      </c>
      <c r="Q137" s="1596"/>
    </row>
    <row r="138" spans="1:17" ht="105" x14ac:dyDescent="0.25">
      <c r="B138" s="1803"/>
      <c r="C138" s="1803"/>
      <c r="D138" s="1806"/>
      <c r="E138" s="1809"/>
      <c r="F138" s="1809"/>
      <c r="G138" s="1803"/>
      <c r="H138" s="41"/>
      <c r="I138" s="41"/>
      <c r="J138" s="41" t="s">
        <v>3606</v>
      </c>
      <c r="K138" s="200">
        <v>41153</v>
      </c>
      <c r="L138" s="120" t="s">
        <v>3605</v>
      </c>
      <c r="M138" s="1389"/>
      <c r="N138" s="1389"/>
      <c r="O138" s="1389"/>
      <c r="P138" s="1599"/>
      <c r="Q138" s="1600"/>
    </row>
    <row r="140" spans="1:17" ht="15.75" thickBot="1" x14ac:dyDescent="0.3"/>
    <row r="141" spans="1:17" ht="45" x14ac:dyDescent="0.25">
      <c r="B141" s="42" t="s">
        <v>19</v>
      </c>
      <c r="C141" s="42" t="s">
        <v>152</v>
      </c>
      <c r="D141" s="91" t="s">
        <v>153</v>
      </c>
      <c r="E141" s="42" t="s">
        <v>29</v>
      </c>
      <c r="F141" s="135" t="s">
        <v>182</v>
      </c>
      <c r="G141" s="147"/>
    </row>
    <row r="142" spans="1:17" ht="108" x14ac:dyDescent="0.2">
      <c r="B142" s="1399" t="s">
        <v>183</v>
      </c>
      <c r="C142" s="148" t="s">
        <v>184</v>
      </c>
      <c r="D142" s="746">
        <v>25</v>
      </c>
      <c r="E142" s="746">
        <v>25</v>
      </c>
      <c r="F142" s="1400">
        <f>+E142+E143+E144</f>
        <v>60</v>
      </c>
      <c r="G142" s="149"/>
    </row>
    <row r="143" spans="1:17" ht="96" x14ac:dyDescent="0.2">
      <c r="B143" s="1399"/>
      <c r="C143" s="148" t="s">
        <v>185</v>
      </c>
      <c r="D143" s="739">
        <v>25</v>
      </c>
      <c r="E143" s="746">
        <v>25</v>
      </c>
      <c r="F143" s="1401"/>
      <c r="G143" s="149"/>
    </row>
    <row r="144" spans="1:17" ht="60" x14ac:dyDescent="0.2">
      <c r="B144" s="1399"/>
      <c r="C144" s="148" t="s">
        <v>186</v>
      </c>
      <c r="D144" s="746">
        <v>10</v>
      </c>
      <c r="E144" s="746">
        <v>10</v>
      </c>
      <c r="F144" s="1402"/>
      <c r="G144" s="149"/>
    </row>
    <row r="145" spans="2:5" x14ac:dyDescent="0.25">
      <c r="C145"/>
    </row>
    <row r="148" spans="2:5" x14ac:dyDescent="0.25">
      <c r="B148" s="39" t="s">
        <v>187</v>
      </c>
    </row>
    <row r="151" spans="2:5" x14ac:dyDescent="0.25">
      <c r="B151" s="40" t="s">
        <v>19</v>
      </c>
      <c r="C151" s="40" t="s">
        <v>28</v>
      </c>
      <c r="D151" s="42" t="s">
        <v>29</v>
      </c>
      <c r="E151" s="42" t="s">
        <v>30</v>
      </c>
    </row>
    <row r="152" spans="2:5" ht="42.75" x14ac:dyDescent="0.25">
      <c r="B152" s="43" t="s">
        <v>188</v>
      </c>
      <c r="C152" s="813">
        <v>40</v>
      </c>
      <c r="D152" s="746">
        <f>+E121</f>
        <v>30</v>
      </c>
      <c r="E152" s="1403">
        <f>+D152+D153</f>
        <v>90</v>
      </c>
    </row>
    <row r="153" spans="2:5" ht="71.25" x14ac:dyDescent="0.25">
      <c r="B153" s="43" t="s">
        <v>189</v>
      </c>
      <c r="C153" s="813">
        <v>60</v>
      </c>
      <c r="D153" s="746">
        <v>60</v>
      </c>
      <c r="E153" s="1404"/>
    </row>
  </sheetData>
  <mergeCells count="104">
    <mergeCell ref="B73:N73"/>
    <mergeCell ref="J78:L78"/>
    <mergeCell ref="P78:Q78"/>
    <mergeCell ref="C59:N59"/>
    <mergeCell ref="B61:N61"/>
    <mergeCell ref="O64:P64"/>
    <mergeCell ref="O65:P66"/>
    <mergeCell ref="B2:P2"/>
    <mergeCell ref="B4:P4"/>
    <mergeCell ref="C6:N6"/>
    <mergeCell ref="C7:N7"/>
    <mergeCell ref="C8:N8"/>
    <mergeCell ref="C9:N9"/>
    <mergeCell ref="C10:E10"/>
    <mergeCell ref="B14:C21"/>
    <mergeCell ref="B22:C22"/>
    <mergeCell ref="E40:E41"/>
    <mergeCell ref="M45:N45"/>
    <mergeCell ref="B55:B56"/>
    <mergeCell ref="C55:C56"/>
    <mergeCell ref="D55:E55"/>
    <mergeCell ref="O67:P67"/>
    <mergeCell ref="N83:N87"/>
    <mergeCell ref="O83:O87"/>
    <mergeCell ref="P83:Q87"/>
    <mergeCell ref="B79:B82"/>
    <mergeCell ref="C79:C82"/>
    <mergeCell ref="D79:D82"/>
    <mergeCell ref="E79:E82"/>
    <mergeCell ref="F79:F82"/>
    <mergeCell ref="G79:G82"/>
    <mergeCell ref="H79:H82"/>
    <mergeCell ref="I79:I82"/>
    <mergeCell ref="M79:M82"/>
    <mergeCell ref="N79:N82"/>
    <mergeCell ref="O79:O82"/>
    <mergeCell ref="P79:Q82"/>
    <mergeCell ref="B83:B87"/>
    <mergeCell ref="C83:C87"/>
    <mergeCell ref="D83:D87"/>
    <mergeCell ref="E83:E87"/>
    <mergeCell ref="F83:F87"/>
    <mergeCell ref="G83:G87"/>
    <mergeCell ref="H83:H87"/>
    <mergeCell ref="I83:I87"/>
    <mergeCell ref="M83:M87"/>
    <mergeCell ref="N88:N93"/>
    <mergeCell ref="O88:O93"/>
    <mergeCell ref="P88:Q93"/>
    <mergeCell ref="F142:F144"/>
    <mergeCell ref="B96:N96"/>
    <mergeCell ref="D99:E99"/>
    <mergeCell ref="D100:E100"/>
    <mergeCell ref="B103:P103"/>
    <mergeCell ref="B106:N106"/>
    <mergeCell ref="E121:E123"/>
    <mergeCell ref="B126:N126"/>
    <mergeCell ref="J128:L128"/>
    <mergeCell ref="P128:Q128"/>
    <mergeCell ref="B88:B94"/>
    <mergeCell ref="C88:C94"/>
    <mergeCell ref="D88:D94"/>
    <mergeCell ref="E88:E94"/>
    <mergeCell ref="F88:F94"/>
    <mergeCell ref="G88:G94"/>
    <mergeCell ref="H88:H94"/>
    <mergeCell ref="I88:I94"/>
    <mergeCell ref="M88:M93"/>
    <mergeCell ref="N129:N132"/>
    <mergeCell ref="O129:O132"/>
    <mergeCell ref="B142:B144"/>
    <mergeCell ref="P129:Q132"/>
    <mergeCell ref="E152:E153"/>
    <mergeCell ref="P133:Q136"/>
    <mergeCell ref="B137:B138"/>
    <mergeCell ref="C137:C138"/>
    <mergeCell ref="D137:D138"/>
    <mergeCell ref="E137:E138"/>
    <mergeCell ref="B129:B132"/>
    <mergeCell ref="C129:C132"/>
    <mergeCell ref="P137:Q138"/>
    <mergeCell ref="D129:D132"/>
    <mergeCell ref="E129:E132"/>
    <mergeCell ref="F129:F132"/>
    <mergeCell ref="G129:G132"/>
    <mergeCell ref="H129:H132"/>
    <mergeCell ref="I129:I132"/>
    <mergeCell ref="M129:M132"/>
    <mergeCell ref="O133:O136"/>
    <mergeCell ref="B133:B136"/>
    <mergeCell ref="C133:C136"/>
    <mergeCell ref="D133:D136"/>
    <mergeCell ref="E133:E136"/>
    <mergeCell ref="F133:F136"/>
    <mergeCell ref="F137:F138"/>
    <mergeCell ref="G137:G138"/>
    <mergeCell ref="M137:M138"/>
    <mergeCell ref="N137:N138"/>
    <mergeCell ref="O137:O138"/>
    <mergeCell ref="G133:G136"/>
    <mergeCell ref="H133:H136"/>
    <mergeCell ref="I133:I136"/>
    <mergeCell ref="M133:M136"/>
    <mergeCell ref="N133:N136"/>
  </mergeCells>
  <dataValidations count="2">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06"/>
  <sheetViews>
    <sheetView topLeftCell="B7" zoomScale="68" zoomScaleNormal="68"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1847</v>
      </c>
      <c r="D6" s="1443"/>
      <c r="E6" s="1443"/>
      <c r="F6" s="1443"/>
      <c r="G6" s="1443"/>
      <c r="H6" s="1443"/>
      <c r="I6" s="1443"/>
      <c r="J6" s="1443"/>
      <c r="K6" s="1443"/>
      <c r="L6" s="1443"/>
      <c r="M6" s="1443"/>
      <c r="N6" s="1444"/>
    </row>
    <row r="7" spans="2:16" ht="16.5" thickBot="1" x14ac:dyDescent="0.3">
      <c r="B7" s="3" t="s">
        <v>4</v>
      </c>
      <c r="C7" s="144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t="s">
        <v>3841</v>
      </c>
      <c r="D10" s="1415"/>
      <c r="E10" s="1416"/>
      <c r="F10" s="4"/>
      <c r="G10" s="4"/>
      <c r="H10" s="4"/>
      <c r="I10" s="4"/>
      <c r="J10" s="4"/>
      <c r="K10" s="4"/>
      <c r="L10" s="4"/>
      <c r="M10" s="4"/>
      <c r="N10" s="5"/>
    </row>
    <row r="11" spans="2:16" ht="16.5" thickBot="1" x14ac:dyDescent="0.3">
      <c r="B11" s="6" t="s">
        <v>10</v>
      </c>
      <c r="C11" s="281">
        <v>41984</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15" customHeight="1" x14ac:dyDescent="0.25">
      <c r="B14" s="1417" t="s">
        <v>11</v>
      </c>
      <c r="C14" s="1417"/>
      <c r="D14" s="760" t="s">
        <v>12</v>
      </c>
      <c r="E14" s="760" t="s">
        <v>13</v>
      </c>
      <c r="F14" s="760" t="s">
        <v>14</v>
      </c>
      <c r="G14" s="16"/>
      <c r="I14" s="17"/>
      <c r="J14" s="17"/>
      <c r="K14" s="17"/>
      <c r="L14" s="17"/>
      <c r="M14" s="17"/>
      <c r="N14" s="14"/>
    </row>
    <row r="15" spans="2:16" x14ac:dyDescent="0.25">
      <c r="B15" s="1417"/>
      <c r="C15" s="1417"/>
      <c r="D15" s="760">
        <v>23</v>
      </c>
      <c r="E15" s="18">
        <v>1764597445</v>
      </c>
      <c r="F15" s="18">
        <v>845</v>
      </c>
      <c r="G15" s="20"/>
      <c r="I15" s="21"/>
      <c r="J15" s="21"/>
      <c r="K15" s="21"/>
      <c r="L15" s="21"/>
      <c r="M15" s="21"/>
      <c r="N15" s="14"/>
    </row>
    <row r="16" spans="2:16" x14ac:dyDescent="0.25">
      <c r="B16" s="1417"/>
      <c r="C16" s="1417"/>
      <c r="D16" s="760">
        <v>9</v>
      </c>
      <c r="E16" s="18">
        <v>1694432069</v>
      </c>
      <c r="F16" s="18">
        <v>140</v>
      </c>
      <c r="G16" s="20"/>
      <c r="I16" s="21"/>
      <c r="J16" s="21"/>
      <c r="K16" s="21"/>
      <c r="L16" s="21"/>
      <c r="M16" s="21"/>
      <c r="N16" s="14"/>
    </row>
    <row r="17" spans="1:14" x14ac:dyDescent="0.25">
      <c r="B17" s="1417"/>
      <c r="C17" s="1417"/>
      <c r="D17" s="760"/>
      <c r="E17" s="18"/>
      <c r="F17" s="18">
        <v>629</v>
      </c>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t="s">
        <v>3840</v>
      </c>
      <c r="E22" s="18">
        <v>3459029514</v>
      </c>
      <c r="F22" s="18">
        <v>1614</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1291.2</v>
      </c>
      <c r="D24" s="32"/>
      <c r="E24" s="33">
        <f>E22</f>
        <v>3459029514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c r="D30" s="746" t="s">
        <v>23</v>
      </c>
      <c r="E30"/>
      <c r="F30"/>
      <c r="G30"/>
      <c r="H30"/>
      <c r="I30" s="13"/>
      <c r="J30" s="13"/>
      <c r="K30" s="13"/>
      <c r="L30" s="13"/>
      <c r="M30" s="13"/>
      <c r="N30" s="14"/>
    </row>
    <row r="31" spans="1:14" x14ac:dyDescent="0.25">
      <c r="A31" s="36"/>
      <c r="B31" s="41" t="s">
        <v>24</v>
      </c>
      <c r="C31" s="746"/>
      <c r="D31" s="746" t="s">
        <v>23</v>
      </c>
      <c r="E31"/>
      <c r="F31"/>
      <c r="G31"/>
      <c r="H31"/>
      <c r="I31" s="13"/>
      <c r="J31" s="13"/>
      <c r="K31" s="13"/>
      <c r="L31" s="13"/>
      <c r="M31" s="13"/>
      <c r="N31" s="14"/>
    </row>
    <row r="32" spans="1:14" x14ac:dyDescent="0.25">
      <c r="A32" s="36"/>
      <c r="B32" s="41" t="s">
        <v>25</v>
      </c>
      <c r="C32" s="746"/>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0</v>
      </c>
      <c r="E40" s="1403">
        <f>+D40+D41</f>
        <v>0</v>
      </c>
      <c r="F40"/>
      <c r="G40"/>
      <c r="H40"/>
      <c r="I40" s="13"/>
      <c r="J40" s="13"/>
      <c r="K40" s="13"/>
      <c r="L40" s="13"/>
      <c r="M40" s="13"/>
      <c r="N40" s="14"/>
    </row>
    <row r="41" spans="1:17" ht="42.75" x14ac:dyDescent="0.25">
      <c r="A41" s="36"/>
      <c r="B41" s="43" t="s">
        <v>32</v>
      </c>
      <c r="C41" s="813">
        <v>60</v>
      </c>
      <c r="D41" s="746">
        <f>+F205</f>
        <v>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1167"/>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195" x14ac:dyDescent="0.25">
      <c r="A49" s="50"/>
      <c r="B49" s="71" t="s">
        <v>3724</v>
      </c>
      <c r="C49" s="1166" t="s">
        <v>1847</v>
      </c>
      <c r="D49" s="72" t="s">
        <v>3839</v>
      </c>
      <c r="E49" s="228" t="s">
        <v>3838</v>
      </c>
      <c r="F49" s="73" t="s">
        <v>20</v>
      </c>
      <c r="G49" s="228">
        <v>1</v>
      </c>
      <c r="H49" s="226">
        <v>40028</v>
      </c>
      <c r="I49" s="226">
        <v>40522</v>
      </c>
      <c r="J49" s="74" t="s">
        <v>21</v>
      </c>
      <c r="K49" s="75" t="s">
        <v>3837</v>
      </c>
      <c r="L49" s="76">
        <v>0</v>
      </c>
      <c r="M49" s="76">
        <v>753</v>
      </c>
      <c r="N49" s="76">
        <v>753</v>
      </c>
      <c r="O49" s="77">
        <v>1522109500</v>
      </c>
      <c r="P49" s="1164">
        <v>331</v>
      </c>
      <c r="Q49" s="1085" t="s">
        <v>3836</v>
      </c>
      <c r="R49" s="61"/>
      <c r="S49" s="61"/>
      <c r="T49" s="61"/>
      <c r="U49" s="61"/>
      <c r="V49" s="61"/>
      <c r="W49" s="61"/>
      <c r="X49" s="61"/>
      <c r="Y49" s="61"/>
      <c r="Z49" s="61"/>
    </row>
    <row r="50" spans="1:26" s="62" customFormat="1" ht="90" x14ac:dyDescent="0.25">
      <c r="A50" s="50" t="e">
        <f>+#REF!+1</f>
        <v>#REF!</v>
      </c>
      <c r="B50" s="71" t="s">
        <v>3724</v>
      </c>
      <c r="C50" s="1166" t="s">
        <v>1847</v>
      </c>
      <c r="D50" s="72" t="s">
        <v>3723</v>
      </c>
      <c r="E50" s="76" t="s">
        <v>3835</v>
      </c>
      <c r="F50" s="73" t="s">
        <v>20</v>
      </c>
      <c r="G50" s="228">
        <v>1</v>
      </c>
      <c r="H50" s="226">
        <v>40551</v>
      </c>
      <c r="I50" s="226">
        <v>40908</v>
      </c>
      <c r="J50" s="74" t="s">
        <v>21</v>
      </c>
      <c r="K50" s="74" t="s">
        <v>3834</v>
      </c>
      <c r="L50" s="75">
        <v>0</v>
      </c>
      <c r="M50" s="75">
        <v>765</v>
      </c>
      <c r="N50" s="75">
        <v>765</v>
      </c>
      <c r="O50" s="1164" t="s">
        <v>3833</v>
      </c>
      <c r="P50" s="77">
        <v>329</v>
      </c>
      <c r="Q50" s="65" t="s">
        <v>3832</v>
      </c>
      <c r="R50" s="61"/>
      <c r="S50" s="61"/>
      <c r="T50" s="61"/>
      <c r="U50" s="61"/>
      <c r="V50" s="61"/>
      <c r="W50" s="61"/>
      <c r="X50" s="61"/>
      <c r="Y50" s="61"/>
      <c r="Z50" s="61"/>
    </row>
    <row r="51" spans="1:26" s="62" customFormat="1" ht="90" x14ac:dyDescent="0.25">
      <c r="A51" s="50"/>
      <c r="B51" s="71" t="s">
        <v>3724</v>
      </c>
      <c r="C51" s="1166" t="s">
        <v>1847</v>
      </c>
      <c r="D51" s="72" t="s">
        <v>318</v>
      </c>
      <c r="E51" s="76">
        <v>701820120333</v>
      </c>
      <c r="F51" s="73" t="s">
        <v>20</v>
      </c>
      <c r="G51" s="228">
        <v>1</v>
      </c>
      <c r="H51" s="226" t="s">
        <v>1374</v>
      </c>
      <c r="I51" s="226" t="s">
        <v>1374</v>
      </c>
      <c r="J51" s="74"/>
      <c r="K51" s="74"/>
      <c r="L51" s="74"/>
      <c r="M51" s="75">
        <v>126</v>
      </c>
      <c r="N51" s="75">
        <v>126</v>
      </c>
      <c r="O51" s="1164" t="s">
        <v>1374</v>
      </c>
      <c r="P51" s="77">
        <v>330</v>
      </c>
      <c r="Q51" s="65" t="s">
        <v>3829</v>
      </c>
      <c r="R51" s="61"/>
      <c r="S51" s="61"/>
      <c r="T51" s="61"/>
      <c r="U51" s="61"/>
      <c r="V51" s="61"/>
      <c r="W51" s="61"/>
      <c r="X51" s="61"/>
      <c r="Y51" s="61"/>
      <c r="Z51" s="61"/>
    </row>
    <row r="52" spans="1:26" s="62" customFormat="1" ht="90" x14ac:dyDescent="0.25">
      <c r="A52" s="50"/>
      <c r="B52" s="1166" t="s">
        <v>3830</v>
      </c>
      <c r="C52" s="1166" t="s">
        <v>1847</v>
      </c>
      <c r="D52" s="72" t="s">
        <v>318</v>
      </c>
      <c r="E52" s="76">
        <v>701820120155</v>
      </c>
      <c r="F52" s="73" t="s">
        <v>20</v>
      </c>
      <c r="G52" s="228">
        <v>1</v>
      </c>
      <c r="H52" s="226">
        <v>40932</v>
      </c>
      <c r="I52" s="226">
        <v>41273</v>
      </c>
      <c r="J52" s="74" t="s">
        <v>21</v>
      </c>
      <c r="K52" s="74" t="s">
        <v>3831</v>
      </c>
      <c r="L52" s="75">
        <v>0</v>
      </c>
      <c r="M52" s="75">
        <v>294</v>
      </c>
      <c r="N52" s="75">
        <v>294</v>
      </c>
      <c r="O52" s="1164" t="s">
        <v>1374</v>
      </c>
      <c r="P52" s="77">
        <v>53</v>
      </c>
      <c r="Q52" s="65" t="s">
        <v>3829</v>
      </c>
      <c r="R52" s="61"/>
      <c r="S52" s="61"/>
      <c r="T52" s="61"/>
      <c r="U52" s="61"/>
      <c r="V52" s="61"/>
      <c r="W52" s="61"/>
      <c r="X52" s="61"/>
      <c r="Y52" s="61"/>
      <c r="Z52" s="61"/>
    </row>
    <row r="53" spans="1:26" s="62" customFormat="1" ht="90" x14ac:dyDescent="0.25">
      <c r="A53" s="50"/>
      <c r="B53" s="1166" t="s">
        <v>3830</v>
      </c>
      <c r="C53" s="1166" t="s">
        <v>1847</v>
      </c>
      <c r="D53" s="72" t="s">
        <v>318</v>
      </c>
      <c r="E53" s="76">
        <v>701820130251</v>
      </c>
      <c r="F53" s="73" t="s">
        <v>20</v>
      </c>
      <c r="G53" s="228">
        <v>1</v>
      </c>
      <c r="H53" s="226">
        <v>41332</v>
      </c>
      <c r="I53" s="226">
        <v>41639</v>
      </c>
      <c r="J53" s="74" t="s">
        <v>21</v>
      </c>
      <c r="K53" s="1165">
        <v>0</v>
      </c>
      <c r="L53" s="75">
        <v>10.029999999999999</v>
      </c>
      <c r="M53" s="75">
        <v>835</v>
      </c>
      <c r="N53" s="75">
        <v>835</v>
      </c>
      <c r="O53" s="1164" t="s">
        <v>1374</v>
      </c>
      <c r="P53" s="77">
        <v>54</v>
      </c>
      <c r="Q53" s="65" t="s">
        <v>3829</v>
      </c>
      <c r="R53" s="61"/>
      <c r="S53" s="61"/>
      <c r="T53" s="61"/>
      <c r="U53" s="61"/>
      <c r="V53" s="61"/>
      <c r="W53" s="61"/>
      <c r="X53" s="61"/>
      <c r="Y53" s="61"/>
      <c r="Z53" s="61"/>
    </row>
    <row r="54" spans="1:26" s="62" customFormat="1" ht="90" x14ac:dyDescent="0.25">
      <c r="A54" s="50"/>
      <c r="B54" s="1166" t="s">
        <v>3830</v>
      </c>
      <c r="C54" s="1166" t="s">
        <v>1847</v>
      </c>
      <c r="D54" s="72" t="s">
        <v>318</v>
      </c>
      <c r="E54" s="76">
        <v>701820130249</v>
      </c>
      <c r="F54" s="73" t="s">
        <v>20</v>
      </c>
      <c r="G54" s="228">
        <v>1</v>
      </c>
      <c r="H54" s="226">
        <v>41301</v>
      </c>
      <c r="I54" s="226">
        <v>41639</v>
      </c>
      <c r="J54" s="74" t="s">
        <v>21</v>
      </c>
      <c r="K54" s="1165">
        <v>11.003</v>
      </c>
      <c r="L54" s="75">
        <v>0</v>
      </c>
      <c r="M54" s="75">
        <v>227</v>
      </c>
      <c r="N54" s="75">
        <v>227</v>
      </c>
      <c r="O54" s="1164" t="s">
        <v>1374</v>
      </c>
      <c r="P54" s="77">
        <v>54</v>
      </c>
      <c r="Q54" s="65" t="s">
        <v>3829</v>
      </c>
      <c r="R54" s="61"/>
      <c r="S54" s="61"/>
      <c r="T54" s="61"/>
      <c r="U54" s="61"/>
      <c r="V54" s="61"/>
      <c r="W54" s="61"/>
      <c r="X54" s="61"/>
      <c r="Y54" s="61"/>
      <c r="Z54" s="61"/>
    </row>
    <row r="55" spans="1:26" s="62" customFormat="1" ht="90" x14ac:dyDescent="0.25">
      <c r="A55" s="50"/>
      <c r="B55" s="1166" t="s">
        <v>3830</v>
      </c>
      <c r="C55" s="1166" t="s">
        <v>1847</v>
      </c>
      <c r="D55" s="72" t="s">
        <v>318</v>
      </c>
      <c r="E55" s="76">
        <v>701820140204</v>
      </c>
      <c r="F55" s="73" t="s">
        <v>20</v>
      </c>
      <c r="G55" s="228">
        <v>1</v>
      </c>
      <c r="H55" s="226">
        <v>41661</v>
      </c>
      <c r="I55" s="226">
        <v>41943</v>
      </c>
      <c r="J55" s="74" t="s">
        <v>21</v>
      </c>
      <c r="K55" s="1165">
        <v>8.0269999999999992</v>
      </c>
      <c r="L55" s="75">
        <v>1</v>
      </c>
      <c r="M55" s="75">
        <v>182</v>
      </c>
      <c r="N55" s="75">
        <v>182</v>
      </c>
      <c r="O55" s="1164" t="s">
        <v>1374</v>
      </c>
      <c r="P55" s="77">
        <v>54</v>
      </c>
      <c r="Q55" s="65" t="s">
        <v>3829</v>
      </c>
      <c r="R55" s="61"/>
      <c r="S55" s="61"/>
      <c r="T55" s="61"/>
      <c r="U55" s="61"/>
      <c r="V55" s="61"/>
      <c r="W55" s="61"/>
      <c r="X55" s="61"/>
      <c r="Y55" s="61"/>
      <c r="Z55" s="61"/>
    </row>
    <row r="56" spans="1:26" s="62" customFormat="1" x14ac:dyDescent="0.25">
      <c r="A56" s="50"/>
      <c r="B56" s="78" t="s">
        <v>30</v>
      </c>
      <c r="C56" s="72"/>
      <c r="D56" s="72"/>
      <c r="E56" s="76"/>
      <c r="F56" s="73"/>
      <c r="G56" s="228"/>
      <c r="H56" s="226"/>
      <c r="I56" s="226"/>
      <c r="J56" s="74"/>
      <c r="K56" s="75"/>
      <c r="L56" s="75"/>
      <c r="M56" s="75"/>
      <c r="N56" s="75"/>
      <c r="O56" s="77"/>
      <c r="P56" s="77"/>
      <c r="Q56" s="65"/>
      <c r="R56" s="61"/>
      <c r="S56" s="61"/>
    </row>
    <row r="57" spans="1:26" s="82" customFormat="1" x14ac:dyDescent="0.25">
      <c r="E57" s="83"/>
    </row>
    <row r="58" spans="1:26" s="82" customFormat="1" x14ac:dyDescent="0.25">
      <c r="B58" s="1422" t="s">
        <v>56</v>
      </c>
      <c r="C58" s="1422" t="s">
        <v>57</v>
      </c>
      <c r="D58" s="1424" t="s">
        <v>58</v>
      </c>
      <c r="E58" s="1424"/>
    </row>
    <row r="59" spans="1:26" s="82" customFormat="1" x14ac:dyDescent="0.25">
      <c r="B59" s="1423"/>
      <c r="C59" s="1423"/>
      <c r="D59" s="766" t="s">
        <v>59</v>
      </c>
      <c r="E59" s="85" t="s">
        <v>60</v>
      </c>
    </row>
    <row r="60" spans="1:26" s="82" customFormat="1" ht="18.75" x14ac:dyDescent="0.25">
      <c r="B60" s="86" t="s">
        <v>61</v>
      </c>
      <c r="C60" s="87">
        <f>+K56</f>
        <v>0</v>
      </c>
      <c r="D60" s="88"/>
      <c r="E60" s="484" t="s">
        <v>23</v>
      </c>
      <c r="F60" s="89"/>
      <c r="G60" s="89"/>
      <c r="H60" s="89"/>
      <c r="I60" s="89"/>
      <c r="J60" s="89"/>
      <c r="K60" s="89"/>
      <c r="L60" s="89"/>
      <c r="M60" s="89"/>
    </row>
    <row r="61" spans="1:26" s="82" customFormat="1" x14ac:dyDescent="0.25">
      <c r="B61" s="86" t="s">
        <v>62</v>
      </c>
      <c r="C61" s="265" t="s">
        <v>3828</v>
      </c>
      <c r="D61" s="88"/>
      <c r="E61" s="88" t="s">
        <v>23</v>
      </c>
    </row>
    <row r="62" spans="1:26" s="82" customFormat="1" x14ac:dyDescent="0.25">
      <c r="B62" s="90"/>
      <c r="C62" s="1413"/>
      <c r="D62" s="1413"/>
      <c r="E62" s="1413"/>
      <c r="F62" s="1413"/>
      <c r="G62" s="1413"/>
      <c r="H62" s="1413"/>
      <c r="I62" s="1413"/>
      <c r="J62" s="1413"/>
      <c r="K62" s="1413"/>
      <c r="L62" s="1413"/>
      <c r="M62" s="1413"/>
      <c r="N62" s="1413"/>
    </row>
    <row r="63" spans="1:26" ht="15.75" thickBot="1" x14ac:dyDescent="0.3"/>
    <row r="64" spans="1:26" ht="27" thickBot="1" x14ac:dyDescent="0.3">
      <c r="B64" s="1414" t="s">
        <v>63</v>
      </c>
      <c r="C64" s="1414"/>
      <c r="D64" s="1414"/>
      <c r="E64" s="1414"/>
      <c r="F64" s="1414"/>
      <c r="G64" s="1414"/>
      <c r="H64" s="1414"/>
      <c r="I64" s="1414"/>
      <c r="J64" s="1414"/>
      <c r="K64" s="1414"/>
      <c r="L64" s="1414"/>
      <c r="M64" s="1414"/>
      <c r="N64" s="1414"/>
    </row>
    <row r="66" spans="2:17" ht="15" customHeight="1" x14ac:dyDescent="0.25"/>
    <row r="67" spans="2:17" ht="15" customHeight="1" x14ac:dyDescent="0.25">
      <c r="B67" s="91" t="s">
        <v>64</v>
      </c>
      <c r="C67" s="92" t="s">
        <v>65</v>
      </c>
      <c r="D67" s="92" t="s">
        <v>66</v>
      </c>
      <c r="E67" s="92" t="s">
        <v>67</v>
      </c>
      <c r="F67" s="92" t="s">
        <v>68</v>
      </c>
      <c r="G67" s="92" t="s">
        <v>69</v>
      </c>
      <c r="H67" s="92" t="s">
        <v>70</v>
      </c>
      <c r="I67" s="92" t="s">
        <v>71</v>
      </c>
      <c r="J67" s="92" t="s">
        <v>72</v>
      </c>
      <c r="K67" s="92" t="s">
        <v>73</v>
      </c>
      <c r="L67" s="92" t="s">
        <v>74</v>
      </c>
      <c r="M67" s="93" t="s">
        <v>75</v>
      </c>
      <c r="N67" s="93" t="s">
        <v>76</v>
      </c>
      <c r="O67" s="1387" t="s">
        <v>77</v>
      </c>
      <c r="P67" s="1388"/>
      <c r="Q67" s="92" t="s">
        <v>78</v>
      </c>
    </row>
    <row r="68" spans="2:17" ht="45" x14ac:dyDescent="0.25">
      <c r="B68" s="1160" t="s">
        <v>3827</v>
      </c>
      <c r="C68" s="482" t="s">
        <v>3826</v>
      </c>
      <c r="D68" s="482" t="s">
        <v>3825</v>
      </c>
      <c r="E68" s="1163">
        <v>140</v>
      </c>
      <c r="F68" s="1162" t="s">
        <v>21</v>
      </c>
      <c r="G68" s="1162" t="s">
        <v>21</v>
      </c>
      <c r="H68" s="1158" t="s">
        <v>20</v>
      </c>
      <c r="I68" s="1160" t="s">
        <v>81</v>
      </c>
      <c r="J68" s="97" t="s">
        <v>20</v>
      </c>
      <c r="K68" s="97" t="s">
        <v>20</v>
      </c>
      <c r="L68" s="484" t="s">
        <v>20</v>
      </c>
      <c r="M68" s="1161" t="s">
        <v>20</v>
      </c>
      <c r="N68" s="484" t="s">
        <v>20</v>
      </c>
      <c r="O68" s="1406"/>
      <c r="P68" s="1407"/>
      <c r="Q68" s="484" t="s">
        <v>20</v>
      </c>
    </row>
    <row r="69" spans="2:17" ht="45" x14ac:dyDescent="0.25">
      <c r="B69" s="94" t="s">
        <v>3821</v>
      </c>
      <c r="C69" s="104" t="s">
        <v>3821</v>
      </c>
      <c r="D69" s="107" t="s">
        <v>3824</v>
      </c>
      <c r="E69" s="95">
        <v>140</v>
      </c>
      <c r="F69" s="95" t="s">
        <v>81</v>
      </c>
      <c r="G69" s="95" t="s">
        <v>81</v>
      </c>
      <c r="H69" s="95" t="s">
        <v>81</v>
      </c>
      <c r="I69" s="97" t="s">
        <v>20</v>
      </c>
      <c r="J69" s="97" t="s">
        <v>81</v>
      </c>
      <c r="K69" s="97" t="s">
        <v>81</v>
      </c>
      <c r="L69" s="97" t="s">
        <v>81</v>
      </c>
      <c r="M69" s="97" t="s">
        <v>81</v>
      </c>
      <c r="N69" s="41" t="s">
        <v>20</v>
      </c>
      <c r="O69" s="1390" t="s">
        <v>3823</v>
      </c>
      <c r="P69" s="1391"/>
      <c r="Q69" s="41" t="s">
        <v>21</v>
      </c>
    </row>
    <row r="70" spans="2:17" ht="45" x14ac:dyDescent="0.25">
      <c r="B70" s="94" t="s">
        <v>3821</v>
      </c>
      <c r="C70" s="104" t="s">
        <v>3821</v>
      </c>
      <c r="D70" s="107" t="s">
        <v>3822</v>
      </c>
      <c r="E70" s="95">
        <v>254</v>
      </c>
      <c r="F70" s="95" t="s">
        <v>81</v>
      </c>
      <c r="G70" s="95" t="s">
        <v>81</v>
      </c>
      <c r="H70" s="95" t="s">
        <v>81</v>
      </c>
      <c r="I70" s="97" t="s">
        <v>20</v>
      </c>
      <c r="J70" s="97" t="s">
        <v>81</v>
      </c>
      <c r="K70" s="97" t="s">
        <v>81</v>
      </c>
      <c r="L70" s="97" t="s">
        <v>81</v>
      </c>
      <c r="M70" s="97" t="s">
        <v>81</v>
      </c>
      <c r="N70" s="41" t="s">
        <v>20</v>
      </c>
      <c r="O70" s="755"/>
      <c r="P70" s="756"/>
      <c r="Q70" s="41"/>
    </row>
    <row r="71" spans="2:17" ht="30" x14ac:dyDescent="0.25">
      <c r="B71" s="94"/>
      <c r="C71" s="104" t="s">
        <v>3821</v>
      </c>
      <c r="D71" s="107" t="s">
        <v>3820</v>
      </c>
      <c r="E71" s="95">
        <v>175</v>
      </c>
      <c r="F71" s="95"/>
      <c r="G71" s="95" t="s">
        <v>81</v>
      </c>
      <c r="H71" s="95" t="s">
        <v>81</v>
      </c>
      <c r="I71" s="97" t="s">
        <v>20</v>
      </c>
      <c r="J71" s="97" t="s">
        <v>81</v>
      </c>
      <c r="K71" s="97" t="s">
        <v>81</v>
      </c>
      <c r="L71" s="97" t="s">
        <v>81</v>
      </c>
      <c r="M71" s="97" t="s">
        <v>81</v>
      </c>
      <c r="N71" s="41" t="s">
        <v>20</v>
      </c>
      <c r="O71" s="755"/>
      <c r="P71" s="756"/>
      <c r="Q71" s="41"/>
    </row>
    <row r="72" spans="2:17" ht="30" x14ac:dyDescent="0.25">
      <c r="B72" s="94" t="s">
        <v>3819</v>
      </c>
      <c r="C72" s="482" t="s">
        <v>3803</v>
      </c>
      <c r="D72" s="107" t="s">
        <v>3818</v>
      </c>
      <c r="E72" s="95">
        <v>50</v>
      </c>
      <c r="F72" s="96" t="s">
        <v>81</v>
      </c>
      <c r="G72" s="95" t="s">
        <v>81</v>
      </c>
      <c r="H72" s="96" t="s">
        <v>81</v>
      </c>
      <c r="I72" s="97" t="s">
        <v>20</v>
      </c>
      <c r="J72" s="97" t="s">
        <v>81</v>
      </c>
      <c r="K72" s="41" t="s">
        <v>81</v>
      </c>
      <c r="L72" s="41" t="s">
        <v>81</v>
      </c>
      <c r="M72" s="41" t="s">
        <v>81</v>
      </c>
      <c r="N72" s="41" t="s">
        <v>20</v>
      </c>
      <c r="O72" s="1390" t="s">
        <v>3817</v>
      </c>
      <c r="P72" s="1391"/>
      <c r="Q72" s="41" t="s">
        <v>21</v>
      </c>
    </row>
    <row r="73" spans="2:17" ht="30" x14ac:dyDescent="0.25">
      <c r="B73" s="94"/>
      <c r="C73" s="482" t="s">
        <v>3803</v>
      </c>
      <c r="D73" s="95" t="s">
        <v>3816</v>
      </c>
      <c r="E73" s="95">
        <v>50</v>
      </c>
      <c r="F73" s="96" t="s">
        <v>81</v>
      </c>
      <c r="G73" s="96" t="s">
        <v>81</v>
      </c>
      <c r="H73" s="96" t="s">
        <v>81</v>
      </c>
      <c r="I73" s="97" t="s">
        <v>20</v>
      </c>
      <c r="J73" s="97" t="s">
        <v>81</v>
      </c>
      <c r="K73" s="41" t="s">
        <v>81</v>
      </c>
      <c r="L73" s="41" t="s">
        <v>81</v>
      </c>
      <c r="M73" s="97" t="s">
        <v>81</v>
      </c>
      <c r="N73" s="41" t="s">
        <v>20</v>
      </c>
      <c r="O73" s="755"/>
      <c r="P73" s="756"/>
      <c r="Q73" s="41"/>
    </row>
    <row r="74" spans="2:17" ht="30" x14ac:dyDescent="0.25">
      <c r="B74" s="94"/>
      <c r="C74" s="482" t="s">
        <v>3803</v>
      </c>
      <c r="D74" s="95" t="s">
        <v>3815</v>
      </c>
      <c r="E74" s="95">
        <v>50</v>
      </c>
      <c r="F74" s="96" t="s">
        <v>81</v>
      </c>
      <c r="G74" s="96" t="s">
        <v>81</v>
      </c>
      <c r="H74" s="96" t="s">
        <v>81</v>
      </c>
      <c r="I74" s="97" t="s">
        <v>20</v>
      </c>
      <c r="J74" s="97" t="s">
        <v>81</v>
      </c>
      <c r="K74" s="97" t="s">
        <v>81</v>
      </c>
      <c r="L74" s="97" t="s">
        <v>81</v>
      </c>
      <c r="M74" s="97" t="s">
        <v>81</v>
      </c>
      <c r="N74" s="41" t="s">
        <v>20</v>
      </c>
      <c r="O74" s="755"/>
      <c r="P74" s="756"/>
      <c r="Q74" s="41"/>
    </row>
    <row r="75" spans="2:17" ht="30" x14ac:dyDescent="0.25">
      <c r="B75" s="94"/>
      <c r="C75" s="482" t="s">
        <v>3803</v>
      </c>
      <c r="D75" s="95" t="s">
        <v>3814</v>
      </c>
      <c r="E75" s="95">
        <v>50</v>
      </c>
      <c r="F75" s="96" t="s">
        <v>81</v>
      </c>
      <c r="G75" s="96" t="s">
        <v>81</v>
      </c>
      <c r="H75" s="96" t="s">
        <v>81</v>
      </c>
      <c r="I75" s="97" t="s">
        <v>20</v>
      </c>
      <c r="J75" s="97" t="s">
        <v>81</v>
      </c>
      <c r="K75" s="97" t="s">
        <v>81</v>
      </c>
      <c r="L75" s="97" t="s">
        <v>81</v>
      </c>
      <c r="M75" s="97" t="s">
        <v>81</v>
      </c>
      <c r="N75" s="41" t="s">
        <v>20</v>
      </c>
      <c r="O75" s="755"/>
      <c r="P75" s="756"/>
      <c r="Q75" s="41"/>
    </row>
    <row r="76" spans="2:17" ht="30" x14ac:dyDescent="0.25">
      <c r="B76" s="94"/>
      <c r="C76" s="482" t="s">
        <v>3803</v>
      </c>
      <c r="D76" s="95" t="s">
        <v>3813</v>
      </c>
      <c r="E76" s="95">
        <v>50</v>
      </c>
      <c r="F76" s="96" t="s">
        <v>81</v>
      </c>
      <c r="G76" s="96" t="s">
        <v>81</v>
      </c>
      <c r="H76" s="96" t="s">
        <v>81</v>
      </c>
      <c r="I76" s="97" t="s">
        <v>20</v>
      </c>
      <c r="J76" s="97" t="s">
        <v>81</v>
      </c>
      <c r="K76" s="97" t="s">
        <v>81</v>
      </c>
      <c r="L76" s="97" t="s">
        <v>81</v>
      </c>
      <c r="M76" s="97" t="s">
        <v>81</v>
      </c>
      <c r="N76" s="41" t="s">
        <v>20</v>
      </c>
      <c r="O76" s="755"/>
      <c r="P76" s="756"/>
      <c r="Q76" s="41"/>
    </row>
    <row r="77" spans="2:17" ht="30" x14ac:dyDescent="0.25">
      <c r="B77" s="94"/>
      <c r="C77" s="482" t="s">
        <v>3803</v>
      </c>
      <c r="D77" s="95" t="s">
        <v>3813</v>
      </c>
      <c r="E77" s="95">
        <v>50</v>
      </c>
      <c r="F77" s="96" t="s">
        <v>81</v>
      </c>
      <c r="G77" s="96" t="s">
        <v>81</v>
      </c>
      <c r="H77" s="96" t="s">
        <v>81</v>
      </c>
      <c r="I77" s="97" t="s">
        <v>20</v>
      </c>
      <c r="J77" s="97" t="s">
        <v>81</v>
      </c>
      <c r="K77" s="97" t="s">
        <v>81</v>
      </c>
      <c r="L77" s="97" t="s">
        <v>81</v>
      </c>
      <c r="M77" s="97" t="s">
        <v>81</v>
      </c>
      <c r="N77" s="41" t="s">
        <v>20</v>
      </c>
      <c r="O77" s="755"/>
      <c r="P77" s="756"/>
      <c r="Q77" s="41"/>
    </row>
    <row r="78" spans="2:17" ht="30" x14ac:dyDescent="0.25">
      <c r="B78" s="94"/>
      <c r="C78" s="482" t="s">
        <v>3803</v>
      </c>
      <c r="D78" s="95" t="s">
        <v>3812</v>
      </c>
      <c r="E78" s="95">
        <v>50</v>
      </c>
      <c r="F78" s="96" t="s">
        <v>81</v>
      </c>
      <c r="G78" s="96" t="s">
        <v>81</v>
      </c>
      <c r="H78" s="96" t="s">
        <v>81</v>
      </c>
      <c r="I78" s="97" t="s">
        <v>20</v>
      </c>
      <c r="J78" s="97" t="s">
        <v>81</v>
      </c>
      <c r="K78" s="97" t="s">
        <v>81</v>
      </c>
      <c r="L78" s="97" t="s">
        <v>81</v>
      </c>
      <c r="M78" s="97" t="s">
        <v>81</v>
      </c>
      <c r="N78" s="41" t="s">
        <v>20</v>
      </c>
      <c r="O78" s="755"/>
      <c r="P78" s="756"/>
      <c r="Q78" s="41"/>
    </row>
    <row r="79" spans="2:17" ht="30" x14ac:dyDescent="0.25">
      <c r="B79" s="94"/>
      <c r="C79" s="482" t="s">
        <v>3803</v>
      </c>
      <c r="D79" s="95" t="s">
        <v>3811</v>
      </c>
      <c r="E79" s="95">
        <v>50</v>
      </c>
      <c r="F79" s="96" t="s">
        <v>81</v>
      </c>
      <c r="G79" s="96" t="s">
        <v>81</v>
      </c>
      <c r="H79" s="96" t="s">
        <v>81</v>
      </c>
      <c r="I79" s="97" t="s">
        <v>20</v>
      </c>
      <c r="J79" s="97" t="s">
        <v>81</v>
      </c>
      <c r="K79" s="97" t="s">
        <v>81</v>
      </c>
      <c r="L79" s="97" t="s">
        <v>81</v>
      </c>
      <c r="M79" s="97" t="s">
        <v>81</v>
      </c>
      <c r="N79" s="41" t="s">
        <v>20</v>
      </c>
      <c r="O79" s="755"/>
      <c r="P79" s="756"/>
      <c r="Q79" s="41"/>
    </row>
    <row r="80" spans="2:17" ht="45" x14ac:dyDescent="0.25">
      <c r="B80" s="94"/>
      <c r="C80" s="482" t="s">
        <v>3803</v>
      </c>
      <c r="D80" s="107" t="s">
        <v>3810</v>
      </c>
      <c r="E80" s="95">
        <v>50</v>
      </c>
      <c r="F80" s="96" t="s">
        <v>81</v>
      </c>
      <c r="G80" s="96" t="s">
        <v>81</v>
      </c>
      <c r="H80" s="96" t="s">
        <v>81</v>
      </c>
      <c r="I80" s="97" t="s">
        <v>20</v>
      </c>
      <c r="J80" s="97" t="s">
        <v>81</v>
      </c>
      <c r="K80" s="97" t="s">
        <v>81</v>
      </c>
      <c r="L80" s="97" t="s">
        <v>81</v>
      </c>
      <c r="M80" s="97" t="s">
        <v>81</v>
      </c>
      <c r="N80" s="41" t="s">
        <v>20</v>
      </c>
      <c r="O80" s="755"/>
      <c r="P80" s="756"/>
      <c r="Q80" s="41"/>
    </row>
    <row r="81" spans="2:17" ht="30" x14ac:dyDescent="0.25">
      <c r="B81" s="94"/>
      <c r="C81" s="482" t="s">
        <v>3803</v>
      </c>
      <c r="D81" s="107" t="s">
        <v>1279</v>
      </c>
      <c r="E81" s="95">
        <v>50</v>
      </c>
      <c r="F81" s="96" t="s">
        <v>81</v>
      </c>
      <c r="G81" s="96" t="s">
        <v>81</v>
      </c>
      <c r="H81" s="96" t="s">
        <v>81</v>
      </c>
      <c r="I81" s="97" t="s">
        <v>20</v>
      </c>
      <c r="J81" s="97" t="s">
        <v>81</v>
      </c>
      <c r="K81" s="97" t="s">
        <v>81</v>
      </c>
      <c r="L81" s="97" t="s">
        <v>81</v>
      </c>
      <c r="M81" s="97" t="s">
        <v>81</v>
      </c>
      <c r="N81" s="41" t="s">
        <v>20</v>
      </c>
      <c r="O81" s="755"/>
      <c r="P81" s="756"/>
      <c r="Q81" s="41"/>
    </row>
    <row r="82" spans="2:17" ht="30" x14ac:dyDescent="0.25">
      <c r="B82" s="94"/>
      <c r="C82" s="482" t="s">
        <v>3803</v>
      </c>
      <c r="D82" s="107" t="s">
        <v>3809</v>
      </c>
      <c r="E82" s="95">
        <v>50</v>
      </c>
      <c r="F82" s="96" t="s">
        <v>81</v>
      </c>
      <c r="G82" s="96" t="s">
        <v>81</v>
      </c>
      <c r="H82" s="96" t="s">
        <v>81</v>
      </c>
      <c r="I82" s="97" t="s">
        <v>20</v>
      </c>
      <c r="J82" s="97" t="s">
        <v>81</v>
      </c>
      <c r="K82" s="97" t="s">
        <v>81</v>
      </c>
      <c r="L82" s="97" t="s">
        <v>81</v>
      </c>
      <c r="M82" s="97" t="s">
        <v>81</v>
      </c>
      <c r="N82" s="41" t="s">
        <v>20</v>
      </c>
      <c r="O82" s="755"/>
      <c r="P82" s="756"/>
      <c r="Q82" s="41"/>
    </row>
    <row r="83" spans="2:17" ht="30" x14ac:dyDescent="0.25">
      <c r="B83" s="94"/>
      <c r="C83" s="482" t="s">
        <v>3803</v>
      </c>
      <c r="D83" s="95" t="s">
        <v>3808</v>
      </c>
      <c r="E83" s="95">
        <v>50</v>
      </c>
      <c r="F83" s="96" t="s">
        <v>81</v>
      </c>
      <c r="G83" s="96" t="s">
        <v>81</v>
      </c>
      <c r="H83" s="96" t="s">
        <v>81</v>
      </c>
      <c r="I83" s="97" t="s">
        <v>20</v>
      </c>
      <c r="J83" s="97" t="s">
        <v>81</v>
      </c>
      <c r="K83" s="97" t="s">
        <v>81</v>
      </c>
      <c r="L83" s="97" t="s">
        <v>81</v>
      </c>
      <c r="M83" s="97" t="s">
        <v>81</v>
      </c>
      <c r="N83" s="41" t="s">
        <v>20</v>
      </c>
      <c r="O83" s="1410"/>
      <c r="P83" s="1411"/>
      <c r="Q83" s="41"/>
    </row>
    <row r="84" spans="2:17" ht="30" x14ac:dyDescent="0.25">
      <c r="B84" s="94"/>
      <c r="C84" s="482" t="s">
        <v>3803</v>
      </c>
      <c r="D84" s="95" t="s">
        <v>3807</v>
      </c>
      <c r="E84" s="95">
        <v>50</v>
      </c>
      <c r="F84" s="96" t="s">
        <v>81</v>
      </c>
      <c r="G84" s="96" t="s">
        <v>81</v>
      </c>
      <c r="H84" s="96" t="s">
        <v>81</v>
      </c>
      <c r="I84" s="97" t="s">
        <v>20</v>
      </c>
      <c r="J84" s="97" t="s">
        <v>81</v>
      </c>
      <c r="K84" s="97" t="s">
        <v>81</v>
      </c>
      <c r="L84" s="97" t="s">
        <v>81</v>
      </c>
      <c r="M84" s="97" t="s">
        <v>81</v>
      </c>
      <c r="N84" s="41" t="s">
        <v>20</v>
      </c>
      <c r="O84" s="1410"/>
      <c r="P84" s="1411"/>
      <c r="Q84" s="41"/>
    </row>
    <row r="85" spans="2:17" ht="30" x14ac:dyDescent="0.25">
      <c r="B85" s="94"/>
      <c r="C85" s="482" t="s">
        <v>3803</v>
      </c>
      <c r="D85" s="107" t="s">
        <v>3806</v>
      </c>
      <c r="E85" s="95">
        <v>50</v>
      </c>
      <c r="F85" s="96" t="s">
        <v>81</v>
      </c>
      <c r="G85" s="96" t="s">
        <v>81</v>
      </c>
      <c r="H85" s="96" t="s">
        <v>81</v>
      </c>
      <c r="I85" s="97" t="s">
        <v>20</v>
      </c>
      <c r="J85" s="97" t="s">
        <v>81</v>
      </c>
      <c r="K85" s="97" t="s">
        <v>81</v>
      </c>
      <c r="L85" s="97" t="s">
        <v>81</v>
      </c>
      <c r="M85" s="97" t="s">
        <v>81</v>
      </c>
      <c r="N85" s="41" t="s">
        <v>20</v>
      </c>
      <c r="O85" s="1410"/>
      <c r="P85" s="1411"/>
      <c r="Q85" s="41"/>
    </row>
    <row r="86" spans="2:17" ht="30" x14ac:dyDescent="0.25">
      <c r="B86" s="780"/>
      <c r="C86" s="482" t="s">
        <v>3803</v>
      </c>
      <c r="D86" s="780" t="s">
        <v>3805</v>
      </c>
      <c r="E86" s="95">
        <v>50</v>
      </c>
      <c r="F86" s="96" t="s">
        <v>81</v>
      </c>
      <c r="G86" s="96" t="s">
        <v>81</v>
      </c>
      <c r="H86" s="96" t="s">
        <v>81</v>
      </c>
      <c r="I86" s="97" t="s">
        <v>20</v>
      </c>
      <c r="J86" s="97" t="s">
        <v>81</v>
      </c>
      <c r="K86" s="97" t="s">
        <v>81</v>
      </c>
      <c r="L86" s="97" t="s">
        <v>81</v>
      </c>
      <c r="M86" s="97" t="s">
        <v>81</v>
      </c>
      <c r="N86" s="41" t="s">
        <v>20</v>
      </c>
      <c r="O86" s="1656"/>
      <c r="P86" s="1657"/>
      <c r="Q86" s="780"/>
    </row>
    <row r="87" spans="2:17" s="41" customFormat="1" ht="30" x14ac:dyDescent="0.25">
      <c r="C87" s="482" t="s">
        <v>3803</v>
      </c>
      <c r="D87" s="41" t="s">
        <v>3804</v>
      </c>
      <c r="E87" s="95">
        <v>50</v>
      </c>
      <c r="F87" s="96" t="s">
        <v>81</v>
      </c>
      <c r="G87" s="96" t="s">
        <v>81</v>
      </c>
      <c r="H87" s="96" t="s">
        <v>81</v>
      </c>
      <c r="I87" s="97" t="s">
        <v>20</v>
      </c>
      <c r="J87" s="97" t="s">
        <v>81</v>
      </c>
      <c r="K87" s="97" t="s">
        <v>81</v>
      </c>
      <c r="L87" s="97" t="s">
        <v>81</v>
      </c>
      <c r="M87" s="97" t="s">
        <v>81</v>
      </c>
      <c r="N87" s="41" t="s">
        <v>20</v>
      </c>
      <c r="O87" s="746"/>
      <c r="P87" s="746"/>
    </row>
    <row r="88" spans="2:17" ht="30" x14ac:dyDescent="0.25">
      <c r="B88" s="41"/>
      <c r="C88" s="482" t="s">
        <v>3803</v>
      </c>
      <c r="D88" s="120" t="s">
        <v>1286</v>
      </c>
      <c r="E88" s="95">
        <v>50</v>
      </c>
      <c r="F88" s="96" t="s">
        <v>81</v>
      </c>
      <c r="G88" s="96" t="s">
        <v>81</v>
      </c>
      <c r="H88" s="96" t="s">
        <v>81</v>
      </c>
      <c r="I88" s="97" t="s">
        <v>20</v>
      </c>
      <c r="J88" s="97" t="s">
        <v>81</v>
      </c>
      <c r="K88" s="97" t="s">
        <v>81</v>
      </c>
      <c r="L88" s="97" t="s">
        <v>81</v>
      </c>
      <c r="M88" s="97" t="s">
        <v>81</v>
      </c>
      <c r="N88" s="41" t="s">
        <v>20</v>
      </c>
      <c r="O88" s="746"/>
      <c r="P88" s="746"/>
      <c r="Q88" s="41"/>
    </row>
    <row r="89" spans="2:17" x14ac:dyDescent="0.25">
      <c r="B89" s="29"/>
      <c r="C89" s="29"/>
      <c r="D89" s="29"/>
      <c r="E89" s="29"/>
      <c r="F89" s="29"/>
      <c r="G89" s="29"/>
      <c r="H89" s="29"/>
      <c r="I89" s="29"/>
      <c r="J89" s="29"/>
      <c r="K89" s="29"/>
      <c r="L89" s="29"/>
      <c r="M89" s="29"/>
      <c r="N89" s="29"/>
      <c r="O89" s="119"/>
      <c r="P89" s="119"/>
      <c r="Q89" s="29"/>
    </row>
    <row r="90" spans="2:17" x14ac:dyDescent="0.25">
      <c r="B90" s="29"/>
      <c r="C90" s="29"/>
      <c r="D90" s="29"/>
      <c r="E90" s="29"/>
      <c r="F90" s="29"/>
      <c r="G90" s="29"/>
      <c r="H90" s="29"/>
      <c r="I90" s="29"/>
      <c r="J90" s="29"/>
      <c r="K90" s="29"/>
      <c r="L90" s="29"/>
      <c r="M90" s="29"/>
      <c r="N90" s="29"/>
      <c r="O90" s="119"/>
      <c r="P90" s="119"/>
      <c r="Q90" s="29"/>
    </row>
    <row r="91" spans="2:17" x14ac:dyDescent="0.25">
      <c r="B91" s="1" t="s">
        <v>83</v>
      </c>
    </row>
    <row r="92" spans="2:17" x14ac:dyDescent="0.25">
      <c r="B92" s="1" t="s">
        <v>84</v>
      </c>
    </row>
    <row r="93" spans="2:17" x14ac:dyDescent="0.25">
      <c r="B93" s="1" t="s">
        <v>85</v>
      </c>
    </row>
    <row r="95" spans="2:17" ht="15.75" thickBot="1" x14ac:dyDescent="0.3"/>
    <row r="96" spans="2:17" ht="27" thickBot="1" x14ac:dyDescent="0.3">
      <c r="B96" s="1393" t="s">
        <v>86</v>
      </c>
      <c r="C96" s="1394"/>
      <c r="D96" s="1394"/>
      <c r="E96" s="1394"/>
      <c r="F96" s="1394"/>
      <c r="G96" s="1394"/>
      <c r="H96" s="1394"/>
      <c r="I96" s="1394"/>
      <c r="J96" s="1394"/>
      <c r="K96" s="1394"/>
      <c r="L96" s="1394"/>
      <c r="M96" s="1394"/>
      <c r="N96" s="1395"/>
    </row>
    <row r="101" spans="2:17" ht="75" x14ac:dyDescent="0.25">
      <c r="B101" s="91" t="s">
        <v>87</v>
      </c>
      <c r="C101" s="91" t="s">
        <v>88</v>
      </c>
      <c r="D101" s="91" t="s">
        <v>89</v>
      </c>
      <c r="E101" s="91" t="s">
        <v>90</v>
      </c>
      <c r="F101" s="91" t="s">
        <v>91</v>
      </c>
      <c r="G101" s="91" t="s">
        <v>92</v>
      </c>
      <c r="H101" s="91" t="s">
        <v>93</v>
      </c>
      <c r="I101" s="91" t="s">
        <v>94</v>
      </c>
      <c r="J101" s="1387" t="s">
        <v>95</v>
      </c>
      <c r="K101" s="1405"/>
      <c r="L101" s="1388"/>
      <c r="M101" s="91" t="s">
        <v>96</v>
      </c>
      <c r="N101" s="91" t="s">
        <v>97</v>
      </c>
      <c r="O101" s="91" t="s">
        <v>98</v>
      </c>
      <c r="P101" s="1387" t="s">
        <v>77</v>
      </c>
      <c r="Q101" s="1388"/>
    </row>
    <row r="102" spans="2:17" ht="45" x14ac:dyDescent="0.25">
      <c r="B102" s="803" t="s">
        <v>3802</v>
      </c>
      <c r="C102" s="739" t="s">
        <v>3075</v>
      </c>
      <c r="D102" s="104" t="s">
        <v>3801</v>
      </c>
      <c r="E102" s="94">
        <v>45647642</v>
      </c>
      <c r="F102" s="104" t="s">
        <v>1188</v>
      </c>
      <c r="G102" s="803" t="s">
        <v>1552</v>
      </c>
      <c r="H102" s="111">
        <v>41166</v>
      </c>
      <c r="I102" s="96" t="s">
        <v>368</v>
      </c>
      <c r="J102" s="104" t="s">
        <v>3800</v>
      </c>
      <c r="K102" s="269" t="s">
        <v>3799</v>
      </c>
      <c r="L102" s="107" t="s">
        <v>245</v>
      </c>
      <c r="M102" s="746" t="s">
        <v>20</v>
      </c>
      <c r="N102" s="746" t="s">
        <v>20</v>
      </c>
      <c r="O102" s="746" t="s">
        <v>20</v>
      </c>
      <c r="P102" s="1387" t="s">
        <v>3798</v>
      </c>
      <c r="Q102" s="1388"/>
    </row>
    <row r="103" spans="2:17" ht="30" x14ac:dyDescent="0.25">
      <c r="B103" s="803"/>
      <c r="C103" s="739"/>
      <c r="D103" s="104"/>
      <c r="E103" s="94"/>
      <c r="F103" s="104"/>
      <c r="G103" s="803"/>
      <c r="H103" s="111"/>
      <c r="I103" s="96"/>
      <c r="J103" s="104" t="s">
        <v>3797</v>
      </c>
      <c r="K103" s="269" t="s">
        <v>3796</v>
      </c>
      <c r="L103" s="107" t="s">
        <v>297</v>
      </c>
      <c r="M103" s="746"/>
      <c r="N103" s="746"/>
      <c r="O103" s="746"/>
      <c r="P103" s="1387" t="s">
        <v>3795</v>
      </c>
      <c r="Q103" s="1388"/>
    </row>
    <row r="104" spans="2:17" ht="45" x14ac:dyDescent="0.25">
      <c r="B104" s="803"/>
      <c r="C104" s="739"/>
      <c r="D104" s="104"/>
      <c r="E104" s="94"/>
      <c r="F104" s="104"/>
      <c r="G104" s="803"/>
      <c r="H104" s="111"/>
      <c r="I104" s="96"/>
      <c r="J104" s="104" t="s">
        <v>1847</v>
      </c>
      <c r="K104" s="269" t="s">
        <v>3794</v>
      </c>
      <c r="L104" s="107" t="s">
        <v>3793</v>
      </c>
      <c r="M104" s="746"/>
      <c r="N104" s="746"/>
      <c r="O104" s="746"/>
      <c r="P104" s="748"/>
      <c r="Q104" s="749"/>
    </row>
    <row r="105" spans="2:17" ht="90" x14ac:dyDescent="0.25">
      <c r="B105" s="803" t="s">
        <v>3792</v>
      </c>
      <c r="C105" s="104" t="s">
        <v>3075</v>
      </c>
      <c r="D105" s="104" t="s">
        <v>3791</v>
      </c>
      <c r="E105" s="94">
        <v>1102804320</v>
      </c>
      <c r="F105" s="104" t="s">
        <v>1372</v>
      </c>
      <c r="G105" s="803" t="s">
        <v>161</v>
      </c>
      <c r="H105" s="111">
        <v>40809</v>
      </c>
      <c r="I105" s="96" t="s">
        <v>368</v>
      </c>
      <c r="J105" s="104" t="s">
        <v>1847</v>
      </c>
      <c r="K105" s="269" t="s">
        <v>3790</v>
      </c>
      <c r="L105" s="107" t="s">
        <v>3789</v>
      </c>
      <c r="M105" s="746" t="s">
        <v>20</v>
      </c>
      <c r="N105" s="746" t="s">
        <v>20</v>
      </c>
      <c r="O105" s="746" t="s">
        <v>20</v>
      </c>
      <c r="P105" s="748"/>
      <c r="Q105" s="749"/>
    </row>
    <row r="106" spans="2:17" ht="57.6" customHeight="1" x14ac:dyDescent="0.25">
      <c r="B106" s="803" t="s">
        <v>3782</v>
      </c>
      <c r="C106" s="104" t="s">
        <v>215</v>
      </c>
      <c r="D106" s="104" t="s">
        <v>1853</v>
      </c>
      <c r="E106" s="94">
        <v>1103100897</v>
      </c>
      <c r="F106" s="104" t="s">
        <v>1852</v>
      </c>
      <c r="G106" s="803" t="s">
        <v>161</v>
      </c>
      <c r="H106" s="111">
        <v>40445</v>
      </c>
      <c r="I106" s="96" t="s">
        <v>368</v>
      </c>
      <c r="J106" s="104" t="s">
        <v>3788</v>
      </c>
      <c r="K106" s="269" t="s">
        <v>3787</v>
      </c>
      <c r="L106" s="107" t="s">
        <v>394</v>
      </c>
      <c r="M106" s="746" t="s">
        <v>20</v>
      </c>
      <c r="N106" s="746" t="s">
        <v>20</v>
      </c>
      <c r="O106" s="746" t="s">
        <v>20</v>
      </c>
      <c r="P106" s="1406" t="s">
        <v>3786</v>
      </c>
      <c r="Q106" s="1391"/>
    </row>
    <row r="107" spans="2:17" ht="30" x14ac:dyDescent="0.25">
      <c r="B107" s="803"/>
      <c r="C107" s="104"/>
      <c r="D107" s="104"/>
      <c r="E107" s="94"/>
      <c r="F107" s="104"/>
      <c r="G107" s="803"/>
      <c r="H107" s="111"/>
      <c r="I107" s="96"/>
      <c r="J107" s="104" t="s">
        <v>3785</v>
      </c>
      <c r="K107" s="269" t="s">
        <v>3784</v>
      </c>
      <c r="L107" s="107" t="s">
        <v>394</v>
      </c>
      <c r="M107" s="746"/>
      <c r="N107" s="746"/>
      <c r="O107" s="746"/>
      <c r="P107" s="1387" t="s">
        <v>3783</v>
      </c>
      <c r="Q107" s="1388"/>
    </row>
    <row r="108" spans="2:17" ht="60" x14ac:dyDescent="0.25">
      <c r="B108" s="803" t="s">
        <v>3782</v>
      </c>
      <c r="C108" s="104"/>
      <c r="D108" s="104" t="s">
        <v>3781</v>
      </c>
      <c r="E108" s="94">
        <v>1012837266</v>
      </c>
      <c r="F108" s="104" t="s">
        <v>3780</v>
      </c>
      <c r="G108" s="803" t="s">
        <v>338</v>
      </c>
      <c r="H108" s="111">
        <v>41741</v>
      </c>
      <c r="I108" s="96" t="s">
        <v>368</v>
      </c>
      <c r="J108" s="104" t="s">
        <v>1847</v>
      </c>
      <c r="K108" s="269" t="s">
        <v>3779</v>
      </c>
      <c r="L108" s="107" t="s">
        <v>394</v>
      </c>
      <c r="M108" s="746" t="s">
        <v>20</v>
      </c>
      <c r="N108" s="746" t="s">
        <v>20</v>
      </c>
      <c r="O108" s="746" t="s">
        <v>20</v>
      </c>
      <c r="P108" s="748"/>
      <c r="Q108" s="749"/>
    </row>
    <row r="109" spans="2:17" ht="45" x14ac:dyDescent="0.25">
      <c r="B109" s="803" t="s">
        <v>3768</v>
      </c>
      <c r="C109" s="104"/>
      <c r="D109" s="104" t="s">
        <v>3778</v>
      </c>
      <c r="E109" s="94">
        <v>1102798854</v>
      </c>
      <c r="F109" s="104" t="s">
        <v>274</v>
      </c>
      <c r="G109" s="803" t="s">
        <v>161</v>
      </c>
      <c r="H109" s="111">
        <v>39703</v>
      </c>
      <c r="I109" s="96" t="s">
        <v>368</v>
      </c>
      <c r="J109" s="104" t="s">
        <v>3777</v>
      </c>
      <c r="K109" s="269" t="s">
        <v>3776</v>
      </c>
      <c r="L109" s="107" t="s">
        <v>394</v>
      </c>
      <c r="M109" s="746" t="s">
        <v>20</v>
      </c>
      <c r="N109" s="746" t="s">
        <v>20</v>
      </c>
      <c r="O109" s="746" t="s">
        <v>20</v>
      </c>
      <c r="P109" s="748"/>
      <c r="Q109" s="749"/>
    </row>
    <row r="110" spans="2:17" ht="90" x14ac:dyDescent="0.25">
      <c r="B110" s="803" t="s">
        <v>3768</v>
      </c>
      <c r="C110" s="104"/>
      <c r="D110" s="104"/>
      <c r="E110" s="94"/>
      <c r="F110" s="104"/>
      <c r="G110" s="803"/>
      <c r="H110" s="111"/>
      <c r="I110" s="96"/>
      <c r="J110" s="104" t="s">
        <v>1847</v>
      </c>
      <c r="K110" s="269" t="s">
        <v>3775</v>
      </c>
      <c r="L110" s="107"/>
      <c r="M110" s="746"/>
      <c r="N110" s="746"/>
      <c r="O110" s="746"/>
      <c r="P110" s="748"/>
      <c r="Q110" s="749"/>
    </row>
    <row r="111" spans="2:17" ht="120" x14ac:dyDescent="0.25">
      <c r="B111" s="803" t="s">
        <v>3768</v>
      </c>
      <c r="C111" s="104"/>
      <c r="D111" s="104" t="s">
        <v>3774</v>
      </c>
      <c r="E111" s="94">
        <v>92542879</v>
      </c>
      <c r="F111" s="104" t="s">
        <v>278</v>
      </c>
      <c r="G111" s="803" t="s">
        <v>161</v>
      </c>
      <c r="H111" s="111">
        <v>39072</v>
      </c>
      <c r="I111" s="96" t="s">
        <v>368</v>
      </c>
      <c r="J111" s="104" t="s">
        <v>791</v>
      </c>
      <c r="K111" s="269" t="s">
        <v>3773</v>
      </c>
      <c r="L111" s="107" t="s">
        <v>394</v>
      </c>
      <c r="M111" s="746" t="s">
        <v>20</v>
      </c>
      <c r="N111" s="746" t="s">
        <v>20</v>
      </c>
      <c r="O111" s="746" t="s">
        <v>20</v>
      </c>
      <c r="P111" s="748"/>
      <c r="Q111" s="749"/>
    </row>
    <row r="112" spans="2:17" ht="105" x14ac:dyDescent="0.25">
      <c r="B112" s="803" t="s">
        <v>3768</v>
      </c>
      <c r="C112" s="104"/>
      <c r="D112" s="104" t="s">
        <v>3772</v>
      </c>
      <c r="E112" s="94">
        <v>64576000</v>
      </c>
      <c r="F112" s="104" t="s">
        <v>113</v>
      </c>
      <c r="G112" s="803" t="s">
        <v>1317</v>
      </c>
      <c r="H112" s="111">
        <v>40017</v>
      </c>
      <c r="I112" s="96" t="s">
        <v>368</v>
      </c>
      <c r="J112" s="104" t="s">
        <v>3771</v>
      </c>
      <c r="K112" s="269" t="s">
        <v>3770</v>
      </c>
      <c r="L112" s="107" t="s">
        <v>394</v>
      </c>
      <c r="M112" s="746" t="s">
        <v>20</v>
      </c>
      <c r="N112" s="746" t="s">
        <v>20</v>
      </c>
      <c r="O112" s="746" t="s">
        <v>20</v>
      </c>
      <c r="P112" s="1820" t="s">
        <v>3769</v>
      </c>
      <c r="Q112" s="1821"/>
    </row>
    <row r="113" spans="2:17" ht="90" x14ac:dyDescent="0.25">
      <c r="B113" s="803" t="s">
        <v>3768</v>
      </c>
      <c r="C113" s="104"/>
      <c r="D113" s="120" t="s">
        <v>3767</v>
      </c>
      <c r="E113" s="41">
        <v>100686501</v>
      </c>
      <c r="F113" s="41" t="s">
        <v>274</v>
      </c>
      <c r="G113" s="803" t="s">
        <v>161</v>
      </c>
      <c r="H113" s="200">
        <v>40893</v>
      </c>
      <c r="I113" s="41" t="s">
        <v>368</v>
      </c>
      <c r="J113" s="120" t="s">
        <v>3766</v>
      </c>
      <c r="K113" s="201" t="s">
        <v>3765</v>
      </c>
      <c r="L113" s="120" t="s">
        <v>394</v>
      </c>
      <c r="M113" s="746" t="s">
        <v>20</v>
      </c>
      <c r="N113" s="746" t="s">
        <v>20</v>
      </c>
      <c r="O113" s="746" t="s">
        <v>20</v>
      </c>
      <c r="P113" s="748"/>
      <c r="Q113" s="749"/>
    </row>
    <row r="114" spans="2:17" s="1154" customFormat="1" ht="60" x14ac:dyDescent="0.25">
      <c r="B114" s="1150" t="s">
        <v>3755</v>
      </c>
      <c r="C114" s="1010" t="s">
        <v>215</v>
      </c>
      <c r="D114" s="482" t="s">
        <v>3764</v>
      </c>
      <c r="E114" s="1160">
        <v>92275711</v>
      </c>
      <c r="F114" s="482" t="s">
        <v>278</v>
      </c>
      <c r="G114" s="1150" t="s">
        <v>3763</v>
      </c>
      <c r="H114" s="1159">
        <v>34199</v>
      </c>
      <c r="I114" s="1158" t="s">
        <v>368</v>
      </c>
      <c r="J114" s="482" t="s">
        <v>3762</v>
      </c>
      <c r="K114" s="1157" t="s">
        <v>3761</v>
      </c>
      <c r="L114" s="482" t="s">
        <v>394</v>
      </c>
      <c r="M114" s="445" t="s">
        <v>20</v>
      </c>
      <c r="N114" s="445" t="s">
        <v>20</v>
      </c>
      <c r="O114" s="445" t="s">
        <v>20</v>
      </c>
      <c r="P114" s="1156"/>
      <c r="Q114" s="1155"/>
    </row>
    <row r="115" spans="2:17" ht="45" x14ac:dyDescent="0.25">
      <c r="B115" s="1150" t="s">
        <v>3755</v>
      </c>
      <c r="C115" s="739" t="s">
        <v>215</v>
      </c>
      <c r="D115" s="104" t="s">
        <v>3760</v>
      </c>
      <c r="E115" s="94">
        <v>64583816</v>
      </c>
      <c r="F115" s="104" t="s">
        <v>1852</v>
      </c>
      <c r="G115" s="803" t="s">
        <v>161</v>
      </c>
      <c r="H115" s="111">
        <v>40753</v>
      </c>
      <c r="I115" s="96" t="s">
        <v>368</v>
      </c>
      <c r="J115" s="104" t="s">
        <v>3759</v>
      </c>
      <c r="K115" s="269" t="s">
        <v>3758</v>
      </c>
      <c r="L115" s="107" t="s">
        <v>394</v>
      </c>
      <c r="M115" s="746" t="s">
        <v>20</v>
      </c>
      <c r="N115" s="746" t="s">
        <v>20</v>
      </c>
      <c r="O115" s="746" t="s">
        <v>20</v>
      </c>
      <c r="P115" s="748"/>
      <c r="Q115" s="749"/>
    </row>
    <row r="116" spans="2:17" ht="45" x14ac:dyDescent="0.25">
      <c r="B116" s="1150"/>
      <c r="C116" s="739"/>
      <c r="D116" s="104"/>
      <c r="E116" s="94"/>
      <c r="F116" s="104"/>
      <c r="G116" s="803"/>
      <c r="H116" s="111"/>
      <c r="I116" s="96"/>
      <c r="J116" s="104" t="s">
        <v>1847</v>
      </c>
      <c r="K116" s="269" t="s">
        <v>3757</v>
      </c>
      <c r="L116" s="107" t="s">
        <v>3756</v>
      </c>
      <c r="M116" s="746"/>
      <c r="N116" s="746"/>
      <c r="O116" s="746"/>
      <c r="P116" s="748"/>
      <c r="Q116" s="749"/>
    </row>
    <row r="117" spans="2:17" ht="30" x14ac:dyDescent="0.25">
      <c r="B117" s="1150" t="s">
        <v>3755</v>
      </c>
      <c r="C117" s="739" t="s">
        <v>1310</v>
      </c>
      <c r="D117" s="104" t="s">
        <v>3754</v>
      </c>
      <c r="E117" s="94">
        <v>64585604</v>
      </c>
      <c r="F117" s="104" t="s">
        <v>274</v>
      </c>
      <c r="G117" s="803" t="s">
        <v>293</v>
      </c>
      <c r="H117" s="111">
        <v>37968</v>
      </c>
      <c r="I117" s="96" t="s">
        <v>368</v>
      </c>
      <c r="J117" s="104" t="s">
        <v>3753</v>
      </c>
      <c r="K117" s="269" t="s">
        <v>3752</v>
      </c>
      <c r="L117" s="107" t="s">
        <v>394</v>
      </c>
      <c r="M117" s="746" t="s">
        <v>20</v>
      </c>
      <c r="N117" s="746" t="s">
        <v>20</v>
      </c>
      <c r="O117" s="746" t="s">
        <v>20</v>
      </c>
      <c r="P117" s="748"/>
      <c r="Q117" s="749"/>
    </row>
    <row r="118" spans="2:17" ht="45" x14ac:dyDescent="0.25">
      <c r="B118" s="1150"/>
      <c r="C118" s="739"/>
      <c r="D118" s="104"/>
      <c r="E118" s="94"/>
      <c r="F118" s="104"/>
      <c r="G118" s="803"/>
      <c r="H118" s="111"/>
      <c r="I118" s="96"/>
      <c r="J118" s="104" t="s">
        <v>3751</v>
      </c>
      <c r="K118" s="269" t="s">
        <v>3750</v>
      </c>
      <c r="L118" s="107"/>
      <c r="M118" s="746"/>
      <c r="N118" s="746"/>
      <c r="O118" s="746"/>
      <c r="P118" s="748"/>
      <c r="Q118" s="749"/>
    </row>
    <row r="119" spans="2:17" ht="45" x14ac:dyDescent="0.25">
      <c r="B119" s="1150" t="s">
        <v>3729</v>
      </c>
      <c r="C119" s="739" t="s">
        <v>111</v>
      </c>
      <c r="D119" s="104" t="s">
        <v>3749</v>
      </c>
      <c r="E119" s="94">
        <v>1102847193</v>
      </c>
      <c r="F119" s="803" t="s">
        <v>274</v>
      </c>
      <c r="G119" s="803" t="s">
        <v>161</v>
      </c>
      <c r="H119" s="111">
        <v>41620</v>
      </c>
      <c r="I119" s="96" t="s">
        <v>368</v>
      </c>
      <c r="J119" s="104" t="s">
        <v>3748</v>
      </c>
      <c r="K119" s="269" t="s">
        <v>3747</v>
      </c>
      <c r="L119" s="107" t="s">
        <v>394</v>
      </c>
      <c r="M119" s="746" t="s">
        <v>20</v>
      </c>
      <c r="N119" s="746" t="s">
        <v>20</v>
      </c>
      <c r="O119" s="746" t="s">
        <v>20</v>
      </c>
      <c r="P119" s="748"/>
      <c r="Q119" s="749"/>
    </row>
    <row r="120" spans="2:17" ht="30" x14ac:dyDescent="0.25">
      <c r="B120" s="1150" t="s">
        <v>3729</v>
      </c>
      <c r="C120" s="739" t="s">
        <v>111</v>
      </c>
      <c r="D120" s="274" t="s">
        <v>3746</v>
      </c>
      <c r="E120" s="275">
        <v>64698458</v>
      </c>
      <c r="F120" s="274" t="s">
        <v>274</v>
      </c>
      <c r="G120" s="274" t="s">
        <v>293</v>
      </c>
      <c r="H120" s="276">
        <v>39620</v>
      </c>
      <c r="I120" s="274" t="s">
        <v>368</v>
      </c>
      <c r="J120" s="277" t="s">
        <v>318</v>
      </c>
      <c r="K120" s="1153" t="s">
        <v>3745</v>
      </c>
      <c r="L120" s="274" t="s">
        <v>394</v>
      </c>
      <c r="M120" s="274" t="s">
        <v>20</v>
      </c>
      <c r="N120" s="274" t="s">
        <v>20</v>
      </c>
      <c r="O120" s="274" t="s">
        <v>20</v>
      </c>
      <c r="P120" s="748"/>
      <c r="Q120" s="749"/>
    </row>
    <row r="121" spans="2:17" ht="45" x14ac:dyDescent="0.25">
      <c r="B121" s="1150" t="s">
        <v>3729</v>
      </c>
      <c r="C121" s="739" t="s">
        <v>111</v>
      </c>
      <c r="D121" s="104" t="s">
        <v>3744</v>
      </c>
      <c r="E121" s="94">
        <v>64578779</v>
      </c>
      <c r="F121" s="804" t="s">
        <v>274</v>
      </c>
      <c r="G121" s="803" t="s">
        <v>293</v>
      </c>
      <c r="H121" s="111">
        <v>37452</v>
      </c>
      <c r="I121" s="96" t="s">
        <v>368</v>
      </c>
      <c r="J121" s="104" t="s">
        <v>1847</v>
      </c>
      <c r="K121" s="269" t="s">
        <v>3743</v>
      </c>
      <c r="L121" s="107" t="s">
        <v>394</v>
      </c>
      <c r="M121" s="746" t="s">
        <v>20</v>
      </c>
      <c r="N121" s="746" t="s">
        <v>20</v>
      </c>
      <c r="O121" s="746" t="s">
        <v>20</v>
      </c>
      <c r="P121" s="1392"/>
      <c r="Q121" s="1392"/>
    </row>
    <row r="122" spans="2:17" ht="30" x14ac:dyDescent="0.25">
      <c r="B122" s="1150"/>
      <c r="C122" s="739"/>
      <c r="D122" s="104"/>
      <c r="E122" s="94"/>
      <c r="F122" s="804"/>
      <c r="G122" s="804"/>
      <c r="H122" s="111"/>
      <c r="I122" s="96"/>
      <c r="J122" s="104" t="s">
        <v>3742</v>
      </c>
      <c r="K122" s="269" t="s">
        <v>3741</v>
      </c>
      <c r="L122" s="107" t="s">
        <v>394</v>
      </c>
      <c r="M122" s="746"/>
      <c r="N122" s="746"/>
      <c r="O122" s="746"/>
      <c r="P122" s="755"/>
      <c r="Q122" s="756"/>
    </row>
    <row r="123" spans="2:17" ht="45" x14ac:dyDescent="0.25">
      <c r="B123" s="1150"/>
      <c r="C123" s="739"/>
      <c r="D123" s="104"/>
      <c r="E123" s="94"/>
      <c r="F123" s="804"/>
      <c r="G123" s="804"/>
      <c r="H123" s="111"/>
      <c r="I123" s="96"/>
      <c r="J123" s="104" t="s">
        <v>308</v>
      </c>
      <c r="K123" s="269" t="s">
        <v>3740</v>
      </c>
      <c r="L123" s="107" t="s">
        <v>394</v>
      </c>
      <c r="M123" s="746"/>
      <c r="N123" s="746"/>
      <c r="O123" s="746"/>
      <c r="P123" s="755"/>
      <c r="Q123" s="756"/>
    </row>
    <row r="124" spans="2:17" ht="45" x14ac:dyDescent="0.25">
      <c r="B124" s="1150" t="s">
        <v>3729</v>
      </c>
      <c r="C124" s="739" t="s">
        <v>111</v>
      </c>
      <c r="D124" s="104" t="s">
        <v>3739</v>
      </c>
      <c r="E124" s="97">
        <v>64580886</v>
      </c>
      <c r="F124" s="804" t="s">
        <v>113</v>
      </c>
      <c r="G124" s="803" t="s">
        <v>161</v>
      </c>
      <c r="H124" s="111">
        <v>37603</v>
      </c>
      <c r="I124" s="96" t="s">
        <v>368</v>
      </c>
      <c r="J124" s="104" t="s">
        <v>3738</v>
      </c>
      <c r="K124" s="269" t="s">
        <v>3737</v>
      </c>
      <c r="L124" s="107" t="s">
        <v>394</v>
      </c>
      <c r="M124" s="746" t="s">
        <v>20</v>
      </c>
      <c r="N124" s="746" t="s">
        <v>20</v>
      </c>
      <c r="O124" s="746" t="s">
        <v>20</v>
      </c>
      <c r="P124" s="746"/>
      <c r="Q124" s="746"/>
    </row>
    <row r="125" spans="2:17" ht="45" x14ac:dyDescent="0.25">
      <c r="B125" s="1150"/>
      <c r="C125" s="739"/>
      <c r="D125" s="104"/>
      <c r="E125" s="142"/>
      <c r="F125" s="804"/>
      <c r="G125" s="804"/>
      <c r="H125" s="111"/>
      <c r="I125" s="96"/>
      <c r="J125" s="104" t="s">
        <v>2695</v>
      </c>
      <c r="K125" s="1133" t="s">
        <v>3736</v>
      </c>
      <c r="L125" s="107" t="s">
        <v>394</v>
      </c>
      <c r="M125" s="746"/>
      <c r="N125" s="746"/>
      <c r="O125" s="746"/>
      <c r="P125" s="746"/>
      <c r="Q125" s="746"/>
    </row>
    <row r="126" spans="2:17" ht="45" x14ac:dyDescent="0.25">
      <c r="B126" s="1150"/>
      <c r="C126" s="739"/>
      <c r="D126" s="104"/>
      <c r="E126" s="142"/>
      <c r="F126" s="804"/>
      <c r="G126" s="804"/>
      <c r="H126" s="111"/>
      <c r="I126" s="96"/>
      <c r="J126" s="104" t="s">
        <v>3735</v>
      </c>
      <c r="K126" s="269" t="s">
        <v>3734</v>
      </c>
      <c r="L126" s="107" t="s">
        <v>394</v>
      </c>
      <c r="M126" s="746"/>
      <c r="N126" s="746"/>
      <c r="O126" s="746"/>
      <c r="P126" s="788"/>
      <c r="Q126" s="789"/>
    </row>
    <row r="127" spans="2:17" ht="30" x14ac:dyDescent="0.25">
      <c r="B127" s="1150" t="s">
        <v>3729</v>
      </c>
      <c r="C127" s="739" t="s">
        <v>111</v>
      </c>
      <c r="D127" s="107" t="s">
        <v>3733</v>
      </c>
      <c r="E127" s="142">
        <v>64587347</v>
      </c>
      <c r="F127" s="114" t="s">
        <v>113</v>
      </c>
      <c r="G127" s="360" t="s">
        <v>161</v>
      </c>
      <c r="H127" s="111">
        <v>38576</v>
      </c>
      <c r="I127" s="96" t="s">
        <v>368</v>
      </c>
      <c r="J127" s="107" t="s">
        <v>3732</v>
      </c>
      <c r="K127" s="269" t="s">
        <v>3731</v>
      </c>
      <c r="L127" s="365" t="s">
        <v>394</v>
      </c>
      <c r="M127" s="746" t="s">
        <v>20</v>
      </c>
      <c r="N127" s="746" t="s">
        <v>20</v>
      </c>
      <c r="O127" s="746" t="s">
        <v>20</v>
      </c>
      <c r="P127" s="739"/>
      <c r="Q127" s="746"/>
    </row>
    <row r="128" spans="2:17" ht="30" x14ac:dyDescent="0.25">
      <c r="B128" s="1150"/>
      <c r="C128" s="739"/>
      <c r="D128" s="362"/>
      <c r="E128" s="142"/>
      <c r="F128" s="114"/>
      <c r="G128" s="854"/>
      <c r="H128" s="1152"/>
      <c r="I128" s="790"/>
      <c r="J128" s="362" t="s">
        <v>1847</v>
      </c>
      <c r="K128" s="1151" t="s">
        <v>3730</v>
      </c>
      <c r="L128" s="498" t="s">
        <v>394</v>
      </c>
      <c r="M128" s="741"/>
      <c r="N128" s="741"/>
      <c r="O128" s="741"/>
      <c r="P128" s="755"/>
      <c r="Q128" s="789"/>
    </row>
    <row r="129" spans="2:17" ht="60" x14ac:dyDescent="0.25">
      <c r="B129" s="1150" t="s">
        <v>3729</v>
      </c>
      <c r="C129" s="739" t="s">
        <v>111</v>
      </c>
      <c r="D129" s="120" t="s">
        <v>3728</v>
      </c>
      <c r="E129" s="41">
        <v>1069463983</v>
      </c>
      <c r="F129" s="41" t="s">
        <v>113</v>
      </c>
      <c r="G129" s="739" t="s">
        <v>410</v>
      </c>
      <c r="H129" s="200">
        <v>39738</v>
      </c>
      <c r="I129" s="41" t="s">
        <v>368</v>
      </c>
      <c r="J129" s="41" t="s">
        <v>3727</v>
      </c>
      <c r="K129" s="201" t="s">
        <v>3726</v>
      </c>
      <c r="L129" s="120" t="s">
        <v>394</v>
      </c>
      <c r="M129" s="746" t="s">
        <v>20</v>
      </c>
      <c r="N129" s="746" t="s">
        <v>20</v>
      </c>
      <c r="O129" s="746" t="s">
        <v>20</v>
      </c>
      <c r="P129" s="1390"/>
      <c r="Q129" s="1391"/>
    </row>
    <row r="130" spans="2:17" s="1139" customFormat="1" x14ac:dyDescent="0.25">
      <c r="B130" s="1147"/>
      <c r="C130" s="1149"/>
      <c r="D130" s="1143"/>
      <c r="E130" s="1148"/>
      <c r="F130" s="1143"/>
      <c r="G130" s="1147"/>
      <c r="H130" s="1146"/>
      <c r="I130" s="1145"/>
      <c r="J130" s="1143"/>
      <c r="K130" s="1144"/>
      <c r="L130" s="1143"/>
      <c r="M130" s="1142"/>
      <c r="N130" s="1142"/>
      <c r="O130" s="1142"/>
      <c r="P130" s="1141"/>
      <c r="Q130" s="1140"/>
    </row>
    <row r="131" spans="2:17" x14ac:dyDescent="0.25">
      <c r="B131" s="803"/>
      <c r="C131" s="739"/>
      <c r="D131" s="104"/>
      <c r="E131" s="94"/>
      <c r="F131" s="104"/>
      <c r="G131" s="803"/>
      <c r="H131" s="111"/>
      <c r="I131" s="96"/>
      <c r="J131" s="104"/>
      <c r="K131" s="269"/>
      <c r="L131" s="107"/>
      <c r="M131" s="746"/>
      <c r="N131" s="746"/>
      <c r="O131" s="746"/>
      <c r="P131" s="748"/>
      <c r="Q131" s="749"/>
    </row>
    <row r="132" spans="2:17" x14ac:dyDescent="0.25">
      <c r="B132" s="803"/>
      <c r="C132" s="739"/>
      <c r="D132" s="104"/>
      <c r="E132" s="94"/>
      <c r="F132" s="104"/>
      <c r="G132" s="803"/>
      <c r="H132" s="111"/>
      <c r="I132" s="96"/>
      <c r="J132" s="104"/>
      <c r="K132" s="269"/>
      <c r="L132" s="107"/>
      <c r="M132" s="746"/>
      <c r="N132" s="746"/>
      <c r="O132" s="746"/>
      <c r="P132" s="748"/>
      <c r="Q132" s="749"/>
    </row>
    <row r="133" spans="2:17" x14ac:dyDescent="0.25">
      <c r="B133" s="803"/>
      <c r="C133" s="739"/>
      <c r="D133" s="104"/>
      <c r="E133" s="94"/>
      <c r="F133" s="104"/>
      <c r="G133" s="803"/>
      <c r="H133" s="111"/>
      <c r="I133" s="96"/>
      <c r="J133" s="104"/>
      <c r="K133" s="269"/>
      <c r="L133" s="107"/>
      <c r="M133" s="746"/>
      <c r="N133" s="746"/>
      <c r="O133" s="746"/>
      <c r="P133" s="748"/>
      <c r="Q133" s="749"/>
    </row>
    <row r="134" spans="2:17" x14ac:dyDescent="0.25">
      <c r="B134" s="803"/>
      <c r="C134" s="739"/>
      <c r="D134" s="104"/>
      <c r="E134" s="94"/>
      <c r="F134" s="104"/>
      <c r="G134" s="803"/>
      <c r="H134" s="111"/>
      <c r="I134" s="96"/>
      <c r="J134" s="104"/>
      <c r="K134" s="269"/>
      <c r="L134" s="107"/>
      <c r="M134" s="746"/>
      <c r="N134" s="746"/>
      <c r="O134" s="746"/>
      <c r="P134" s="748"/>
      <c r="Q134" s="749"/>
    </row>
    <row r="135" spans="2:17" x14ac:dyDescent="0.25">
      <c r="B135" s="803"/>
      <c r="C135" s="739"/>
      <c r="D135" s="104"/>
      <c r="E135" s="94"/>
      <c r="F135" s="104"/>
      <c r="G135" s="803"/>
      <c r="H135" s="111"/>
      <c r="I135" s="96"/>
      <c r="J135" s="104"/>
      <c r="K135" s="269"/>
      <c r="L135" s="107"/>
      <c r="M135" s="746"/>
      <c r="N135" s="746"/>
      <c r="O135" s="746"/>
      <c r="P135" s="748"/>
      <c r="Q135" s="749"/>
    </row>
    <row r="136" spans="2:17" x14ac:dyDescent="0.25">
      <c r="B136" s="803"/>
      <c r="C136" s="739"/>
      <c r="D136" s="104"/>
      <c r="E136" s="94"/>
      <c r="F136" s="104"/>
      <c r="G136" s="803"/>
      <c r="H136" s="111"/>
      <c r="I136" s="96"/>
      <c r="J136" s="104"/>
      <c r="K136" s="269"/>
      <c r="L136" s="107"/>
      <c r="M136" s="746"/>
      <c r="N136" s="746"/>
      <c r="O136" s="746"/>
      <c r="P136" s="748"/>
      <c r="Q136" s="749"/>
    </row>
    <row r="137" spans="2:17" x14ac:dyDescent="0.25">
      <c r="B137" s="803"/>
      <c r="C137" s="739"/>
      <c r="D137" s="104"/>
      <c r="E137" s="94"/>
      <c r="F137" s="104"/>
      <c r="G137" s="803"/>
      <c r="H137" s="111"/>
      <c r="I137" s="96"/>
      <c r="J137" s="104"/>
      <c r="K137" s="269"/>
      <c r="L137" s="107"/>
      <c r="M137" s="746"/>
      <c r="N137" s="746"/>
      <c r="O137" s="746"/>
      <c r="P137" s="748"/>
      <c r="Q137" s="749"/>
    </row>
    <row r="138" spans="2:17" x14ac:dyDescent="0.25">
      <c r="B138" s="272"/>
      <c r="C138" s="274"/>
      <c r="D138" s="104"/>
      <c r="E138" s="94"/>
      <c r="F138" s="104"/>
      <c r="G138" s="803"/>
      <c r="H138" s="111"/>
      <c r="I138" s="96"/>
      <c r="J138" s="104"/>
      <c r="K138" s="269"/>
      <c r="L138" s="107"/>
      <c r="M138" s="746"/>
      <c r="N138" s="746"/>
      <c r="O138" s="746"/>
      <c r="P138" s="748"/>
      <c r="Q138" s="749"/>
    </row>
    <row r="139" spans="2:17" x14ac:dyDescent="0.25">
      <c r="B139" s="272"/>
      <c r="C139" s="803"/>
      <c r="D139" s="104"/>
      <c r="E139" s="94"/>
      <c r="F139" s="803"/>
      <c r="G139" s="803"/>
      <c r="H139" s="111"/>
      <c r="I139" s="96"/>
      <c r="J139" s="104"/>
      <c r="K139" s="269"/>
      <c r="L139" s="107"/>
      <c r="M139" s="746"/>
      <c r="N139" s="746"/>
      <c r="O139" s="746"/>
      <c r="P139" s="748"/>
      <c r="Q139" s="749"/>
    </row>
    <row r="140" spans="2:17" x14ac:dyDescent="0.25">
      <c r="B140" s="272"/>
      <c r="C140" s="13"/>
      <c r="D140" s="274"/>
      <c r="E140" s="275"/>
      <c r="F140" s="274"/>
      <c r="G140" s="274"/>
      <c r="H140" s="276"/>
      <c r="I140" s="274"/>
      <c r="J140" s="277"/>
      <c r="K140" s="278"/>
      <c r="L140" s="279"/>
      <c r="M140" s="274"/>
      <c r="N140" s="274"/>
      <c r="O140" s="274"/>
      <c r="P140" s="748"/>
      <c r="Q140" s="749"/>
    </row>
    <row r="141" spans="2:17" x14ac:dyDescent="0.25">
      <c r="B141" s="272"/>
      <c r="C141" s="803"/>
      <c r="D141" s="104"/>
      <c r="E141" s="94"/>
      <c r="F141" s="804"/>
      <c r="G141" s="804"/>
      <c r="H141" s="111"/>
      <c r="I141" s="96"/>
      <c r="J141" s="104"/>
      <c r="K141" s="269"/>
      <c r="L141" s="107"/>
      <c r="M141" s="746"/>
      <c r="N141" s="746"/>
      <c r="O141" s="746"/>
      <c r="P141" s="1392"/>
      <c r="Q141" s="1392"/>
    </row>
    <row r="142" spans="2:17" x14ac:dyDescent="0.25">
      <c r="B142" s="272"/>
      <c r="C142" s="1136"/>
      <c r="D142" s="1135"/>
      <c r="E142" s="142"/>
      <c r="F142" s="114"/>
      <c r="G142" s="1138"/>
      <c r="H142" s="115"/>
      <c r="I142" s="791"/>
      <c r="J142" s="113"/>
      <c r="K142" s="1133"/>
      <c r="L142" s="1137"/>
      <c r="M142" s="119"/>
      <c r="N142" s="119"/>
      <c r="O142" s="119"/>
      <c r="P142" s="119"/>
      <c r="Q142" s="119"/>
    </row>
    <row r="143" spans="2:17" x14ac:dyDescent="0.25">
      <c r="B143" s="272"/>
      <c r="C143" s="1136"/>
      <c r="D143" s="1135"/>
      <c r="E143" s="142"/>
      <c r="F143" s="114"/>
      <c r="G143" s="1134"/>
      <c r="H143" s="115"/>
      <c r="I143" s="791"/>
      <c r="J143" s="117"/>
      <c r="K143" s="1133"/>
      <c r="L143" s="1132"/>
      <c r="M143" s="119"/>
      <c r="N143" s="119"/>
      <c r="O143" s="119"/>
      <c r="P143" s="36"/>
      <c r="Q143" s="119"/>
    </row>
    <row r="144" spans="2:17" x14ac:dyDescent="0.25">
      <c r="B144" s="272"/>
      <c r="C144" s="13"/>
      <c r="D144" s="248"/>
      <c r="G144" s="249"/>
      <c r="H144" s="250"/>
      <c r="K144" s="280"/>
      <c r="L144" s="248"/>
      <c r="M144" s="13"/>
      <c r="N144" s="13"/>
      <c r="O144" s="13"/>
    </row>
    <row r="145" spans="2:15" x14ac:dyDescent="0.25">
      <c r="B145" s="272"/>
      <c r="C145" s="1131"/>
      <c r="D145" s="104"/>
      <c r="E145" s="94"/>
      <c r="F145" s="104"/>
      <c r="G145" s="803"/>
      <c r="H145" s="111"/>
      <c r="I145" s="96"/>
      <c r="J145" s="104"/>
      <c r="K145" s="269"/>
      <c r="L145" s="107"/>
      <c r="M145" s="746"/>
      <c r="N145" s="746"/>
      <c r="O145" s="746"/>
    </row>
    <row r="146" spans="2:15" x14ac:dyDescent="0.25">
      <c r="B146" s="272"/>
      <c r="C146" s="13"/>
      <c r="D146" s="104"/>
      <c r="E146" s="94"/>
      <c r="F146" s="104"/>
      <c r="G146" s="803"/>
      <c r="H146" s="111"/>
      <c r="I146" s="96"/>
      <c r="J146" s="104"/>
      <c r="K146" s="269"/>
      <c r="L146" s="107"/>
      <c r="M146" s="746"/>
      <c r="N146" s="746"/>
      <c r="O146" s="746"/>
    </row>
    <row r="147" spans="2:15" x14ac:dyDescent="0.25">
      <c r="B147" s="272"/>
      <c r="C147" s="13"/>
      <c r="D147" s="104"/>
      <c r="E147" s="94"/>
      <c r="F147" s="104"/>
      <c r="G147" s="803"/>
      <c r="H147" s="111"/>
      <c r="I147" s="96"/>
      <c r="J147" s="104"/>
      <c r="K147" s="269"/>
      <c r="L147" s="107"/>
      <c r="M147" s="746"/>
      <c r="N147" s="746"/>
      <c r="O147" s="746"/>
    </row>
    <row r="148" spans="2:15" x14ac:dyDescent="0.25">
      <c r="B148" s="272"/>
      <c r="C148" s="13"/>
      <c r="D148" s="248"/>
      <c r="G148" s="249"/>
      <c r="H148" s="250"/>
      <c r="J148" s="248"/>
      <c r="K148" s="280"/>
      <c r="L148" s="248"/>
      <c r="M148" s="13"/>
      <c r="N148" s="13"/>
      <c r="O148" s="13"/>
    </row>
    <row r="149" spans="2:15" x14ac:dyDescent="0.25">
      <c r="B149" s="104"/>
      <c r="C149" s="13"/>
      <c r="D149" s="248"/>
      <c r="G149" s="249"/>
      <c r="H149" s="250"/>
      <c r="J149" s="248"/>
      <c r="K149" s="250"/>
      <c r="L149" s="248"/>
      <c r="M149" s="13"/>
      <c r="N149" s="13"/>
      <c r="O149" s="13"/>
    </row>
    <row r="150" spans="2:15" x14ac:dyDescent="0.25">
      <c r="B150" s="104"/>
      <c r="C150" s="13"/>
      <c r="D150" s="248"/>
      <c r="G150" s="249"/>
      <c r="H150" s="250"/>
      <c r="J150" s="248"/>
      <c r="K150" s="250"/>
      <c r="L150" s="248"/>
      <c r="M150" s="13"/>
      <c r="N150" s="13"/>
      <c r="O150" s="13"/>
    </row>
    <row r="151" spans="2:15" x14ac:dyDescent="0.25">
      <c r="B151" s="104"/>
      <c r="C151" s="13"/>
      <c r="D151" s="248"/>
      <c r="G151" s="249"/>
      <c r="H151" s="250"/>
      <c r="J151" s="248"/>
      <c r="K151" s="250"/>
      <c r="L151" s="248"/>
      <c r="M151" s="13"/>
      <c r="N151" s="13"/>
      <c r="O151" s="13"/>
    </row>
    <row r="152" spans="2:15" x14ac:dyDescent="0.25">
      <c r="B152" s="104"/>
      <c r="C152" s="13"/>
      <c r="D152" s="248"/>
      <c r="G152" s="249"/>
      <c r="H152" s="250"/>
      <c r="J152" s="248"/>
      <c r="K152" s="250"/>
      <c r="L152" s="248"/>
      <c r="M152" s="13"/>
      <c r="N152" s="13"/>
      <c r="O152" s="13"/>
    </row>
    <row r="153" spans="2:15" x14ac:dyDescent="0.25">
      <c r="B153" s="104"/>
      <c r="C153" s="13"/>
      <c r="D153" s="248"/>
      <c r="G153" s="249"/>
      <c r="H153" s="250"/>
      <c r="J153" s="248"/>
      <c r="K153" s="250"/>
      <c r="L153" s="248"/>
      <c r="M153" s="13"/>
      <c r="N153" s="13"/>
      <c r="O153" s="13"/>
    </row>
    <row r="154" spans="2:15" x14ac:dyDescent="0.25">
      <c r="B154" s="104"/>
      <c r="C154" s="13"/>
      <c r="D154" s="248"/>
      <c r="G154" s="249"/>
      <c r="H154" s="250"/>
      <c r="J154" s="248"/>
      <c r="K154" s="250"/>
      <c r="L154" s="248"/>
      <c r="M154" s="13"/>
      <c r="N154" s="13"/>
      <c r="O154" s="13"/>
    </row>
    <row r="155" spans="2:15" x14ac:dyDescent="0.25">
      <c r="B155" s="104"/>
      <c r="C155" s="13"/>
      <c r="D155" s="248"/>
      <c r="G155" s="249"/>
      <c r="H155" s="250"/>
      <c r="J155" s="248"/>
      <c r="K155" s="250"/>
      <c r="L155" s="248"/>
      <c r="M155" s="13"/>
      <c r="N155" s="13"/>
      <c r="O155" s="13"/>
    </row>
    <row r="156" spans="2:15" ht="15.75" thickBot="1" x14ac:dyDescent="0.3">
      <c r="B156" s="104"/>
      <c r="C156" s="13"/>
      <c r="D156" s="248"/>
      <c r="G156" s="249"/>
      <c r="H156" s="250"/>
      <c r="J156" s="248"/>
      <c r="K156" s="250"/>
      <c r="L156" s="248"/>
      <c r="M156" s="13"/>
      <c r="N156" s="13"/>
      <c r="O156" s="13"/>
    </row>
    <row r="157" spans="2:15" ht="27" thickBot="1" x14ac:dyDescent="0.3">
      <c r="B157" s="1393" t="s">
        <v>143</v>
      </c>
      <c r="C157" s="1394"/>
      <c r="D157" s="1394"/>
      <c r="E157" s="1394"/>
      <c r="F157" s="1394"/>
      <c r="G157" s="1394"/>
      <c r="H157" s="1394"/>
      <c r="I157" s="1394"/>
      <c r="J157" s="1394"/>
      <c r="K157" s="1394"/>
      <c r="L157" s="1394"/>
      <c r="M157" s="1394"/>
      <c r="N157" s="1395"/>
    </row>
    <row r="160" spans="2:15" ht="30" x14ac:dyDescent="0.25">
      <c r="B160" s="92" t="s">
        <v>19</v>
      </c>
      <c r="C160" s="92" t="s">
        <v>144</v>
      </c>
      <c r="D160" s="1387" t="s">
        <v>77</v>
      </c>
      <c r="E160" s="1388"/>
    </row>
    <row r="161" spans="1:26" x14ac:dyDescent="0.25">
      <c r="B161" s="120" t="s">
        <v>145</v>
      </c>
      <c r="C161" s="1130" t="s">
        <v>20</v>
      </c>
      <c r="D161" s="1389"/>
      <c r="E161" s="1389"/>
    </row>
    <row r="164" spans="1:26" ht="26.25" x14ac:dyDescent="0.25">
      <c r="B164" s="1408" t="s">
        <v>146</v>
      </c>
      <c r="C164" s="1409"/>
      <c r="D164" s="1409"/>
      <c r="E164" s="1409"/>
      <c r="F164" s="1409"/>
      <c r="G164" s="1409"/>
      <c r="H164" s="1409"/>
      <c r="I164" s="1409"/>
      <c r="J164" s="1409"/>
      <c r="K164" s="1409"/>
      <c r="L164" s="1409"/>
      <c r="M164" s="1409"/>
      <c r="N164" s="1409"/>
      <c r="O164" s="1409"/>
      <c r="P164" s="1409"/>
    </row>
    <row r="166" spans="1:26" ht="15.75" thickBot="1" x14ac:dyDescent="0.3"/>
    <row r="167" spans="1:26" ht="27" thickBot="1" x14ac:dyDescent="0.3">
      <c r="B167" s="1393" t="s">
        <v>147</v>
      </c>
      <c r="C167" s="1394"/>
      <c r="D167" s="1394"/>
      <c r="E167" s="1394"/>
      <c r="F167" s="1394"/>
      <c r="G167" s="1394"/>
      <c r="H167" s="1394"/>
      <c r="I167" s="1394"/>
      <c r="J167" s="1394"/>
      <c r="K167" s="1394"/>
      <c r="L167" s="1394"/>
      <c r="M167" s="1394"/>
      <c r="N167" s="1395"/>
    </row>
    <row r="169" spans="1:26" ht="15.75" thickBot="1" x14ac:dyDescent="0.3">
      <c r="M169" s="46"/>
      <c r="N169" s="46"/>
    </row>
    <row r="170" spans="1:26" s="13" customFormat="1" ht="60.75" thickBot="1" x14ac:dyDescent="0.3">
      <c r="B170" s="47" t="s">
        <v>35</v>
      </c>
      <c r="C170" s="47" t="s">
        <v>36</v>
      </c>
      <c r="D170" s="47" t="s">
        <v>37</v>
      </c>
      <c r="E170" s="47" t="s">
        <v>38</v>
      </c>
      <c r="F170" s="47" t="s">
        <v>39</v>
      </c>
      <c r="G170" s="47" t="s">
        <v>40</v>
      </c>
      <c r="H170" s="47" t="s">
        <v>41</v>
      </c>
      <c r="I170" s="47" t="s">
        <v>42</v>
      </c>
      <c r="J170" s="47" t="s">
        <v>43</v>
      </c>
      <c r="K170" s="47" t="s">
        <v>44</v>
      </c>
      <c r="L170" s="47" t="s">
        <v>45</v>
      </c>
      <c r="M170" s="48" t="s">
        <v>46</v>
      </c>
      <c r="N170" s="47" t="s">
        <v>47</v>
      </c>
      <c r="O170" s="47" t="s">
        <v>48</v>
      </c>
      <c r="P170" s="49" t="s">
        <v>49</v>
      </c>
      <c r="Q170" s="49" t="s">
        <v>50</v>
      </c>
    </row>
    <row r="171" spans="1:26" s="62" customFormat="1" x14ac:dyDescent="0.25">
      <c r="A171" s="50">
        <v>1</v>
      </c>
      <c r="B171" s="1817"/>
      <c r="C171" s="1818"/>
      <c r="D171" s="1818"/>
      <c r="E171" s="1818"/>
      <c r="F171" s="1818"/>
      <c r="G171" s="1818"/>
      <c r="H171" s="1818"/>
      <c r="I171" s="1818"/>
      <c r="J171" s="1818"/>
      <c r="K171" s="1818"/>
      <c r="L171" s="1818"/>
      <c r="M171" s="1819"/>
      <c r="N171" s="75"/>
      <c r="O171" s="77"/>
      <c r="P171" s="77"/>
      <c r="Q171" s="65"/>
      <c r="R171" s="61"/>
      <c r="S171" s="61"/>
      <c r="T171" s="61"/>
      <c r="U171" s="61"/>
      <c r="V171" s="61"/>
      <c r="W171" s="61"/>
      <c r="X171" s="61"/>
      <c r="Y171" s="61"/>
      <c r="Z171" s="61"/>
    </row>
    <row r="172" spans="1:26" s="62" customFormat="1" ht="105" x14ac:dyDescent="0.25">
      <c r="A172" s="50" t="e">
        <f>+A50+1</f>
        <v>#REF!</v>
      </c>
      <c r="B172" s="809" t="s">
        <v>3725</v>
      </c>
      <c r="C172" s="1126" t="s">
        <v>1847</v>
      </c>
      <c r="D172" s="1126" t="s">
        <v>318</v>
      </c>
      <c r="E172" s="1129">
        <v>70182013190</v>
      </c>
      <c r="F172" s="1128" t="s">
        <v>20</v>
      </c>
      <c r="G172" s="1127">
        <v>1</v>
      </c>
      <c r="H172" s="810">
        <v>41332</v>
      </c>
      <c r="I172" s="810">
        <v>41639</v>
      </c>
      <c r="J172" s="806" t="s">
        <v>21</v>
      </c>
      <c r="K172" s="807" t="s">
        <v>2550</v>
      </c>
      <c r="L172" s="807">
        <v>0</v>
      </c>
      <c r="M172" s="808">
        <v>690</v>
      </c>
      <c r="N172" s="76">
        <v>690</v>
      </c>
      <c r="O172" s="77" t="s">
        <v>1374</v>
      </c>
      <c r="P172" s="77">
        <v>670</v>
      </c>
      <c r="Q172" s="65" t="s">
        <v>3719</v>
      </c>
      <c r="R172" s="61"/>
      <c r="S172" s="61"/>
      <c r="T172" s="61"/>
      <c r="U172" s="61"/>
      <c r="V172" s="61"/>
      <c r="W172" s="61"/>
      <c r="X172" s="61"/>
      <c r="Y172" s="61"/>
      <c r="Z172" s="61"/>
    </row>
    <row r="173" spans="1:26" s="62" customFormat="1" ht="105" x14ac:dyDescent="0.25">
      <c r="A173" s="50" t="e">
        <f>+#REF!+1</f>
        <v>#REF!</v>
      </c>
      <c r="B173" s="71" t="s">
        <v>3724</v>
      </c>
      <c r="C173" s="1126" t="s">
        <v>1847</v>
      </c>
      <c r="D173" s="607" t="s">
        <v>3723</v>
      </c>
      <c r="E173" s="1125" t="s">
        <v>3722</v>
      </c>
      <c r="F173" s="73" t="s">
        <v>20</v>
      </c>
      <c r="G173" s="228">
        <v>1</v>
      </c>
      <c r="H173" s="226">
        <v>41656</v>
      </c>
      <c r="I173" s="226">
        <v>41912</v>
      </c>
      <c r="J173" s="74" t="s">
        <v>21</v>
      </c>
      <c r="K173" s="75" t="s">
        <v>3721</v>
      </c>
      <c r="L173" s="75">
        <v>0</v>
      </c>
      <c r="M173" s="76">
        <v>286</v>
      </c>
      <c r="N173" s="76">
        <v>286</v>
      </c>
      <c r="O173" s="77" t="s">
        <v>1374</v>
      </c>
      <c r="P173" s="77">
        <v>671</v>
      </c>
      <c r="Q173" s="65" t="s">
        <v>3719</v>
      </c>
      <c r="R173" s="61"/>
      <c r="S173" s="61"/>
      <c r="T173" s="61"/>
      <c r="U173" s="61"/>
      <c r="V173" s="61"/>
      <c r="W173" s="61"/>
      <c r="X173" s="61"/>
      <c r="Y173" s="61"/>
      <c r="Z173" s="61"/>
    </row>
    <row r="174" spans="1:26" s="62" customFormat="1" ht="105" x14ac:dyDescent="0.25">
      <c r="A174" s="50"/>
      <c r="B174" s="71" t="s">
        <v>3718</v>
      </c>
      <c r="C174" s="1126" t="s">
        <v>1847</v>
      </c>
      <c r="D174" s="1126" t="s">
        <v>318</v>
      </c>
      <c r="E174" s="1125">
        <v>7018200100053</v>
      </c>
      <c r="F174" s="73" t="s">
        <v>20</v>
      </c>
      <c r="G174" s="228">
        <v>1</v>
      </c>
      <c r="H174" s="226">
        <v>40205</v>
      </c>
      <c r="I174" s="226">
        <v>40543</v>
      </c>
      <c r="J174" s="74" t="s">
        <v>21</v>
      </c>
      <c r="K174" s="75">
        <v>11.01</v>
      </c>
      <c r="L174" s="75">
        <v>0</v>
      </c>
      <c r="M174" s="76">
        <v>336</v>
      </c>
      <c r="N174" s="76">
        <v>336</v>
      </c>
      <c r="O174" s="77" t="s">
        <v>1374</v>
      </c>
      <c r="P174" s="77" t="s">
        <v>3720</v>
      </c>
      <c r="Q174" s="65" t="s">
        <v>3719</v>
      </c>
      <c r="R174" s="61"/>
      <c r="S174" s="61"/>
      <c r="T174" s="61"/>
      <c r="U174" s="61"/>
      <c r="V174" s="61"/>
      <c r="W174" s="61"/>
      <c r="X174" s="61"/>
      <c r="Y174" s="61"/>
      <c r="Z174" s="61"/>
    </row>
    <row r="175" spans="1:26" s="62" customFormat="1" ht="150" x14ac:dyDescent="0.25">
      <c r="A175" s="50" t="e">
        <f>+A173+1</f>
        <v>#REF!</v>
      </c>
      <c r="B175" s="71" t="s">
        <v>3718</v>
      </c>
      <c r="C175" s="1126" t="s">
        <v>1847</v>
      </c>
      <c r="D175" s="607" t="s">
        <v>442</v>
      </c>
      <c r="E175" s="1125">
        <v>701820100098</v>
      </c>
      <c r="F175" s="73" t="s">
        <v>20</v>
      </c>
      <c r="G175" s="228">
        <v>1</v>
      </c>
      <c r="H175" s="226">
        <v>40560</v>
      </c>
      <c r="I175" s="74">
        <v>40908</v>
      </c>
      <c r="J175" s="74" t="s">
        <v>21</v>
      </c>
      <c r="K175" s="75">
        <v>11.042999999999999</v>
      </c>
      <c r="L175" s="75">
        <v>0</v>
      </c>
      <c r="M175" s="75" t="s">
        <v>1374</v>
      </c>
      <c r="N175" s="75" t="s">
        <v>1374</v>
      </c>
      <c r="O175" s="77"/>
      <c r="P175" s="77"/>
      <c r="Q175" s="65" t="s">
        <v>3717</v>
      </c>
      <c r="R175" s="61"/>
      <c r="S175" s="61"/>
      <c r="T175" s="61"/>
      <c r="U175" s="61"/>
      <c r="V175" s="61"/>
      <c r="W175" s="61"/>
      <c r="X175" s="61"/>
      <c r="Y175" s="61"/>
      <c r="Z175" s="61"/>
    </row>
    <row r="176" spans="1:26" ht="15.75" thickBot="1" x14ac:dyDescent="0.3"/>
    <row r="177" spans="2:17" ht="30.75" thickBot="1" x14ac:dyDescent="0.3">
      <c r="B177" s="134" t="s">
        <v>152</v>
      </c>
      <c r="C177" s="135" t="s">
        <v>153</v>
      </c>
      <c r="D177" s="134" t="s">
        <v>29</v>
      </c>
      <c r="E177" s="135" t="s">
        <v>154</v>
      </c>
    </row>
    <row r="178" spans="2:17" x14ac:dyDescent="0.25">
      <c r="B178" s="136" t="s">
        <v>155</v>
      </c>
      <c r="C178" s="137">
        <v>20</v>
      </c>
      <c r="D178" s="137"/>
      <c r="E178" s="1396">
        <f>+D178+D179+D180</f>
        <v>0</v>
      </c>
    </row>
    <row r="179" spans="2:17" x14ac:dyDescent="0.25">
      <c r="B179" s="136" t="s">
        <v>156</v>
      </c>
      <c r="C179" s="740">
        <v>30</v>
      </c>
      <c r="D179" s="746">
        <v>0</v>
      </c>
      <c r="E179" s="1397"/>
    </row>
    <row r="180" spans="2:17" ht="15.75" thickBot="1" x14ac:dyDescent="0.3">
      <c r="B180" s="136" t="s">
        <v>157</v>
      </c>
      <c r="C180" s="139">
        <v>40</v>
      </c>
      <c r="D180" s="139">
        <v>0</v>
      </c>
      <c r="E180" s="1398"/>
    </row>
    <row r="182" spans="2:17" ht="15.75" thickBot="1" x14ac:dyDescent="0.3"/>
    <row r="183" spans="2:17" ht="27" thickBot="1" x14ac:dyDescent="0.3">
      <c r="B183" s="1393" t="s">
        <v>158</v>
      </c>
      <c r="C183" s="1394"/>
      <c r="D183" s="1394"/>
      <c r="E183" s="1394"/>
      <c r="F183" s="1394"/>
      <c r="G183" s="1394"/>
      <c r="H183" s="1394"/>
      <c r="I183" s="1394"/>
      <c r="J183" s="1394"/>
      <c r="K183" s="1394"/>
      <c r="L183" s="1394"/>
      <c r="M183" s="1394"/>
      <c r="N183" s="1395"/>
    </row>
    <row r="185" spans="2:17" ht="75" x14ac:dyDescent="0.25">
      <c r="B185" s="91" t="s">
        <v>87</v>
      </c>
      <c r="C185" s="91" t="s">
        <v>88</v>
      </c>
      <c r="D185" s="91" t="s">
        <v>89</v>
      </c>
      <c r="E185" s="91" t="s">
        <v>90</v>
      </c>
      <c r="F185" s="91" t="s">
        <v>91</v>
      </c>
      <c r="G185" s="91" t="s">
        <v>92</v>
      </c>
      <c r="H185" s="91" t="s">
        <v>93</v>
      </c>
      <c r="I185" s="91" t="s">
        <v>94</v>
      </c>
      <c r="J185" s="1387" t="s">
        <v>95</v>
      </c>
      <c r="K185" s="1405"/>
      <c r="L185" s="1388"/>
      <c r="M185" s="91" t="s">
        <v>96</v>
      </c>
      <c r="N185" s="91" t="s">
        <v>97</v>
      </c>
      <c r="O185" s="91" t="s">
        <v>98</v>
      </c>
      <c r="P185" s="1387" t="s">
        <v>77</v>
      </c>
      <c r="Q185" s="1388"/>
    </row>
    <row r="186" spans="2:17" ht="30" x14ac:dyDescent="0.25">
      <c r="B186" s="472" t="s">
        <v>3716</v>
      </c>
      <c r="C186" s="472" t="s">
        <v>321</v>
      </c>
      <c r="D186" s="104" t="s">
        <v>3715</v>
      </c>
      <c r="E186" s="94">
        <v>23175895</v>
      </c>
      <c r="F186" s="104" t="s">
        <v>3714</v>
      </c>
      <c r="G186" s="803" t="s">
        <v>161</v>
      </c>
      <c r="H186" s="198" t="s">
        <v>3713</v>
      </c>
      <c r="I186" s="95">
        <v>167743</v>
      </c>
      <c r="J186" s="104" t="s">
        <v>3712</v>
      </c>
      <c r="K186" s="269" t="s">
        <v>3711</v>
      </c>
      <c r="L186" s="107" t="s">
        <v>394</v>
      </c>
      <c r="M186" s="746" t="s">
        <v>20</v>
      </c>
      <c r="N186" s="746" t="s">
        <v>20</v>
      </c>
      <c r="O186" s="746" t="s">
        <v>20</v>
      </c>
      <c r="P186" s="1390"/>
      <c r="Q186" s="1391"/>
    </row>
    <row r="187" spans="2:17" ht="75" x14ac:dyDescent="0.25">
      <c r="B187" s="472" t="s">
        <v>3700</v>
      </c>
      <c r="C187" s="472" t="s">
        <v>321</v>
      </c>
      <c r="D187" s="104" t="s">
        <v>3710</v>
      </c>
      <c r="E187" s="94">
        <v>64721103</v>
      </c>
      <c r="F187" s="104" t="s">
        <v>3709</v>
      </c>
      <c r="G187" s="803" t="s">
        <v>2931</v>
      </c>
      <c r="H187" s="111">
        <v>41157</v>
      </c>
      <c r="I187" s="95" t="s">
        <v>368</v>
      </c>
      <c r="J187" s="104" t="s">
        <v>3708</v>
      </c>
      <c r="K187" s="269" t="s">
        <v>3707</v>
      </c>
      <c r="L187" s="107" t="s">
        <v>394</v>
      </c>
      <c r="M187" s="746" t="s">
        <v>20</v>
      </c>
      <c r="N187" s="746" t="s">
        <v>20</v>
      </c>
      <c r="O187" s="746" t="s">
        <v>20</v>
      </c>
      <c r="P187" s="1390"/>
      <c r="Q187" s="1391"/>
    </row>
    <row r="188" spans="2:17" ht="96.75" customHeight="1" x14ac:dyDescent="0.25">
      <c r="B188" s="472" t="s">
        <v>3706</v>
      </c>
      <c r="C188" s="472" t="s">
        <v>3206</v>
      </c>
      <c r="D188" s="104" t="s">
        <v>3705</v>
      </c>
      <c r="E188" s="94">
        <v>12614417</v>
      </c>
      <c r="F188" s="104" t="s">
        <v>3704</v>
      </c>
      <c r="G188" s="804" t="s">
        <v>3703</v>
      </c>
      <c r="H188" s="111">
        <v>32451</v>
      </c>
      <c r="I188" s="95">
        <v>12760</v>
      </c>
      <c r="J188" s="104" t="s">
        <v>442</v>
      </c>
      <c r="K188" s="269" t="s">
        <v>3702</v>
      </c>
      <c r="L188" s="107" t="s">
        <v>394</v>
      </c>
      <c r="M188" s="746" t="s">
        <v>20</v>
      </c>
      <c r="N188" s="746" t="s">
        <v>20</v>
      </c>
      <c r="O188" s="746" t="s">
        <v>20</v>
      </c>
      <c r="P188" s="1392" t="s">
        <v>3701</v>
      </c>
      <c r="Q188" s="1392"/>
    </row>
    <row r="189" spans="2:17" ht="151.5" customHeight="1" x14ac:dyDescent="0.25">
      <c r="B189" s="472" t="s">
        <v>3700</v>
      </c>
      <c r="C189" s="472" t="s">
        <v>3206</v>
      </c>
      <c r="D189" s="120" t="s">
        <v>3699</v>
      </c>
      <c r="E189" s="41">
        <v>64570777</v>
      </c>
      <c r="F189" s="120" t="s">
        <v>332</v>
      </c>
      <c r="G189" s="739" t="s">
        <v>161</v>
      </c>
      <c r="H189" s="200">
        <v>38978</v>
      </c>
      <c r="I189" s="41" t="s">
        <v>368</v>
      </c>
      <c r="J189" s="41" t="s">
        <v>3698</v>
      </c>
      <c r="K189" s="201" t="s">
        <v>3697</v>
      </c>
      <c r="L189" s="120" t="s">
        <v>394</v>
      </c>
      <c r="M189" s="746" t="s">
        <v>20</v>
      </c>
      <c r="N189" s="746" t="s">
        <v>20</v>
      </c>
      <c r="O189" s="746" t="s">
        <v>20</v>
      </c>
      <c r="P189" s="1816" t="s">
        <v>3696</v>
      </c>
      <c r="Q189" s="1816"/>
    </row>
    <row r="190" spans="2:17" ht="30" x14ac:dyDescent="0.25">
      <c r="B190" s="472" t="s">
        <v>3695</v>
      </c>
      <c r="C190" s="1124" t="s">
        <v>3694</v>
      </c>
      <c r="D190" s="120" t="s">
        <v>3693</v>
      </c>
      <c r="E190" s="41">
        <v>64721567</v>
      </c>
      <c r="F190" s="41" t="s">
        <v>350</v>
      </c>
      <c r="G190" s="120" t="s">
        <v>1363</v>
      </c>
      <c r="H190" s="200">
        <v>40809</v>
      </c>
      <c r="I190" s="41">
        <v>179495</v>
      </c>
      <c r="J190" s="41" t="s">
        <v>3692</v>
      </c>
      <c r="K190" s="201" t="s">
        <v>3691</v>
      </c>
      <c r="L190" s="41" t="s">
        <v>394</v>
      </c>
      <c r="M190" s="746" t="s">
        <v>20</v>
      </c>
      <c r="N190" s="746" t="s">
        <v>20</v>
      </c>
      <c r="O190" s="746" t="s">
        <v>20</v>
      </c>
      <c r="P190" s="41"/>
      <c r="Q190" s="41"/>
    </row>
    <row r="191" spans="2:17" x14ac:dyDescent="0.25">
      <c r="B191" s="104" t="s">
        <v>3690</v>
      </c>
      <c r="C191" s="13">
        <v>1</v>
      </c>
      <c r="D191" s="248"/>
      <c r="F191" s="248"/>
      <c r="G191" s="13"/>
      <c r="H191" s="250"/>
      <c r="K191" s="280"/>
      <c r="L191" s="248"/>
      <c r="M191" s="13"/>
      <c r="N191" s="13"/>
      <c r="O191" s="13"/>
    </row>
    <row r="192" spans="2:17" x14ac:dyDescent="0.25">
      <c r="B192" s="1" t="s">
        <v>3191</v>
      </c>
      <c r="C192" s="13">
        <v>1</v>
      </c>
      <c r="D192" s="248"/>
      <c r="G192" s="248"/>
      <c r="H192" s="250"/>
      <c r="K192" s="280"/>
      <c r="M192" s="13"/>
      <c r="N192" s="13"/>
      <c r="O192" s="13"/>
    </row>
    <row r="193" spans="2:7" ht="15.75" thickBot="1" x14ac:dyDescent="0.3">
      <c r="C193" s="13"/>
    </row>
    <row r="194" spans="2:7" ht="30" x14ac:dyDescent="0.25">
      <c r="B194" s="42" t="s">
        <v>19</v>
      </c>
      <c r="C194" s="42" t="s">
        <v>152</v>
      </c>
      <c r="D194" s="91" t="s">
        <v>153</v>
      </c>
      <c r="E194" s="42" t="s">
        <v>29</v>
      </c>
      <c r="F194" s="135" t="s">
        <v>182</v>
      </c>
      <c r="G194" s="147"/>
    </row>
    <row r="195" spans="2:7" ht="108" x14ac:dyDescent="0.2">
      <c r="B195" s="1399" t="s">
        <v>183</v>
      </c>
      <c r="C195" s="148" t="s">
        <v>184</v>
      </c>
      <c r="D195" s="746">
        <v>25</v>
      </c>
      <c r="E195" s="746">
        <v>25</v>
      </c>
      <c r="F195" s="1400">
        <f>+E195+E196+E197</f>
        <v>60</v>
      </c>
      <c r="G195" s="149"/>
    </row>
    <row r="196" spans="2:7" ht="96" x14ac:dyDescent="0.2">
      <c r="B196" s="1399"/>
      <c r="C196" s="148" t="s">
        <v>185</v>
      </c>
      <c r="D196" s="739">
        <v>25</v>
      </c>
      <c r="E196" s="746">
        <v>25</v>
      </c>
      <c r="F196" s="1401"/>
      <c r="G196" s="149"/>
    </row>
    <row r="197" spans="2:7" ht="60" x14ac:dyDescent="0.2">
      <c r="B197" s="1399"/>
      <c r="C197" s="148" t="s">
        <v>186</v>
      </c>
      <c r="D197" s="746">
        <v>10</v>
      </c>
      <c r="E197" s="746">
        <v>10</v>
      </c>
      <c r="F197" s="1402"/>
      <c r="G197" s="149"/>
    </row>
    <row r="198" spans="2:7" x14ac:dyDescent="0.25">
      <c r="C198"/>
    </row>
    <row r="201" spans="2:7" x14ac:dyDescent="0.25">
      <c r="B201" s="39" t="s">
        <v>187</v>
      </c>
    </row>
    <row r="204" spans="2:7" x14ac:dyDescent="0.25">
      <c r="B204" s="40" t="s">
        <v>19</v>
      </c>
      <c r="C204" s="40" t="s">
        <v>28</v>
      </c>
      <c r="D204" s="42" t="s">
        <v>29</v>
      </c>
      <c r="E204" s="42" t="s">
        <v>30</v>
      </c>
    </row>
    <row r="205" spans="2:7" ht="28.5" x14ac:dyDescent="0.25">
      <c r="B205" s="43" t="s">
        <v>188</v>
      </c>
      <c r="C205" s="813">
        <v>40</v>
      </c>
      <c r="D205" s="746">
        <f>+E178</f>
        <v>0</v>
      </c>
      <c r="E205" s="1403">
        <f>+D205+D206</f>
        <v>60</v>
      </c>
    </row>
    <row r="206" spans="2:7" ht="42.75" x14ac:dyDescent="0.25">
      <c r="B206" s="43" t="s">
        <v>189</v>
      </c>
      <c r="C206" s="813">
        <v>60</v>
      </c>
      <c r="D206" s="746">
        <f>+F195</f>
        <v>60</v>
      </c>
      <c r="E206" s="1404"/>
    </row>
  </sheetData>
  <mergeCells count="52">
    <mergeCell ref="P106:Q106"/>
    <mergeCell ref="P112:Q112"/>
    <mergeCell ref="C9:N9"/>
    <mergeCell ref="B2:P2"/>
    <mergeCell ref="B4:P4"/>
    <mergeCell ref="C6:N6"/>
    <mergeCell ref="C7:N7"/>
    <mergeCell ref="C8:N8"/>
    <mergeCell ref="C10:E10"/>
    <mergeCell ref="B14:C21"/>
    <mergeCell ref="B22:C22"/>
    <mergeCell ref="E40:E41"/>
    <mergeCell ref="M45:N45"/>
    <mergeCell ref="O84:P84"/>
    <mergeCell ref="O68:P68"/>
    <mergeCell ref="O67:P67"/>
    <mergeCell ref="B58:B59"/>
    <mergeCell ref="C58:C59"/>
    <mergeCell ref="O69:P69"/>
    <mergeCell ref="O72:P72"/>
    <mergeCell ref="D58:E58"/>
    <mergeCell ref="C62:N62"/>
    <mergeCell ref="B64:N64"/>
    <mergeCell ref="O83:P83"/>
    <mergeCell ref="O85:P85"/>
    <mergeCell ref="O86:P86"/>
    <mergeCell ref="B96:N96"/>
    <mergeCell ref="J101:L101"/>
    <mergeCell ref="B195:B197"/>
    <mergeCell ref="F195:F197"/>
    <mergeCell ref="B167:N167"/>
    <mergeCell ref="B171:M171"/>
    <mergeCell ref="E178:E180"/>
    <mergeCell ref="B183:N183"/>
    <mergeCell ref="P101:Q101"/>
    <mergeCell ref="P102:Q102"/>
    <mergeCell ref="P103:Q103"/>
    <mergeCell ref="P107:Q107"/>
    <mergeCell ref="P121:Q121"/>
    <mergeCell ref="P129:Q129"/>
    <mergeCell ref="J185:L185"/>
    <mergeCell ref="P189:Q189"/>
    <mergeCell ref="E205:E206"/>
    <mergeCell ref="P185:Q185"/>
    <mergeCell ref="P186:Q186"/>
    <mergeCell ref="P187:Q187"/>
    <mergeCell ref="P188:Q188"/>
    <mergeCell ref="D160:E160"/>
    <mergeCell ref="D161:E161"/>
    <mergeCell ref="B164:P164"/>
    <mergeCell ref="P141:Q141"/>
    <mergeCell ref="B157:N157"/>
  </mergeCells>
  <dataValidations count="2">
    <dataValidation type="decimal" allowBlank="1" showInputMessage="1" showErrorMessage="1" sqref="WVH983122 WLL983122 C65618 IV65618 SR65618 ACN65618 AMJ65618 AWF65618 BGB65618 BPX65618 BZT65618 CJP65618 CTL65618 DDH65618 DND65618 DWZ65618 EGV65618 EQR65618 FAN65618 FKJ65618 FUF65618 GEB65618 GNX65618 GXT65618 HHP65618 HRL65618 IBH65618 ILD65618 IUZ65618 JEV65618 JOR65618 JYN65618 KIJ65618 KSF65618 LCB65618 LLX65618 LVT65618 MFP65618 MPL65618 MZH65618 NJD65618 NSZ65618 OCV65618 OMR65618 OWN65618 PGJ65618 PQF65618 QAB65618 QJX65618 QTT65618 RDP65618 RNL65618 RXH65618 SHD65618 SQZ65618 TAV65618 TKR65618 TUN65618 UEJ65618 UOF65618 UYB65618 VHX65618 VRT65618 WBP65618 WLL65618 WVH65618 C131154 IV131154 SR131154 ACN131154 AMJ131154 AWF131154 BGB131154 BPX131154 BZT131154 CJP131154 CTL131154 DDH131154 DND131154 DWZ131154 EGV131154 EQR131154 FAN131154 FKJ131154 FUF131154 GEB131154 GNX131154 GXT131154 HHP131154 HRL131154 IBH131154 ILD131154 IUZ131154 JEV131154 JOR131154 JYN131154 KIJ131154 KSF131154 LCB131154 LLX131154 LVT131154 MFP131154 MPL131154 MZH131154 NJD131154 NSZ131154 OCV131154 OMR131154 OWN131154 PGJ131154 PQF131154 QAB131154 QJX131154 QTT131154 RDP131154 RNL131154 RXH131154 SHD131154 SQZ131154 TAV131154 TKR131154 TUN131154 UEJ131154 UOF131154 UYB131154 VHX131154 VRT131154 WBP131154 WLL131154 WVH131154 C196690 IV196690 SR196690 ACN196690 AMJ196690 AWF196690 BGB196690 BPX196690 BZT196690 CJP196690 CTL196690 DDH196690 DND196690 DWZ196690 EGV196690 EQR196690 FAN196690 FKJ196690 FUF196690 GEB196690 GNX196690 GXT196690 HHP196690 HRL196690 IBH196690 ILD196690 IUZ196690 JEV196690 JOR196690 JYN196690 KIJ196690 KSF196690 LCB196690 LLX196690 LVT196690 MFP196690 MPL196690 MZH196690 NJD196690 NSZ196690 OCV196690 OMR196690 OWN196690 PGJ196690 PQF196690 QAB196690 QJX196690 QTT196690 RDP196690 RNL196690 RXH196690 SHD196690 SQZ196690 TAV196690 TKR196690 TUN196690 UEJ196690 UOF196690 UYB196690 VHX196690 VRT196690 WBP196690 WLL196690 WVH196690 C262226 IV262226 SR262226 ACN262226 AMJ262226 AWF262226 BGB262226 BPX262226 BZT262226 CJP262226 CTL262226 DDH262226 DND262226 DWZ262226 EGV262226 EQR262226 FAN262226 FKJ262226 FUF262226 GEB262226 GNX262226 GXT262226 HHP262226 HRL262226 IBH262226 ILD262226 IUZ262226 JEV262226 JOR262226 JYN262226 KIJ262226 KSF262226 LCB262226 LLX262226 LVT262226 MFP262226 MPL262226 MZH262226 NJD262226 NSZ262226 OCV262226 OMR262226 OWN262226 PGJ262226 PQF262226 QAB262226 QJX262226 QTT262226 RDP262226 RNL262226 RXH262226 SHD262226 SQZ262226 TAV262226 TKR262226 TUN262226 UEJ262226 UOF262226 UYB262226 VHX262226 VRT262226 WBP262226 WLL262226 WVH262226 C327762 IV327762 SR327762 ACN327762 AMJ327762 AWF327762 BGB327762 BPX327762 BZT327762 CJP327762 CTL327762 DDH327762 DND327762 DWZ327762 EGV327762 EQR327762 FAN327762 FKJ327762 FUF327762 GEB327762 GNX327762 GXT327762 HHP327762 HRL327762 IBH327762 ILD327762 IUZ327762 JEV327762 JOR327762 JYN327762 KIJ327762 KSF327762 LCB327762 LLX327762 LVT327762 MFP327762 MPL327762 MZH327762 NJD327762 NSZ327762 OCV327762 OMR327762 OWN327762 PGJ327762 PQF327762 QAB327762 QJX327762 QTT327762 RDP327762 RNL327762 RXH327762 SHD327762 SQZ327762 TAV327762 TKR327762 TUN327762 UEJ327762 UOF327762 UYB327762 VHX327762 VRT327762 WBP327762 WLL327762 WVH327762 C393298 IV393298 SR393298 ACN393298 AMJ393298 AWF393298 BGB393298 BPX393298 BZT393298 CJP393298 CTL393298 DDH393298 DND393298 DWZ393298 EGV393298 EQR393298 FAN393298 FKJ393298 FUF393298 GEB393298 GNX393298 GXT393298 HHP393298 HRL393298 IBH393298 ILD393298 IUZ393298 JEV393298 JOR393298 JYN393298 KIJ393298 KSF393298 LCB393298 LLX393298 LVT393298 MFP393298 MPL393298 MZH393298 NJD393298 NSZ393298 OCV393298 OMR393298 OWN393298 PGJ393298 PQF393298 QAB393298 QJX393298 QTT393298 RDP393298 RNL393298 RXH393298 SHD393298 SQZ393298 TAV393298 TKR393298 TUN393298 UEJ393298 UOF393298 UYB393298 VHX393298 VRT393298 WBP393298 WLL393298 WVH393298 C458834 IV458834 SR458834 ACN458834 AMJ458834 AWF458834 BGB458834 BPX458834 BZT458834 CJP458834 CTL458834 DDH458834 DND458834 DWZ458834 EGV458834 EQR458834 FAN458834 FKJ458834 FUF458834 GEB458834 GNX458834 GXT458834 HHP458834 HRL458834 IBH458834 ILD458834 IUZ458834 JEV458834 JOR458834 JYN458834 KIJ458834 KSF458834 LCB458834 LLX458834 LVT458834 MFP458834 MPL458834 MZH458834 NJD458834 NSZ458834 OCV458834 OMR458834 OWN458834 PGJ458834 PQF458834 QAB458834 QJX458834 QTT458834 RDP458834 RNL458834 RXH458834 SHD458834 SQZ458834 TAV458834 TKR458834 TUN458834 UEJ458834 UOF458834 UYB458834 VHX458834 VRT458834 WBP458834 WLL458834 WVH458834 C524370 IV524370 SR524370 ACN524370 AMJ524370 AWF524370 BGB524370 BPX524370 BZT524370 CJP524370 CTL524370 DDH524370 DND524370 DWZ524370 EGV524370 EQR524370 FAN524370 FKJ524370 FUF524370 GEB524370 GNX524370 GXT524370 HHP524370 HRL524370 IBH524370 ILD524370 IUZ524370 JEV524370 JOR524370 JYN524370 KIJ524370 KSF524370 LCB524370 LLX524370 LVT524370 MFP524370 MPL524370 MZH524370 NJD524370 NSZ524370 OCV524370 OMR524370 OWN524370 PGJ524370 PQF524370 QAB524370 QJX524370 QTT524370 RDP524370 RNL524370 RXH524370 SHD524370 SQZ524370 TAV524370 TKR524370 TUN524370 UEJ524370 UOF524370 UYB524370 VHX524370 VRT524370 WBP524370 WLL524370 WVH524370 C589906 IV589906 SR589906 ACN589906 AMJ589906 AWF589906 BGB589906 BPX589906 BZT589906 CJP589906 CTL589906 DDH589906 DND589906 DWZ589906 EGV589906 EQR589906 FAN589906 FKJ589906 FUF589906 GEB589906 GNX589906 GXT589906 HHP589906 HRL589906 IBH589906 ILD589906 IUZ589906 JEV589906 JOR589906 JYN589906 KIJ589906 KSF589906 LCB589906 LLX589906 LVT589906 MFP589906 MPL589906 MZH589906 NJD589906 NSZ589906 OCV589906 OMR589906 OWN589906 PGJ589906 PQF589906 QAB589906 QJX589906 QTT589906 RDP589906 RNL589906 RXH589906 SHD589906 SQZ589906 TAV589906 TKR589906 TUN589906 UEJ589906 UOF589906 UYB589906 VHX589906 VRT589906 WBP589906 WLL589906 WVH589906 C655442 IV655442 SR655442 ACN655442 AMJ655442 AWF655442 BGB655442 BPX655442 BZT655442 CJP655442 CTL655442 DDH655442 DND655442 DWZ655442 EGV655442 EQR655442 FAN655442 FKJ655442 FUF655442 GEB655442 GNX655442 GXT655442 HHP655442 HRL655442 IBH655442 ILD655442 IUZ655442 JEV655442 JOR655442 JYN655442 KIJ655442 KSF655442 LCB655442 LLX655442 LVT655442 MFP655442 MPL655442 MZH655442 NJD655442 NSZ655442 OCV655442 OMR655442 OWN655442 PGJ655442 PQF655442 QAB655442 QJX655442 QTT655442 RDP655442 RNL655442 RXH655442 SHD655442 SQZ655442 TAV655442 TKR655442 TUN655442 UEJ655442 UOF655442 UYB655442 VHX655442 VRT655442 WBP655442 WLL655442 WVH655442 C720978 IV720978 SR720978 ACN720978 AMJ720978 AWF720978 BGB720978 BPX720978 BZT720978 CJP720978 CTL720978 DDH720978 DND720978 DWZ720978 EGV720978 EQR720978 FAN720978 FKJ720978 FUF720978 GEB720978 GNX720978 GXT720978 HHP720978 HRL720978 IBH720978 ILD720978 IUZ720978 JEV720978 JOR720978 JYN720978 KIJ720978 KSF720978 LCB720978 LLX720978 LVT720978 MFP720978 MPL720978 MZH720978 NJD720978 NSZ720978 OCV720978 OMR720978 OWN720978 PGJ720978 PQF720978 QAB720978 QJX720978 QTT720978 RDP720978 RNL720978 RXH720978 SHD720978 SQZ720978 TAV720978 TKR720978 TUN720978 UEJ720978 UOF720978 UYB720978 VHX720978 VRT720978 WBP720978 WLL720978 WVH720978 C786514 IV786514 SR786514 ACN786514 AMJ786514 AWF786514 BGB786514 BPX786514 BZT786514 CJP786514 CTL786514 DDH786514 DND786514 DWZ786514 EGV786514 EQR786514 FAN786514 FKJ786514 FUF786514 GEB786514 GNX786514 GXT786514 HHP786514 HRL786514 IBH786514 ILD786514 IUZ786514 JEV786514 JOR786514 JYN786514 KIJ786514 KSF786514 LCB786514 LLX786514 LVT786514 MFP786514 MPL786514 MZH786514 NJD786514 NSZ786514 OCV786514 OMR786514 OWN786514 PGJ786514 PQF786514 QAB786514 QJX786514 QTT786514 RDP786514 RNL786514 RXH786514 SHD786514 SQZ786514 TAV786514 TKR786514 TUN786514 UEJ786514 UOF786514 UYB786514 VHX786514 VRT786514 WBP786514 WLL786514 WVH786514 C852050 IV852050 SR852050 ACN852050 AMJ852050 AWF852050 BGB852050 BPX852050 BZT852050 CJP852050 CTL852050 DDH852050 DND852050 DWZ852050 EGV852050 EQR852050 FAN852050 FKJ852050 FUF852050 GEB852050 GNX852050 GXT852050 HHP852050 HRL852050 IBH852050 ILD852050 IUZ852050 JEV852050 JOR852050 JYN852050 KIJ852050 KSF852050 LCB852050 LLX852050 LVT852050 MFP852050 MPL852050 MZH852050 NJD852050 NSZ852050 OCV852050 OMR852050 OWN852050 PGJ852050 PQF852050 QAB852050 QJX852050 QTT852050 RDP852050 RNL852050 RXH852050 SHD852050 SQZ852050 TAV852050 TKR852050 TUN852050 UEJ852050 UOF852050 UYB852050 VHX852050 VRT852050 WBP852050 WLL852050 WVH852050 C917586 IV917586 SR917586 ACN917586 AMJ917586 AWF917586 BGB917586 BPX917586 BZT917586 CJP917586 CTL917586 DDH917586 DND917586 DWZ917586 EGV917586 EQR917586 FAN917586 FKJ917586 FUF917586 GEB917586 GNX917586 GXT917586 HHP917586 HRL917586 IBH917586 ILD917586 IUZ917586 JEV917586 JOR917586 JYN917586 KIJ917586 KSF917586 LCB917586 LLX917586 LVT917586 MFP917586 MPL917586 MZH917586 NJD917586 NSZ917586 OCV917586 OMR917586 OWN917586 PGJ917586 PQF917586 QAB917586 QJX917586 QTT917586 RDP917586 RNL917586 RXH917586 SHD917586 SQZ917586 TAV917586 TKR917586 TUN917586 UEJ917586 UOF917586 UYB917586 VHX917586 VRT917586 WBP917586 WLL917586 WVH917586 C983122 IV983122 SR983122 ACN983122 AMJ983122 AWF983122 BGB983122 BPX983122 BZT983122 CJP983122 CTL983122 DDH983122 DND983122 DWZ983122 EGV983122 EQR983122 FAN983122 FKJ983122 FUF983122 GEB983122 GNX983122 GXT983122 HHP983122 HRL983122 IBH983122 ILD983122 IUZ983122 JEV983122 JOR983122 JYN983122 KIJ983122 KSF983122 LCB983122 LLX983122 LVT983122 MFP983122 MPL983122 MZH983122 NJD983122 NSZ983122 OCV983122 OMR983122 OWN983122 PGJ983122 PQF983122 QAB983122 QJX983122 QTT983122 RDP983122 RNL983122 RXH983122 SHD983122 SQZ983122 TAV983122 TKR983122 TUN983122 UEJ983122 UOF983122 UYB983122 VHX983122 VRT983122 WBP98312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22 A65618 IS65618 SO65618 ACK65618 AMG65618 AWC65618 BFY65618 BPU65618 BZQ65618 CJM65618 CTI65618 DDE65618 DNA65618 DWW65618 EGS65618 EQO65618 FAK65618 FKG65618 FUC65618 GDY65618 GNU65618 GXQ65618 HHM65618 HRI65618 IBE65618 ILA65618 IUW65618 JES65618 JOO65618 JYK65618 KIG65618 KSC65618 LBY65618 LLU65618 LVQ65618 MFM65618 MPI65618 MZE65618 NJA65618 NSW65618 OCS65618 OMO65618 OWK65618 PGG65618 PQC65618 PZY65618 QJU65618 QTQ65618 RDM65618 RNI65618 RXE65618 SHA65618 SQW65618 TAS65618 TKO65618 TUK65618 UEG65618 UOC65618 UXY65618 VHU65618 VRQ65618 WBM65618 WLI65618 WVE65618 A131154 IS131154 SO131154 ACK131154 AMG131154 AWC131154 BFY131154 BPU131154 BZQ131154 CJM131154 CTI131154 DDE131154 DNA131154 DWW131154 EGS131154 EQO131154 FAK131154 FKG131154 FUC131154 GDY131154 GNU131154 GXQ131154 HHM131154 HRI131154 IBE131154 ILA131154 IUW131154 JES131154 JOO131154 JYK131154 KIG131154 KSC131154 LBY131154 LLU131154 LVQ131154 MFM131154 MPI131154 MZE131154 NJA131154 NSW131154 OCS131154 OMO131154 OWK131154 PGG131154 PQC131154 PZY131154 QJU131154 QTQ131154 RDM131154 RNI131154 RXE131154 SHA131154 SQW131154 TAS131154 TKO131154 TUK131154 UEG131154 UOC131154 UXY131154 VHU131154 VRQ131154 WBM131154 WLI131154 WVE131154 A196690 IS196690 SO196690 ACK196690 AMG196690 AWC196690 BFY196690 BPU196690 BZQ196690 CJM196690 CTI196690 DDE196690 DNA196690 DWW196690 EGS196690 EQO196690 FAK196690 FKG196690 FUC196690 GDY196690 GNU196690 GXQ196690 HHM196690 HRI196690 IBE196690 ILA196690 IUW196690 JES196690 JOO196690 JYK196690 KIG196690 KSC196690 LBY196690 LLU196690 LVQ196690 MFM196690 MPI196690 MZE196690 NJA196690 NSW196690 OCS196690 OMO196690 OWK196690 PGG196690 PQC196690 PZY196690 QJU196690 QTQ196690 RDM196690 RNI196690 RXE196690 SHA196690 SQW196690 TAS196690 TKO196690 TUK196690 UEG196690 UOC196690 UXY196690 VHU196690 VRQ196690 WBM196690 WLI196690 WVE196690 A262226 IS262226 SO262226 ACK262226 AMG262226 AWC262226 BFY262226 BPU262226 BZQ262226 CJM262226 CTI262226 DDE262226 DNA262226 DWW262226 EGS262226 EQO262226 FAK262226 FKG262226 FUC262226 GDY262226 GNU262226 GXQ262226 HHM262226 HRI262226 IBE262226 ILA262226 IUW262226 JES262226 JOO262226 JYK262226 KIG262226 KSC262226 LBY262226 LLU262226 LVQ262226 MFM262226 MPI262226 MZE262226 NJA262226 NSW262226 OCS262226 OMO262226 OWK262226 PGG262226 PQC262226 PZY262226 QJU262226 QTQ262226 RDM262226 RNI262226 RXE262226 SHA262226 SQW262226 TAS262226 TKO262226 TUK262226 UEG262226 UOC262226 UXY262226 VHU262226 VRQ262226 WBM262226 WLI262226 WVE262226 A327762 IS327762 SO327762 ACK327762 AMG327762 AWC327762 BFY327762 BPU327762 BZQ327762 CJM327762 CTI327762 DDE327762 DNA327762 DWW327762 EGS327762 EQO327762 FAK327762 FKG327762 FUC327762 GDY327762 GNU327762 GXQ327762 HHM327762 HRI327762 IBE327762 ILA327762 IUW327762 JES327762 JOO327762 JYK327762 KIG327762 KSC327762 LBY327762 LLU327762 LVQ327762 MFM327762 MPI327762 MZE327762 NJA327762 NSW327762 OCS327762 OMO327762 OWK327762 PGG327762 PQC327762 PZY327762 QJU327762 QTQ327762 RDM327762 RNI327762 RXE327762 SHA327762 SQW327762 TAS327762 TKO327762 TUK327762 UEG327762 UOC327762 UXY327762 VHU327762 VRQ327762 WBM327762 WLI327762 WVE327762 A393298 IS393298 SO393298 ACK393298 AMG393298 AWC393298 BFY393298 BPU393298 BZQ393298 CJM393298 CTI393298 DDE393298 DNA393298 DWW393298 EGS393298 EQO393298 FAK393298 FKG393298 FUC393298 GDY393298 GNU393298 GXQ393298 HHM393298 HRI393298 IBE393298 ILA393298 IUW393298 JES393298 JOO393298 JYK393298 KIG393298 KSC393298 LBY393298 LLU393298 LVQ393298 MFM393298 MPI393298 MZE393298 NJA393298 NSW393298 OCS393298 OMO393298 OWK393298 PGG393298 PQC393298 PZY393298 QJU393298 QTQ393298 RDM393298 RNI393298 RXE393298 SHA393298 SQW393298 TAS393298 TKO393298 TUK393298 UEG393298 UOC393298 UXY393298 VHU393298 VRQ393298 WBM393298 WLI393298 WVE393298 A458834 IS458834 SO458834 ACK458834 AMG458834 AWC458834 BFY458834 BPU458834 BZQ458834 CJM458834 CTI458834 DDE458834 DNA458834 DWW458834 EGS458834 EQO458834 FAK458834 FKG458834 FUC458834 GDY458834 GNU458834 GXQ458834 HHM458834 HRI458834 IBE458834 ILA458834 IUW458834 JES458834 JOO458834 JYK458834 KIG458834 KSC458834 LBY458834 LLU458834 LVQ458834 MFM458834 MPI458834 MZE458834 NJA458834 NSW458834 OCS458834 OMO458834 OWK458834 PGG458834 PQC458834 PZY458834 QJU458834 QTQ458834 RDM458834 RNI458834 RXE458834 SHA458834 SQW458834 TAS458834 TKO458834 TUK458834 UEG458834 UOC458834 UXY458834 VHU458834 VRQ458834 WBM458834 WLI458834 WVE458834 A524370 IS524370 SO524370 ACK524370 AMG524370 AWC524370 BFY524370 BPU524370 BZQ524370 CJM524370 CTI524370 DDE524370 DNA524370 DWW524370 EGS524370 EQO524370 FAK524370 FKG524370 FUC524370 GDY524370 GNU524370 GXQ524370 HHM524370 HRI524370 IBE524370 ILA524370 IUW524370 JES524370 JOO524370 JYK524370 KIG524370 KSC524370 LBY524370 LLU524370 LVQ524370 MFM524370 MPI524370 MZE524370 NJA524370 NSW524370 OCS524370 OMO524370 OWK524370 PGG524370 PQC524370 PZY524370 QJU524370 QTQ524370 RDM524370 RNI524370 RXE524370 SHA524370 SQW524370 TAS524370 TKO524370 TUK524370 UEG524370 UOC524370 UXY524370 VHU524370 VRQ524370 WBM524370 WLI524370 WVE524370 A589906 IS589906 SO589906 ACK589906 AMG589906 AWC589906 BFY589906 BPU589906 BZQ589906 CJM589906 CTI589906 DDE589906 DNA589906 DWW589906 EGS589906 EQO589906 FAK589906 FKG589906 FUC589906 GDY589906 GNU589906 GXQ589906 HHM589906 HRI589906 IBE589906 ILA589906 IUW589906 JES589906 JOO589906 JYK589906 KIG589906 KSC589906 LBY589906 LLU589906 LVQ589906 MFM589906 MPI589906 MZE589906 NJA589906 NSW589906 OCS589906 OMO589906 OWK589906 PGG589906 PQC589906 PZY589906 QJU589906 QTQ589906 RDM589906 RNI589906 RXE589906 SHA589906 SQW589906 TAS589906 TKO589906 TUK589906 UEG589906 UOC589906 UXY589906 VHU589906 VRQ589906 WBM589906 WLI589906 WVE589906 A655442 IS655442 SO655442 ACK655442 AMG655442 AWC655442 BFY655442 BPU655442 BZQ655442 CJM655442 CTI655442 DDE655442 DNA655442 DWW655442 EGS655442 EQO655442 FAK655442 FKG655442 FUC655442 GDY655442 GNU655442 GXQ655442 HHM655442 HRI655442 IBE655442 ILA655442 IUW655442 JES655442 JOO655442 JYK655442 KIG655442 KSC655442 LBY655442 LLU655442 LVQ655442 MFM655442 MPI655442 MZE655442 NJA655442 NSW655442 OCS655442 OMO655442 OWK655442 PGG655442 PQC655442 PZY655442 QJU655442 QTQ655442 RDM655442 RNI655442 RXE655442 SHA655442 SQW655442 TAS655442 TKO655442 TUK655442 UEG655442 UOC655442 UXY655442 VHU655442 VRQ655442 WBM655442 WLI655442 WVE655442 A720978 IS720978 SO720978 ACK720978 AMG720978 AWC720978 BFY720978 BPU720978 BZQ720978 CJM720978 CTI720978 DDE720978 DNA720978 DWW720978 EGS720978 EQO720978 FAK720978 FKG720978 FUC720978 GDY720978 GNU720978 GXQ720978 HHM720978 HRI720978 IBE720978 ILA720978 IUW720978 JES720978 JOO720978 JYK720978 KIG720978 KSC720978 LBY720978 LLU720978 LVQ720978 MFM720978 MPI720978 MZE720978 NJA720978 NSW720978 OCS720978 OMO720978 OWK720978 PGG720978 PQC720978 PZY720978 QJU720978 QTQ720978 RDM720978 RNI720978 RXE720978 SHA720978 SQW720978 TAS720978 TKO720978 TUK720978 UEG720978 UOC720978 UXY720978 VHU720978 VRQ720978 WBM720978 WLI720978 WVE720978 A786514 IS786514 SO786514 ACK786514 AMG786514 AWC786514 BFY786514 BPU786514 BZQ786514 CJM786514 CTI786514 DDE786514 DNA786514 DWW786514 EGS786514 EQO786514 FAK786514 FKG786514 FUC786514 GDY786514 GNU786514 GXQ786514 HHM786514 HRI786514 IBE786514 ILA786514 IUW786514 JES786514 JOO786514 JYK786514 KIG786514 KSC786514 LBY786514 LLU786514 LVQ786514 MFM786514 MPI786514 MZE786514 NJA786514 NSW786514 OCS786514 OMO786514 OWK786514 PGG786514 PQC786514 PZY786514 QJU786514 QTQ786514 RDM786514 RNI786514 RXE786514 SHA786514 SQW786514 TAS786514 TKO786514 TUK786514 UEG786514 UOC786514 UXY786514 VHU786514 VRQ786514 WBM786514 WLI786514 WVE786514 A852050 IS852050 SO852050 ACK852050 AMG852050 AWC852050 BFY852050 BPU852050 BZQ852050 CJM852050 CTI852050 DDE852050 DNA852050 DWW852050 EGS852050 EQO852050 FAK852050 FKG852050 FUC852050 GDY852050 GNU852050 GXQ852050 HHM852050 HRI852050 IBE852050 ILA852050 IUW852050 JES852050 JOO852050 JYK852050 KIG852050 KSC852050 LBY852050 LLU852050 LVQ852050 MFM852050 MPI852050 MZE852050 NJA852050 NSW852050 OCS852050 OMO852050 OWK852050 PGG852050 PQC852050 PZY852050 QJU852050 QTQ852050 RDM852050 RNI852050 RXE852050 SHA852050 SQW852050 TAS852050 TKO852050 TUK852050 UEG852050 UOC852050 UXY852050 VHU852050 VRQ852050 WBM852050 WLI852050 WVE852050 A917586 IS917586 SO917586 ACK917586 AMG917586 AWC917586 BFY917586 BPU917586 BZQ917586 CJM917586 CTI917586 DDE917586 DNA917586 DWW917586 EGS917586 EQO917586 FAK917586 FKG917586 FUC917586 GDY917586 GNU917586 GXQ917586 HHM917586 HRI917586 IBE917586 ILA917586 IUW917586 JES917586 JOO917586 JYK917586 KIG917586 KSC917586 LBY917586 LLU917586 LVQ917586 MFM917586 MPI917586 MZE917586 NJA917586 NSW917586 OCS917586 OMO917586 OWK917586 PGG917586 PQC917586 PZY917586 QJU917586 QTQ917586 RDM917586 RNI917586 RXE917586 SHA917586 SQW917586 TAS917586 TKO917586 TUK917586 UEG917586 UOC917586 UXY917586 VHU917586 VRQ917586 WBM917586 WLI917586 WVE917586 A983122 IS983122 SO983122 ACK983122 AMG983122 AWC983122 BFY983122 BPU983122 BZQ983122 CJM983122 CTI983122 DDE983122 DNA983122 DWW983122 EGS983122 EQO983122 FAK983122 FKG983122 FUC983122 GDY983122 GNU983122 GXQ983122 HHM983122 HRI983122 IBE983122 ILA983122 IUW983122 JES983122 JOO983122 JYK983122 KIG983122 KSC983122 LBY983122 LLU983122 LVQ983122 MFM983122 MPI983122 MZE983122 NJA983122 NSW983122 OCS983122 OMO983122 OWK983122 PGG983122 PQC983122 PZY983122 QJU983122 QTQ983122 RDM983122 RNI983122 RXE983122 SHA983122 SQW983122 TAS983122 TKO983122 TUK983122 UEG983122 UOC983122 UXY983122 VHU983122 VRQ983122 WBM983122 WLI98312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topLeftCell="A10" zoomScale="80" zoomScaleNormal="80" workbookViewId="0">
      <selection activeCell="E32" sqref="E32"/>
    </sheetView>
  </sheetViews>
  <sheetFormatPr baseColWidth="10" defaultRowHeight="15" x14ac:dyDescent="0.25"/>
  <cols>
    <col min="1" max="1" width="3.140625" style="1" bestFit="1" customWidth="1"/>
    <col min="2" max="2" width="51"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3" width="18.7109375" style="1" customWidth="1"/>
    <col min="14" max="14" width="22.140625" style="1" customWidth="1"/>
    <col min="15" max="15" width="26.140625" style="1" customWidth="1"/>
    <col min="16" max="16" width="19.5703125" style="1" bestFit="1" customWidth="1"/>
    <col min="17" max="17" width="21.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2295</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3892</v>
      </c>
      <c r="D6" s="1425"/>
      <c r="E6" s="1425"/>
      <c r="F6" s="1425"/>
      <c r="G6" s="1425"/>
      <c r="H6" s="1425"/>
      <c r="I6" s="1425"/>
      <c r="J6" s="1425"/>
      <c r="K6" s="1425"/>
      <c r="L6" s="1425"/>
      <c r="M6" s="1425"/>
      <c r="N6" s="1426"/>
    </row>
    <row r="7" spans="2:16" ht="16.5" thickBot="1" x14ac:dyDescent="0.3">
      <c r="B7" s="3" t="s">
        <v>4</v>
      </c>
      <c r="C7" s="1425" t="s">
        <v>3891</v>
      </c>
      <c r="D7" s="1425"/>
      <c r="E7" s="1425"/>
      <c r="F7" s="1425"/>
      <c r="G7" s="1425"/>
      <c r="H7" s="1425"/>
      <c r="I7" s="1425"/>
      <c r="J7" s="1425"/>
      <c r="K7" s="1425"/>
      <c r="L7" s="1425"/>
      <c r="M7" s="1425"/>
      <c r="N7" s="1426"/>
    </row>
    <row r="8" spans="2:16" ht="16.5" thickBot="1" x14ac:dyDescent="0.3">
      <c r="B8" s="3" t="s">
        <v>6</v>
      </c>
      <c r="C8" s="1425" t="s">
        <v>3890</v>
      </c>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13</v>
      </c>
      <c r="D10" s="1415"/>
      <c r="E10" s="1416"/>
      <c r="F10" s="4"/>
      <c r="G10" s="4"/>
      <c r="H10" s="4"/>
      <c r="I10" s="4"/>
      <c r="J10" s="4"/>
      <c r="K10" s="4"/>
      <c r="L10" s="4"/>
      <c r="M10" s="4"/>
      <c r="N10" s="5"/>
    </row>
    <row r="11" spans="2:16" ht="16.5" thickBot="1" x14ac:dyDescent="0.3">
      <c r="B11" s="6" t="s">
        <v>10</v>
      </c>
      <c r="C11" s="1176">
        <v>41981</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13</v>
      </c>
      <c r="E15" s="18">
        <v>2297771300</v>
      </c>
      <c r="F15" s="19">
        <v>1000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v>13</v>
      </c>
      <c r="E22" s="18">
        <v>2297771300</v>
      </c>
      <c r="F22" s="19">
        <v>1000</v>
      </c>
      <c r="G22" s="20"/>
      <c r="H22" s="23"/>
      <c r="I22" s="13"/>
      <c r="J22" s="13"/>
      <c r="K22" s="13"/>
      <c r="L22" s="13"/>
      <c r="M22" s="13"/>
      <c r="N22" s="24"/>
    </row>
    <row r="23" spans="1:14" ht="30.75" thickBot="1" x14ac:dyDescent="0.3">
      <c r="A23" s="27"/>
      <c r="B23" s="28" t="s">
        <v>16</v>
      </c>
      <c r="C23" s="28" t="s">
        <v>17</v>
      </c>
      <c r="E23" s="17"/>
      <c r="F23" s="17"/>
      <c r="G23" s="17"/>
      <c r="H23" s="17"/>
      <c r="I23" s="29"/>
      <c r="J23" s="29"/>
      <c r="K23" s="29"/>
      <c r="L23" s="29"/>
      <c r="M23" s="29"/>
    </row>
    <row r="24" spans="1:14" ht="15.75" thickBot="1" x14ac:dyDescent="0.3">
      <c r="A24" s="30">
        <v>1</v>
      </c>
      <c r="C24" s="31">
        <f>+F22*0.8</f>
        <v>800</v>
      </c>
      <c r="D24" s="32"/>
      <c r="E24" s="33">
        <f>E22</f>
        <v>2297771300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746"/>
      <c r="E30"/>
      <c r="F30"/>
      <c r="G30"/>
      <c r="H30"/>
      <c r="I30" s="13"/>
      <c r="J30" s="13"/>
      <c r="K30" s="13"/>
      <c r="L30" s="13"/>
      <c r="M30" s="13"/>
      <c r="N30" s="14"/>
    </row>
    <row r="31" spans="1:14" x14ac:dyDescent="0.25">
      <c r="A31" s="36"/>
      <c r="B31" s="41" t="s">
        <v>24</v>
      </c>
      <c r="C31" s="746" t="s">
        <v>23</v>
      </c>
      <c r="D31" s="746"/>
      <c r="E31"/>
      <c r="F31"/>
      <c r="G31"/>
      <c r="H31"/>
      <c r="I31" s="13"/>
      <c r="J31" s="13"/>
      <c r="K31" s="13"/>
      <c r="L31" s="13"/>
      <c r="M31" s="13"/>
      <c r="N31" s="14"/>
    </row>
    <row r="32" spans="1:14" x14ac:dyDescent="0.25">
      <c r="A32" s="36"/>
      <c r="B32" s="41" t="s">
        <v>25</v>
      </c>
      <c r="C32" s="746" t="s">
        <v>23</v>
      </c>
      <c r="D32" s="746"/>
      <c r="E32"/>
      <c r="F32"/>
      <c r="G32"/>
      <c r="H32"/>
      <c r="I32" s="13"/>
      <c r="J32" s="13"/>
      <c r="K32" s="13"/>
      <c r="L32" s="13"/>
      <c r="M32" s="13"/>
      <c r="N32" s="14"/>
    </row>
    <row r="33" spans="1:17" x14ac:dyDescent="0.25">
      <c r="A33" s="36"/>
      <c r="B33" s="41" t="s">
        <v>26</v>
      </c>
      <c r="C33" s="746"/>
      <c r="D33" s="746" t="s">
        <v>23</v>
      </c>
      <c r="E33"/>
      <c r="F33"/>
      <c r="G33"/>
      <c r="H33"/>
      <c r="I33" s="13"/>
      <c r="J33" s="13"/>
      <c r="K33" s="13"/>
      <c r="L33" s="13"/>
      <c r="M33" s="13"/>
      <c r="N33" s="14"/>
    </row>
    <row r="34" spans="1:17" x14ac:dyDescent="0.25">
      <c r="A34" s="36"/>
      <c r="B34"/>
      <c r="C34" s="1018"/>
      <c r="D34" s="1018"/>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42.75" x14ac:dyDescent="0.25">
      <c r="A40" s="36"/>
      <c r="B40" s="43" t="s">
        <v>31</v>
      </c>
      <c r="C40" s="813">
        <v>40</v>
      </c>
      <c r="D40" s="746">
        <v>40</v>
      </c>
      <c r="E40" s="1403">
        <f>+D40+D41</f>
        <v>40</v>
      </c>
      <c r="F40"/>
      <c r="G40"/>
      <c r="H40"/>
      <c r="I40" s="13"/>
      <c r="J40" s="13"/>
      <c r="K40" s="13"/>
      <c r="L40" s="13"/>
      <c r="M40" s="13"/>
      <c r="N40" s="14"/>
    </row>
    <row r="41" spans="1:17" ht="71.25" x14ac:dyDescent="0.25">
      <c r="A41" s="36"/>
      <c r="B41" s="43" t="s">
        <v>32</v>
      </c>
      <c r="C41" s="813">
        <v>60</v>
      </c>
      <c r="D41" s="746">
        <v>0</v>
      </c>
      <c r="E41" s="1404"/>
      <c r="F41"/>
      <c r="G41"/>
      <c r="H41"/>
      <c r="I41" s="13"/>
      <c r="J41" s="13"/>
      <c r="K41" s="13"/>
      <c r="L41" s="13"/>
      <c r="M41" s="13"/>
      <c r="N41" s="14"/>
    </row>
    <row r="42" spans="1:17" x14ac:dyDescent="0.25">
      <c r="A42" s="36"/>
      <c r="C42" s="37"/>
      <c r="D42" s="21"/>
      <c r="E42" s="38"/>
      <c r="F42" s="34"/>
      <c r="G42" s="34"/>
      <c r="H42" s="34">
        <v>0.5</v>
      </c>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42.75" x14ac:dyDescent="0.25">
      <c r="A49" s="50">
        <v>1</v>
      </c>
      <c r="B49" s="52" t="s">
        <v>3846</v>
      </c>
      <c r="C49" s="52" t="s">
        <v>3846</v>
      </c>
      <c r="D49" s="64" t="s">
        <v>2328</v>
      </c>
      <c r="E49" s="121">
        <v>701820140165</v>
      </c>
      <c r="F49" s="122" t="s">
        <v>20</v>
      </c>
      <c r="G49" s="123">
        <v>0.5</v>
      </c>
      <c r="H49" s="1169">
        <v>41660</v>
      </c>
      <c r="I49" s="1169">
        <v>41943</v>
      </c>
      <c r="J49" s="125" t="s">
        <v>21</v>
      </c>
      <c r="K49" s="1175">
        <v>8.3000000000000007</v>
      </c>
      <c r="L49" s="130">
        <v>0</v>
      </c>
      <c r="M49" s="129">
        <v>696</v>
      </c>
      <c r="N49" s="1174">
        <v>100</v>
      </c>
      <c r="O49" s="1173">
        <v>1161914928</v>
      </c>
      <c r="P49" s="126">
        <v>73</v>
      </c>
      <c r="Q49" s="60"/>
      <c r="R49" s="61"/>
      <c r="S49" s="61"/>
      <c r="T49" s="61"/>
      <c r="U49" s="61"/>
      <c r="V49" s="61"/>
      <c r="W49" s="61"/>
      <c r="X49" s="61"/>
      <c r="Y49" s="61"/>
      <c r="Z49" s="61"/>
    </row>
    <row r="50" spans="1:26" s="62" customFormat="1" ht="42.75" x14ac:dyDescent="0.25">
      <c r="A50" s="50">
        <f>+A49+1</f>
        <v>2</v>
      </c>
      <c r="B50" s="52" t="s">
        <v>3846</v>
      </c>
      <c r="C50" s="52" t="s">
        <v>3846</v>
      </c>
      <c r="D50" s="64" t="s">
        <v>3889</v>
      </c>
      <c r="E50" s="121" t="s">
        <v>3888</v>
      </c>
      <c r="F50" s="122" t="s">
        <v>20</v>
      </c>
      <c r="G50" s="123">
        <v>0.5</v>
      </c>
      <c r="H50" s="124">
        <v>40193</v>
      </c>
      <c r="I50" s="1169">
        <v>40436</v>
      </c>
      <c r="J50" s="125" t="s">
        <v>21</v>
      </c>
      <c r="K50" s="121">
        <v>8</v>
      </c>
      <c r="L50" s="130">
        <v>0</v>
      </c>
      <c r="M50" s="129">
        <v>135</v>
      </c>
      <c r="N50" s="1174">
        <v>100</v>
      </c>
      <c r="O50" s="1173">
        <v>79608965</v>
      </c>
      <c r="P50" s="126">
        <v>74</v>
      </c>
      <c r="Q50" s="60"/>
      <c r="R50" s="61"/>
      <c r="S50" s="61"/>
      <c r="T50" s="61"/>
      <c r="U50" s="61"/>
      <c r="V50" s="61"/>
      <c r="W50" s="61"/>
      <c r="X50" s="61"/>
      <c r="Y50" s="61"/>
      <c r="Z50" s="61"/>
    </row>
    <row r="51" spans="1:26" s="62" customFormat="1" ht="28.5" x14ac:dyDescent="0.25">
      <c r="A51" s="50">
        <f>+A50+1</f>
        <v>3</v>
      </c>
      <c r="B51" s="52" t="s">
        <v>3849</v>
      </c>
      <c r="C51" s="52" t="s">
        <v>3849</v>
      </c>
      <c r="D51" s="64" t="s">
        <v>2328</v>
      </c>
      <c r="E51" s="121">
        <v>701820130228</v>
      </c>
      <c r="F51" s="122" t="s">
        <v>20</v>
      </c>
      <c r="G51" s="127">
        <v>0.5</v>
      </c>
      <c r="H51" s="124">
        <v>41305</v>
      </c>
      <c r="I51" s="1169">
        <v>41639</v>
      </c>
      <c r="J51" s="125" t="s">
        <v>21</v>
      </c>
      <c r="K51" s="121">
        <v>11</v>
      </c>
      <c r="L51" s="130">
        <v>0</v>
      </c>
      <c r="M51" s="129">
        <v>322</v>
      </c>
      <c r="N51" s="1174">
        <v>100</v>
      </c>
      <c r="O51" s="1173">
        <v>318833222</v>
      </c>
      <c r="P51" s="126">
        <v>75</v>
      </c>
      <c r="Q51" s="60"/>
      <c r="R51" s="61"/>
      <c r="S51" s="61"/>
      <c r="T51" s="61"/>
      <c r="U51" s="61"/>
      <c r="V51" s="61"/>
      <c r="W51" s="61"/>
      <c r="X51" s="61"/>
      <c r="Y51" s="61"/>
      <c r="Z51" s="61"/>
    </row>
    <row r="52" spans="1:26" s="62" customFormat="1" x14ac:dyDescent="0.25">
      <c r="A52" s="50"/>
      <c r="B52" s="51" t="s">
        <v>30</v>
      </c>
      <c r="C52" s="52"/>
      <c r="D52" s="64"/>
      <c r="E52" s="121"/>
      <c r="F52" s="122"/>
      <c r="G52" s="122"/>
      <c r="H52" s="122"/>
      <c r="I52" s="125"/>
      <c r="J52" s="125"/>
      <c r="K52" s="131">
        <f>SUM(K49:K51)</f>
        <v>27.3</v>
      </c>
      <c r="L52" s="131">
        <f>SUM(L49:L51)</f>
        <v>0</v>
      </c>
      <c r="M52" s="1172">
        <f>SUM(M49:M51)</f>
        <v>1153</v>
      </c>
      <c r="N52" s="1171"/>
      <c r="O52" s="126">
        <f>SUM(O49:O51)</f>
        <v>1560357115</v>
      </c>
      <c r="P52" s="126"/>
      <c r="Q52" s="60"/>
    </row>
    <row r="53" spans="1:26" s="82" customFormat="1" x14ac:dyDescent="0.25">
      <c r="E53" s="83"/>
    </row>
    <row r="54" spans="1:26" s="82" customFormat="1" x14ac:dyDescent="0.25">
      <c r="B54" s="1422" t="s">
        <v>56</v>
      </c>
      <c r="C54" s="1422" t="s">
        <v>57</v>
      </c>
      <c r="D54" s="1424" t="s">
        <v>58</v>
      </c>
      <c r="E54" s="1424"/>
    </row>
    <row r="55" spans="1:26" s="82" customFormat="1" x14ac:dyDescent="0.25">
      <c r="B55" s="1423"/>
      <c r="C55" s="1423"/>
      <c r="D55" s="766" t="s">
        <v>59</v>
      </c>
      <c r="E55" s="85" t="s">
        <v>60</v>
      </c>
    </row>
    <row r="56" spans="1:26" s="82" customFormat="1" ht="18.75" x14ac:dyDescent="0.25">
      <c r="B56" s="86" t="s">
        <v>61</v>
      </c>
      <c r="C56" s="87">
        <f>+K52</f>
        <v>27.3</v>
      </c>
      <c r="D56" s="740" t="s">
        <v>23</v>
      </c>
      <c r="E56" s="88"/>
      <c r="F56" s="89"/>
      <c r="G56" s="89"/>
      <c r="H56" s="89"/>
      <c r="I56" s="89"/>
      <c r="J56" s="89"/>
      <c r="K56" s="89"/>
      <c r="L56" s="89"/>
      <c r="M56" s="89"/>
    </row>
    <row r="57" spans="1:26" s="82" customFormat="1" x14ac:dyDescent="0.25">
      <c r="B57" s="86" t="s">
        <v>62</v>
      </c>
      <c r="C57" s="87" t="s">
        <v>3887</v>
      </c>
      <c r="D57" s="740" t="s">
        <v>23</v>
      </c>
      <c r="E57" s="88"/>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90"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ht="30" x14ac:dyDescent="0.25">
      <c r="B64" s="94" t="s">
        <v>3886</v>
      </c>
      <c r="C64" s="104" t="s">
        <v>3883</v>
      </c>
      <c r="D64" s="107" t="s">
        <v>3885</v>
      </c>
      <c r="E64" s="95">
        <v>100</v>
      </c>
      <c r="F64" s="96" t="s">
        <v>368</v>
      </c>
      <c r="G64" s="96" t="s">
        <v>235</v>
      </c>
      <c r="H64" s="96" t="s">
        <v>368</v>
      </c>
      <c r="I64" s="97" t="s">
        <v>368</v>
      </c>
      <c r="J64" s="97" t="s">
        <v>20</v>
      </c>
      <c r="K64" s="97" t="s">
        <v>20</v>
      </c>
      <c r="L64" s="97" t="s">
        <v>20</v>
      </c>
      <c r="M64" s="97" t="s">
        <v>20</v>
      </c>
      <c r="N64" s="97" t="s">
        <v>235</v>
      </c>
      <c r="O64" s="1390" t="s">
        <v>3876</v>
      </c>
      <c r="P64" s="1391"/>
      <c r="Q64" s="41" t="s">
        <v>20</v>
      </c>
    </row>
    <row r="65" spans="2:17" ht="60" x14ac:dyDescent="0.25">
      <c r="B65" s="94" t="s">
        <v>3884</v>
      </c>
      <c r="C65" s="104" t="s">
        <v>3883</v>
      </c>
      <c r="D65" s="107" t="s">
        <v>3882</v>
      </c>
      <c r="E65" s="95">
        <v>200</v>
      </c>
      <c r="F65" s="96" t="s">
        <v>368</v>
      </c>
      <c r="G65" s="96" t="s">
        <v>368</v>
      </c>
      <c r="H65" s="564" t="s">
        <v>21</v>
      </c>
      <c r="I65" s="97" t="s">
        <v>368</v>
      </c>
      <c r="J65" s="97" t="s">
        <v>20</v>
      </c>
      <c r="K65" s="97" t="s">
        <v>20</v>
      </c>
      <c r="L65" s="97" t="s">
        <v>20</v>
      </c>
      <c r="M65" s="97" t="s">
        <v>20</v>
      </c>
      <c r="N65" s="97" t="s">
        <v>235</v>
      </c>
      <c r="O65" s="1390" t="s">
        <v>3881</v>
      </c>
      <c r="P65" s="1391"/>
      <c r="Q65" s="41" t="s">
        <v>21</v>
      </c>
    </row>
    <row r="66" spans="2:17" ht="45" x14ac:dyDescent="0.25">
      <c r="B66" s="94" t="s">
        <v>3878</v>
      </c>
      <c r="C66" s="104" t="s">
        <v>3878</v>
      </c>
      <c r="D66" s="107" t="s">
        <v>3880</v>
      </c>
      <c r="E66" s="95">
        <v>250</v>
      </c>
      <c r="F66" s="96" t="s">
        <v>368</v>
      </c>
      <c r="G66" s="96" t="s">
        <v>368</v>
      </c>
      <c r="H66" s="96" t="s">
        <v>368</v>
      </c>
      <c r="I66" s="97" t="s">
        <v>368</v>
      </c>
      <c r="J66" s="97" t="s">
        <v>20</v>
      </c>
      <c r="K66" s="41" t="s">
        <v>20</v>
      </c>
      <c r="L66" s="97" t="s">
        <v>20</v>
      </c>
      <c r="M66" s="97" t="s">
        <v>20</v>
      </c>
      <c r="N66" s="97" t="s">
        <v>235</v>
      </c>
      <c r="O66" s="1390" t="s">
        <v>3876</v>
      </c>
      <c r="P66" s="1391"/>
      <c r="Q66" s="41" t="s">
        <v>20</v>
      </c>
    </row>
    <row r="67" spans="2:17" ht="30" x14ac:dyDescent="0.25">
      <c r="B67" s="94" t="s">
        <v>3878</v>
      </c>
      <c r="C67" s="104" t="s">
        <v>3878</v>
      </c>
      <c r="D67" s="107" t="s">
        <v>3879</v>
      </c>
      <c r="E67" s="95">
        <v>300</v>
      </c>
      <c r="F67" s="96" t="s">
        <v>368</v>
      </c>
      <c r="G67" s="96" t="s">
        <v>368</v>
      </c>
      <c r="H67" s="96" t="s">
        <v>368</v>
      </c>
      <c r="I67" s="97" t="s">
        <v>368</v>
      </c>
      <c r="J67" s="97" t="s">
        <v>20</v>
      </c>
      <c r="K67" s="41" t="s">
        <v>20</v>
      </c>
      <c r="L67" s="97" t="s">
        <v>20</v>
      </c>
      <c r="M67" s="97" t="s">
        <v>20</v>
      </c>
      <c r="N67" s="97" t="s">
        <v>235</v>
      </c>
      <c r="O67" s="1390" t="s">
        <v>3876</v>
      </c>
      <c r="P67" s="1391"/>
      <c r="Q67" s="41" t="s">
        <v>20</v>
      </c>
    </row>
    <row r="68" spans="2:17" ht="30" x14ac:dyDescent="0.25">
      <c r="B68" s="94" t="s">
        <v>3878</v>
      </c>
      <c r="C68" s="104" t="s">
        <v>3878</v>
      </c>
      <c r="D68" s="95" t="s">
        <v>3877</v>
      </c>
      <c r="E68" s="95">
        <v>150</v>
      </c>
      <c r="F68" s="96" t="s">
        <v>368</v>
      </c>
      <c r="G68" s="96" t="s">
        <v>368</v>
      </c>
      <c r="H68" s="96" t="s">
        <v>368</v>
      </c>
      <c r="I68" s="97" t="s">
        <v>368</v>
      </c>
      <c r="J68" s="97" t="s">
        <v>20</v>
      </c>
      <c r="K68" s="41" t="s">
        <v>20</v>
      </c>
      <c r="L68" s="97" t="s">
        <v>20</v>
      </c>
      <c r="M68" s="97" t="s">
        <v>20</v>
      </c>
      <c r="N68" s="97" t="s">
        <v>235</v>
      </c>
      <c r="O68" s="1390" t="s">
        <v>3876</v>
      </c>
      <c r="P68" s="1391"/>
      <c r="Q68" s="41" t="s">
        <v>20</v>
      </c>
    </row>
    <row r="69" spans="2:17" x14ac:dyDescent="0.25">
      <c r="B69" s="41"/>
      <c r="C69" s="41"/>
      <c r="D69" s="41"/>
      <c r="E69" s="41"/>
      <c r="F69" s="41"/>
      <c r="G69" s="41"/>
      <c r="H69" s="41"/>
      <c r="I69" s="41"/>
      <c r="J69" s="41"/>
      <c r="K69" s="41"/>
      <c r="L69" s="41"/>
      <c r="M69" s="41"/>
      <c r="N69" s="41"/>
      <c r="O69" s="1410"/>
      <c r="P69" s="1411"/>
      <c r="Q69" s="41"/>
    </row>
    <row r="70" spans="2:17" x14ac:dyDescent="0.25">
      <c r="B70" s="1" t="s">
        <v>83</v>
      </c>
    </row>
    <row r="71" spans="2:17" x14ac:dyDescent="0.25">
      <c r="B71" s="1" t="s">
        <v>84</v>
      </c>
    </row>
    <row r="72" spans="2:17" x14ac:dyDescent="0.25">
      <c r="B72" s="1" t="s">
        <v>85</v>
      </c>
    </row>
    <row r="74" spans="2:17" ht="15.75" thickBot="1" x14ac:dyDescent="0.3"/>
    <row r="75" spans="2:17" ht="27" thickBot="1" x14ac:dyDescent="0.3">
      <c r="B75" s="1393" t="s">
        <v>86</v>
      </c>
      <c r="C75" s="1394"/>
      <c r="D75" s="1394"/>
      <c r="E75" s="1394"/>
      <c r="F75" s="1394"/>
      <c r="G75" s="1394"/>
      <c r="H75" s="1394"/>
      <c r="I75" s="1394"/>
      <c r="J75" s="1394"/>
      <c r="K75" s="1394"/>
      <c r="L75" s="1394"/>
      <c r="M75" s="1394"/>
      <c r="N75" s="1395"/>
    </row>
    <row r="80" spans="2:17" ht="75" x14ac:dyDescent="0.25">
      <c r="B80" s="91" t="s">
        <v>87</v>
      </c>
      <c r="C80" s="91" t="s">
        <v>88</v>
      </c>
      <c r="D80" s="91" t="s">
        <v>89</v>
      </c>
      <c r="E80" s="91" t="s">
        <v>90</v>
      </c>
      <c r="F80" s="91" t="s">
        <v>91</v>
      </c>
      <c r="G80" s="91" t="s">
        <v>92</v>
      </c>
      <c r="H80" s="91" t="s">
        <v>93</v>
      </c>
      <c r="I80" s="91" t="s">
        <v>94</v>
      </c>
      <c r="J80" s="1387" t="s">
        <v>95</v>
      </c>
      <c r="K80" s="1405"/>
      <c r="L80" s="1388"/>
      <c r="M80" s="91" t="s">
        <v>96</v>
      </c>
      <c r="N80" s="91" t="s">
        <v>97</v>
      </c>
      <c r="O80" s="91" t="s">
        <v>98</v>
      </c>
      <c r="P80" s="1387" t="s">
        <v>77</v>
      </c>
      <c r="Q80" s="1388"/>
    </row>
    <row r="81" spans="2:17" ht="90" customHeight="1" x14ac:dyDescent="0.25">
      <c r="B81" s="1392" t="s">
        <v>3076</v>
      </c>
      <c r="C81" s="1392" t="s">
        <v>3855</v>
      </c>
      <c r="D81" s="1577" t="s">
        <v>3875</v>
      </c>
      <c r="E81" s="1577">
        <v>64588316</v>
      </c>
      <c r="F81" s="1577" t="s">
        <v>3874</v>
      </c>
      <c r="G81" s="1577" t="s">
        <v>3873</v>
      </c>
      <c r="H81" s="1639">
        <v>38338</v>
      </c>
      <c r="I81" s="1642" t="s">
        <v>368</v>
      </c>
      <c r="J81" s="104" t="s">
        <v>3872</v>
      </c>
      <c r="K81" s="107" t="s">
        <v>3871</v>
      </c>
      <c r="L81" s="107" t="s">
        <v>2246</v>
      </c>
      <c r="M81" s="1403" t="s">
        <v>2152</v>
      </c>
      <c r="N81" s="1403" t="s">
        <v>575</v>
      </c>
      <c r="O81" s="1403" t="s">
        <v>21</v>
      </c>
      <c r="P81" s="1595" t="s">
        <v>3870</v>
      </c>
      <c r="Q81" s="1596"/>
    </row>
    <row r="82" spans="2:17" ht="60" x14ac:dyDescent="0.25">
      <c r="B82" s="1392"/>
      <c r="C82" s="1392"/>
      <c r="D82" s="1578"/>
      <c r="E82" s="1578"/>
      <c r="F82" s="1578"/>
      <c r="G82" s="1578"/>
      <c r="H82" s="1640"/>
      <c r="I82" s="1643"/>
      <c r="J82" s="104" t="s">
        <v>3869</v>
      </c>
      <c r="K82" s="107" t="s">
        <v>3868</v>
      </c>
      <c r="L82" s="107" t="s">
        <v>2246</v>
      </c>
      <c r="M82" s="1404"/>
      <c r="N82" s="1404"/>
      <c r="O82" s="1404"/>
      <c r="P82" s="1597"/>
      <c r="Q82" s="1598"/>
    </row>
    <row r="83" spans="2:17" ht="45" x14ac:dyDescent="0.25">
      <c r="B83" s="1578" t="s">
        <v>2187</v>
      </c>
      <c r="C83" s="1578" t="s">
        <v>3855</v>
      </c>
      <c r="D83" s="1392" t="s">
        <v>3867</v>
      </c>
      <c r="E83" s="1392">
        <v>92518237</v>
      </c>
      <c r="F83" s="1392" t="s">
        <v>3866</v>
      </c>
      <c r="G83" s="1392" t="s">
        <v>3865</v>
      </c>
      <c r="H83" s="1822" t="s">
        <v>3864</v>
      </c>
      <c r="I83" s="1792" t="s">
        <v>3863</v>
      </c>
      <c r="J83" s="104" t="s">
        <v>3862</v>
      </c>
      <c r="K83" s="107" t="s">
        <v>3861</v>
      </c>
      <c r="L83" s="107" t="s">
        <v>3850</v>
      </c>
      <c r="M83" s="41" t="s">
        <v>2152</v>
      </c>
      <c r="N83" s="41" t="s">
        <v>235</v>
      </c>
      <c r="O83" s="41" t="s">
        <v>235</v>
      </c>
      <c r="P83" s="1597"/>
      <c r="Q83" s="1598"/>
    </row>
    <row r="84" spans="2:17" ht="45" x14ac:dyDescent="0.25">
      <c r="B84" s="1578"/>
      <c r="C84" s="1578"/>
      <c r="D84" s="1392"/>
      <c r="E84" s="1392"/>
      <c r="F84" s="1392"/>
      <c r="G84" s="1392"/>
      <c r="H84" s="1822"/>
      <c r="I84" s="1792"/>
      <c r="J84" s="104" t="s">
        <v>3860</v>
      </c>
      <c r="K84" s="107" t="s">
        <v>3859</v>
      </c>
      <c r="L84" s="107" t="s">
        <v>3850</v>
      </c>
      <c r="M84" s="41" t="s">
        <v>2152</v>
      </c>
      <c r="N84" s="41" t="s">
        <v>235</v>
      </c>
      <c r="O84" s="41" t="s">
        <v>235</v>
      </c>
      <c r="P84" s="1597"/>
      <c r="Q84" s="1598"/>
    </row>
    <row r="85" spans="2:17" ht="195" x14ac:dyDescent="0.25">
      <c r="B85" s="1578"/>
      <c r="C85" s="1578"/>
      <c r="D85" s="1392"/>
      <c r="E85" s="1392"/>
      <c r="F85" s="1392"/>
      <c r="G85" s="1392"/>
      <c r="H85" s="1822"/>
      <c r="I85" s="1792"/>
      <c r="J85" s="104" t="s">
        <v>3858</v>
      </c>
      <c r="K85" s="107" t="s">
        <v>3857</v>
      </c>
      <c r="L85" s="107" t="s">
        <v>3850</v>
      </c>
      <c r="M85" s="41" t="s">
        <v>2152</v>
      </c>
      <c r="N85" s="41" t="s">
        <v>235</v>
      </c>
      <c r="O85" s="41" t="s">
        <v>235</v>
      </c>
      <c r="P85" s="1597"/>
      <c r="Q85" s="1598"/>
    </row>
    <row r="86" spans="2:17" ht="60" x14ac:dyDescent="0.25">
      <c r="B86" s="743" t="s">
        <v>3856</v>
      </c>
      <c r="C86" s="743" t="s">
        <v>3855</v>
      </c>
      <c r="D86" s="743" t="s">
        <v>3854</v>
      </c>
      <c r="E86" s="743">
        <v>92525418</v>
      </c>
      <c r="F86" s="743" t="s">
        <v>3853</v>
      </c>
      <c r="G86" s="743" t="s">
        <v>3852</v>
      </c>
      <c r="H86" s="1024">
        <v>38037</v>
      </c>
      <c r="I86" s="753" t="s">
        <v>2155</v>
      </c>
      <c r="J86" s="104" t="s">
        <v>2201</v>
      </c>
      <c r="K86" s="107" t="s">
        <v>3851</v>
      </c>
      <c r="L86" s="107" t="s">
        <v>3850</v>
      </c>
      <c r="M86" s="41" t="s">
        <v>2152</v>
      </c>
      <c r="N86" s="41" t="s">
        <v>235</v>
      </c>
      <c r="O86" s="41" t="s">
        <v>235</v>
      </c>
      <c r="P86" s="1599"/>
      <c r="Q86" s="1600"/>
    </row>
    <row r="87" spans="2:17" x14ac:dyDescent="0.25">
      <c r="B87" s="104"/>
      <c r="C87" s="104"/>
      <c r="D87" s="104"/>
      <c r="E87" s="104"/>
      <c r="F87" s="104"/>
      <c r="G87" s="104"/>
      <c r="H87" s="104"/>
      <c r="I87" s="107"/>
      <c r="J87" s="106"/>
      <c r="K87" s="97"/>
      <c r="L87" s="97"/>
      <c r="M87" s="41"/>
      <c r="N87" s="41"/>
      <c r="O87" s="41"/>
      <c r="P87" s="1389"/>
      <c r="Q87" s="1389"/>
    </row>
    <row r="89" spans="2:17" ht="15.75" thickBot="1" x14ac:dyDescent="0.3"/>
    <row r="90" spans="2:17" ht="27" thickBot="1" x14ac:dyDescent="0.3">
      <c r="B90" s="1393" t="s">
        <v>143</v>
      </c>
      <c r="C90" s="1394"/>
      <c r="D90" s="1394"/>
      <c r="E90" s="1394"/>
      <c r="F90" s="1394"/>
      <c r="G90" s="1394"/>
      <c r="H90" s="1394"/>
      <c r="I90" s="1394"/>
      <c r="J90" s="1394"/>
      <c r="K90" s="1394"/>
      <c r="L90" s="1394"/>
      <c r="M90" s="1394"/>
      <c r="N90" s="1395"/>
    </row>
    <row r="93" spans="2:17" ht="30" x14ac:dyDescent="0.25">
      <c r="B93" s="92" t="s">
        <v>19</v>
      </c>
      <c r="C93" s="92" t="s">
        <v>144</v>
      </c>
      <c r="D93" s="1387" t="s">
        <v>77</v>
      </c>
      <c r="E93" s="1388"/>
    </row>
    <row r="94" spans="2:17" ht="30" x14ac:dyDescent="0.25">
      <c r="B94" s="120" t="s">
        <v>145</v>
      </c>
      <c r="C94" s="746" t="s">
        <v>235</v>
      </c>
      <c r="D94" s="1392"/>
      <c r="E94" s="1392"/>
    </row>
    <row r="97" spans="1:26" ht="26.25" x14ac:dyDescent="0.25">
      <c r="B97" s="1408" t="s">
        <v>146</v>
      </c>
      <c r="C97" s="1409"/>
      <c r="D97" s="1409"/>
      <c r="E97" s="1409"/>
      <c r="F97" s="1409"/>
      <c r="G97" s="1409"/>
      <c r="H97" s="1409"/>
      <c r="I97" s="1409"/>
      <c r="J97" s="1409"/>
      <c r="K97" s="1409"/>
      <c r="L97" s="1409"/>
      <c r="M97" s="1409"/>
      <c r="N97" s="1409"/>
      <c r="O97" s="1409"/>
      <c r="P97" s="1409"/>
    </row>
    <row r="99" spans="1:26" ht="15.75" thickBot="1" x14ac:dyDescent="0.3"/>
    <row r="100" spans="1:26" ht="27" thickBot="1" x14ac:dyDescent="0.3">
      <c r="B100" s="1393" t="s">
        <v>147</v>
      </c>
      <c r="C100" s="1394"/>
      <c r="D100" s="1394"/>
      <c r="E100" s="1394"/>
      <c r="F100" s="1394"/>
      <c r="G100" s="1394"/>
      <c r="H100" s="1394"/>
      <c r="I100" s="1394"/>
      <c r="J100" s="1394"/>
      <c r="K100" s="1394"/>
      <c r="L100" s="1394"/>
      <c r="M100" s="1394"/>
      <c r="N100" s="1395"/>
    </row>
    <row r="102" spans="1:26" ht="15.75" thickBot="1" x14ac:dyDescent="0.3">
      <c r="M102" s="46"/>
      <c r="N102" s="46"/>
    </row>
    <row r="103" spans="1:26" s="13" customFormat="1" ht="60" x14ac:dyDescent="0.25">
      <c r="B103" s="47" t="s">
        <v>35</v>
      </c>
      <c r="C103" s="47" t="s">
        <v>36</v>
      </c>
      <c r="D103" s="47" t="s">
        <v>37</v>
      </c>
      <c r="E103" s="47" t="s">
        <v>38</v>
      </c>
      <c r="F103" s="47" t="s">
        <v>39</v>
      </c>
      <c r="G103" s="47" t="s">
        <v>40</v>
      </c>
      <c r="H103" s="47" t="s">
        <v>41</v>
      </c>
      <c r="I103" s="47" t="s">
        <v>42</v>
      </c>
      <c r="J103" s="47" t="s">
        <v>43</v>
      </c>
      <c r="K103" s="47" t="s">
        <v>44</v>
      </c>
      <c r="L103" s="47" t="s">
        <v>45</v>
      </c>
      <c r="M103" s="48" t="s">
        <v>46</v>
      </c>
      <c r="N103" s="47" t="s">
        <v>47</v>
      </c>
      <c r="O103" s="47" t="s">
        <v>48</v>
      </c>
      <c r="P103" s="49" t="s">
        <v>49</v>
      </c>
      <c r="Q103" s="49" t="s">
        <v>50</v>
      </c>
    </row>
    <row r="104" spans="1:26" s="62" customFormat="1" ht="28.5" x14ac:dyDescent="0.25">
      <c r="A104" s="50">
        <v>1</v>
      </c>
      <c r="B104" s="64" t="s">
        <v>3849</v>
      </c>
      <c r="C104" s="64" t="s">
        <v>3849</v>
      </c>
      <c r="D104" s="64" t="s">
        <v>3845</v>
      </c>
      <c r="E104" s="129">
        <v>70182011075</v>
      </c>
      <c r="F104" s="122" t="s">
        <v>235</v>
      </c>
      <c r="G104" s="123">
        <v>0.5</v>
      </c>
      <c r="H104" s="124">
        <v>40571</v>
      </c>
      <c r="I104" s="1169">
        <v>40908</v>
      </c>
      <c r="J104" s="125" t="s">
        <v>21</v>
      </c>
      <c r="K104" s="129">
        <v>11.06</v>
      </c>
      <c r="L104" s="129">
        <v>0</v>
      </c>
      <c r="M104" s="1170">
        <v>240</v>
      </c>
      <c r="N104" s="1170">
        <v>100</v>
      </c>
      <c r="O104" s="126">
        <v>167427880</v>
      </c>
      <c r="P104" s="126" t="s">
        <v>3848</v>
      </c>
      <c r="Q104" s="60" t="s">
        <v>416</v>
      </c>
      <c r="R104" s="61"/>
      <c r="S104" s="61"/>
      <c r="T104" s="61"/>
      <c r="U104" s="61"/>
      <c r="V104" s="61"/>
      <c r="W104" s="61"/>
      <c r="X104" s="61"/>
      <c r="Y104" s="61"/>
      <c r="Z104" s="61"/>
    </row>
    <row r="105" spans="1:26" s="62" customFormat="1" ht="42.75" x14ac:dyDescent="0.25">
      <c r="A105" s="50">
        <f>+A104+1</f>
        <v>2</v>
      </c>
      <c r="B105" s="64" t="s">
        <v>3846</v>
      </c>
      <c r="C105" s="64" t="s">
        <v>3846</v>
      </c>
      <c r="D105" s="64" t="s">
        <v>3845</v>
      </c>
      <c r="E105" s="121">
        <v>701820120131</v>
      </c>
      <c r="F105" s="122" t="s">
        <v>235</v>
      </c>
      <c r="G105" s="127">
        <v>0.5</v>
      </c>
      <c r="H105" s="124">
        <v>40941</v>
      </c>
      <c r="I105" s="1169">
        <v>41274</v>
      </c>
      <c r="J105" s="125" t="s">
        <v>21</v>
      </c>
      <c r="K105" s="129">
        <v>10.86</v>
      </c>
      <c r="L105" s="129">
        <v>0</v>
      </c>
      <c r="M105" s="129">
        <v>120</v>
      </c>
      <c r="N105" s="129">
        <v>100</v>
      </c>
      <c r="O105" s="126">
        <v>87532940</v>
      </c>
      <c r="P105" s="126" t="s">
        <v>3847</v>
      </c>
      <c r="Q105" s="60" t="s">
        <v>416</v>
      </c>
      <c r="R105" s="61"/>
      <c r="S105" s="61"/>
      <c r="T105" s="61"/>
      <c r="U105" s="61"/>
      <c r="V105" s="61"/>
      <c r="W105" s="61"/>
      <c r="X105" s="61"/>
      <c r="Y105" s="61"/>
      <c r="Z105" s="61"/>
    </row>
    <row r="106" spans="1:26" s="62" customFormat="1" ht="213.75" x14ac:dyDescent="0.25">
      <c r="A106" s="50">
        <f>+A105+1</f>
        <v>3</v>
      </c>
      <c r="B106" s="52" t="s">
        <v>3846</v>
      </c>
      <c r="C106" s="64" t="s">
        <v>3846</v>
      </c>
      <c r="D106" s="64" t="s">
        <v>3845</v>
      </c>
      <c r="E106" s="121">
        <v>700420140265</v>
      </c>
      <c r="F106" s="122" t="s">
        <v>235</v>
      </c>
      <c r="G106" s="127">
        <v>0.5</v>
      </c>
      <c r="H106" s="124">
        <v>41661</v>
      </c>
      <c r="I106" s="1169">
        <v>41912</v>
      </c>
      <c r="J106" s="125" t="s">
        <v>21</v>
      </c>
      <c r="K106" s="129">
        <v>8.26</v>
      </c>
      <c r="L106" s="129">
        <v>0</v>
      </c>
      <c r="M106" s="129">
        <v>240</v>
      </c>
      <c r="N106" s="129">
        <v>100</v>
      </c>
      <c r="O106" s="126">
        <v>16802400</v>
      </c>
      <c r="P106" s="126" t="s">
        <v>3844</v>
      </c>
      <c r="Q106" s="1168" t="s">
        <v>3843</v>
      </c>
      <c r="R106" s="61"/>
      <c r="T106" s="61"/>
      <c r="U106" s="61"/>
      <c r="V106" s="61"/>
      <c r="W106" s="61"/>
      <c r="X106" s="61"/>
      <c r="Y106" s="61"/>
      <c r="Z106" s="61"/>
    </row>
    <row r="107" spans="1:26" s="62" customFormat="1" x14ac:dyDescent="0.25">
      <c r="A107" s="50"/>
      <c r="B107" s="78" t="s">
        <v>30</v>
      </c>
      <c r="C107" s="72"/>
      <c r="D107" s="71"/>
      <c r="E107" s="228"/>
      <c r="F107" s="73"/>
      <c r="G107" s="73"/>
      <c r="H107" s="73"/>
      <c r="I107" s="74"/>
      <c r="J107" s="74"/>
      <c r="K107" s="79">
        <f>SUM(K104:K106)</f>
        <v>30.18</v>
      </c>
      <c r="L107" s="79">
        <f>SUM(L104:L106)</f>
        <v>0</v>
      </c>
      <c r="M107" s="251">
        <f>SUM(M104:M106)</f>
        <v>600</v>
      </c>
      <c r="N107" s="79"/>
      <c r="O107" s="77"/>
      <c r="P107" s="77"/>
      <c r="Q107" s="81"/>
    </row>
    <row r="108" spans="1:26" x14ac:dyDescent="0.25">
      <c r="B108" s="82"/>
      <c r="C108" s="82"/>
      <c r="D108" s="82"/>
      <c r="E108" s="83"/>
      <c r="F108" s="82"/>
      <c r="G108" s="82"/>
      <c r="H108" s="82"/>
      <c r="I108" s="82"/>
      <c r="J108" s="82"/>
      <c r="K108" s="82"/>
      <c r="L108" s="82"/>
      <c r="M108" s="82"/>
      <c r="N108" s="82"/>
      <c r="O108" s="82"/>
      <c r="P108" s="82"/>
    </row>
    <row r="109" spans="1:26" ht="18.75" x14ac:dyDescent="0.25">
      <c r="B109" s="86" t="s">
        <v>151</v>
      </c>
      <c r="C109" s="133">
        <f>+K107</f>
        <v>30.18</v>
      </c>
      <c r="H109" s="89"/>
      <c r="I109" s="89"/>
      <c r="J109" s="89"/>
      <c r="K109" s="89"/>
      <c r="L109" s="89"/>
      <c r="M109" s="89"/>
      <c r="N109" s="82"/>
      <c r="O109" s="82"/>
      <c r="P109" s="82"/>
    </row>
    <row r="111" spans="1:26" ht="15.75" thickBot="1" x14ac:dyDescent="0.3"/>
    <row r="112" spans="1:26" ht="30.75" thickBot="1" x14ac:dyDescent="0.3">
      <c r="B112" s="134" t="s">
        <v>152</v>
      </c>
      <c r="C112" s="135" t="s">
        <v>153</v>
      </c>
      <c r="D112" s="134" t="s">
        <v>29</v>
      </c>
      <c r="E112" s="135" t="s">
        <v>154</v>
      </c>
    </row>
    <row r="113" spans="1:17" x14ac:dyDescent="0.25">
      <c r="B113" s="136" t="s">
        <v>155</v>
      </c>
      <c r="C113" s="137">
        <v>20</v>
      </c>
      <c r="D113" s="624"/>
      <c r="E113" s="1648">
        <f>+D113+D114+D115</f>
        <v>40</v>
      </c>
    </row>
    <row r="114" spans="1:17" x14ac:dyDescent="0.25">
      <c r="B114" s="136" t="s">
        <v>156</v>
      </c>
      <c r="C114" s="740">
        <v>30</v>
      </c>
      <c r="D114" s="779"/>
      <c r="E114" s="1649"/>
    </row>
    <row r="115" spans="1:17" ht="15.75" thickBot="1" x14ac:dyDescent="0.3">
      <c r="B115" s="136" t="s">
        <v>157</v>
      </c>
      <c r="C115" s="139">
        <v>40</v>
      </c>
      <c r="D115" s="625">
        <v>40</v>
      </c>
      <c r="E115" s="1650"/>
    </row>
    <row r="117" spans="1:17" ht="15.75" thickBot="1" x14ac:dyDescent="0.3"/>
    <row r="118" spans="1:17" ht="27" thickBot="1" x14ac:dyDescent="0.3">
      <c r="B118" s="1393" t="s">
        <v>158</v>
      </c>
      <c r="C118" s="1394"/>
      <c r="D118" s="1394"/>
      <c r="E118" s="1394"/>
      <c r="F118" s="1394"/>
      <c r="G118" s="1394"/>
      <c r="H118" s="1394"/>
      <c r="I118" s="1394"/>
      <c r="J118" s="1394"/>
      <c r="K118" s="1394"/>
      <c r="L118" s="1394"/>
      <c r="M118" s="1394"/>
      <c r="N118" s="1395"/>
    </row>
    <row r="120" spans="1:17" ht="75" x14ac:dyDescent="0.25">
      <c r="B120" s="91" t="s">
        <v>87</v>
      </c>
      <c r="C120" s="91" t="s">
        <v>88</v>
      </c>
      <c r="D120" s="91" t="s">
        <v>89</v>
      </c>
      <c r="E120" s="91" t="s">
        <v>90</v>
      </c>
      <c r="F120" s="91" t="s">
        <v>91</v>
      </c>
      <c r="G120" s="91" t="s">
        <v>92</v>
      </c>
      <c r="H120" s="91" t="s">
        <v>93</v>
      </c>
      <c r="I120" s="91" t="s">
        <v>94</v>
      </c>
      <c r="J120" s="1387" t="s">
        <v>95</v>
      </c>
      <c r="K120" s="1405"/>
      <c r="L120" s="1388"/>
      <c r="M120" s="91" t="s">
        <v>96</v>
      </c>
      <c r="N120" s="91" t="s">
        <v>97</v>
      </c>
      <c r="O120" s="91" t="s">
        <v>98</v>
      </c>
      <c r="P120" s="1387" t="s">
        <v>77</v>
      </c>
      <c r="Q120" s="1388"/>
    </row>
    <row r="121" spans="1:17" x14ac:dyDescent="0.25">
      <c r="B121" s="1577"/>
      <c r="C121" s="1577"/>
      <c r="D121" s="1577"/>
      <c r="E121" s="1403"/>
      <c r="F121" s="1577"/>
      <c r="G121" s="1403"/>
      <c r="H121" s="1661"/>
      <c r="I121" s="1445"/>
      <c r="J121" s="104"/>
      <c r="K121" s="107"/>
      <c r="L121" s="107"/>
      <c r="M121" s="41"/>
      <c r="N121" s="41"/>
      <c r="O121" s="41"/>
      <c r="P121" s="1595" t="s">
        <v>3842</v>
      </c>
      <c r="Q121" s="1596"/>
    </row>
    <row r="122" spans="1:17" x14ac:dyDescent="0.25">
      <c r="B122" s="1578"/>
      <c r="C122" s="1578"/>
      <c r="D122" s="1578"/>
      <c r="E122" s="1397"/>
      <c r="F122" s="1578"/>
      <c r="G122" s="1397"/>
      <c r="H122" s="1699"/>
      <c r="I122" s="1454"/>
      <c r="J122" s="104"/>
      <c r="K122" s="107"/>
      <c r="L122" s="107"/>
      <c r="M122" s="41"/>
      <c r="N122" s="41"/>
      <c r="O122" s="41"/>
      <c r="P122" s="1597"/>
      <c r="Q122" s="1598"/>
    </row>
    <row r="123" spans="1:17" x14ac:dyDescent="0.25">
      <c r="B123" s="1578"/>
      <c r="C123" s="1579"/>
      <c r="D123" s="1579"/>
      <c r="E123" s="1404"/>
      <c r="F123" s="1579"/>
      <c r="G123" s="1404"/>
      <c r="H123" s="1700"/>
      <c r="I123" s="1446"/>
      <c r="J123" s="104"/>
      <c r="K123" s="107"/>
      <c r="L123" s="107"/>
      <c r="M123" s="41"/>
      <c r="N123" s="41"/>
      <c r="O123" s="41"/>
      <c r="P123" s="1597"/>
      <c r="Q123" s="1598"/>
    </row>
    <row r="124" spans="1:17" x14ac:dyDescent="0.25">
      <c r="A124" s="1" t="str">
        <f>++B11</f>
        <v>Fecha de evaluación:</v>
      </c>
      <c r="B124" s="1392"/>
      <c r="C124" s="1704"/>
      <c r="D124" s="1577"/>
      <c r="E124" s="1403"/>
      <c r="F124" s="1577"/>
      <c r="G124" s="1577"/>
      <c r="H124" s="1661"/>
      <c r="I124" s="1445"/>
      <c r="J124" s="104"/>
      <c r="K124" s="107"/>
      <c r="L124" s="107"/>
      <c r="M124" s="41"/>
      <c r="N124" s="41"/>
      <c r="O124" s="41"/>
      <c r="P124" s="1597"/>
      <c r="Q124" s="1598"/>
    </row>
    <row r="125" spans="1:17" x14ac:dyDescent="0.25">
      <c r="B125" s="1392"/>
      <c r="C125" s="1705"/>
      <c r="D125" s="1578"/>
      <c r="E125" s="1397"/>
      <c r="F125" s="1578"/>
      <c r="G125" s="1578"/>
      <c r="H125" s="1699"/>
      <c r="I125" s="1454"/>
      <c r="J125" s="104"/>
      <c r="K125" s="107"/>
      <c r="L125" s="107"/>
      <c r="M125" s="41"/>
      <c r="N125" s="41"/>
      <c r="O125" s="41"/>
      <c r="P125" s="1597"/>
      <c r="Q125" s="1598"/>
    </row>
    <row r="126" spans="1:17" x14ac:dyDescent="0.25">
      <c r="B126" s="1392"/>
      <c r="C126" s="1706"/>
      <c r="D126" s="1579"/>
      <c r="E126" s="1404"/>
      <c r="F126" s="1579"/>
      <c r="G126" s="1579"/>
      <c r="H126" s="1700"/>
      <c r="I126" s="1446"/>
      <c r="J126" s="104"/>
      <c r="K126" s="107"/>
      <c r="L126" s="107"/>
      <c r="M126" s="41"/>
      <c r="N126" s="41"/>
      <c r="O126" s="41"/>
      <c r="P126" s="1597"/>
      <c r="Q126" s="1598"/>
    </row>
    <row r="127" spans="1:17" x14ac:dyDescent="0.25">
      <c r="B127" s="1392"/>
      <c r="C127" s="1686"/>
      <c r="D127" s="1675"/>
      <c r="E127" s="1675"/>
      <c r="F127" s="1686"/>
      <c r="G127" s="1686"/>
      <c r="H127" s="1707"/>
      <c r="I127" s="1701"/>
      <c r="J127" s="104"/>
      <c r="K127" s="107"/>
      <c r="L127" s="107"/>
      <c r="M127" s="41"/>
      <c r="N127" s="41"/>
      <c r="O127" s="41"/>
      <c r="P127" s="1597"/>
      <c r="Q127" s="1598"/>
    </row>
    <row r="128" spans="1:17" x14ac:dyDescent="0.25">
      <c r="B128" s="1392"/>
      <c r="C128" s="1687"/>
      <c r="D128" s="1676"/>
      <c r="E128" s="1676"/>
      <c r="F128" s="1687"/>
      <c r="G128" s="1687"/>
      <c r="H128" s="1708"/>
      <c r="I128" s="1702"/>
      <c r="J128" s="104"/>
      <c r="K128" s="107"/>
      <c r="L128" s="107"/>
      <c r="M128" s="41"/>
      <c r="N128" s="41"/>
      <c r="O128" s="41"/>
      <c r="P128" s="1597"/>
      <c r="Q128" s="1598"/>
    </row>
    <row r="129" spans="2:17" x14ac:dyDescent="0.25">
      <c r="B129" s="1392"/>
      <c r="C129" s="1687"/>
      <c r="D129" s="1676"/>
      <c r="E129" s="1676"/>
      <c r="F129" s="1687"/>
      <c r="G129" s="1687"/>
      <c r="H129" s="1708"/>
      <c r="I129" s="1702"/>
      <c r="J129" s="104"/>
      <c r="K129" s="107"/>
      <c r="L129" s="107"/>
      <c r="M129" s="41"/>
      <c r="N129" s="41"/>
      <c r="O129" s="41"/>
      <c r="P129" s="1597"/>
      <c r="Q129" s="1598"/>
    </row>
    <row r="130" spans="2:17" x14ac:dyDescent="0.25">
      <c r="B130" s="1392"/>
      <c r="C130" s="1687"/>
      <c r="D130" s="1676"/>
      <c r="E130" s="1676"/>
      <c r="F130" s="1687"/>
      <c r="G130" s="1687"/>
      <c r="H130" s="1708"/>
      <c r="I130" s="1702"/>
      <c r="J130" s="104"/>
      <c r="K130" s="107"/>
      <c r="L130" s="107"/>
      <c r="M130" s="41"/>
      <c r="N130" s="41"/>
      <c r="O130" s="41"/>
      <c r="P130" s="1597"/>
      <c r="Q130" s="1598"/>
    </row>
    <row r="131" spans="2:17" x14ac:dyDescent="0.25">
      <c r="B131" s="1392"/>
      <c r="C131" s="1687"/>
      <c r="D131" s="1676"/>
      <c r="E131" s="1676"/>
      <c r="F131" s="1687"/>
      <c r="G131" s="1687"/>
      <c r="H131" s="1708"/>
      <c r="I131" s="1702"/>
      <c r="J131" s="104"/>
      <c r="K131" s="107"/>
      <c r="L131" s="107"/>
      <c r="M131" s="41"/>
      <c r="N131" s="41"/>
      <c r="O131" s="41"/>
      <c r="P131" s="1597"/>
      <c r="Q131" s="1598"/>
    </row>
    <row r="132" spans="2:17" x14ac:dyDescent="0.25">
      <c r="B132" s="1392"/>
      <c r="C132" s="1688"/>
      <c r="D132" s="1677"/>
      <c r="E132" s="1677"/>
      <c r="F132" s="1688"/>
      <c r="G132" s="1688"/>
      <c r="H132" s="1709"/>
      <c r="I132" s="1703"/>
      <c r="J132" s="104"/>
      <c r="K132" s="107"/>
      <c r="L132" s="107"/>
      <c r="M132" s="41"/>
      <c r="N132" s="41"/>
      <c r="O132" s="41"/>
      <c r="P132" s="1599"/>
      <c r="Q132" s="1600"/>
    </row>
    <row r="133" spans="2:17" x14ac:dyDescent="0.25">
      <c r="P133" s="29"/>
      <c r="Q133" s="29"/>
    </row>
    <row r="135" spans="2:17" ht="15.75" thickBot="1" x14ac:dyDescent="0.3"/>
    <row r="136" spans="2:17" ht="30" x14ac:dyDescent="0.25">
      <c r="B136" s="42" t="s">
        <v>19</v>
      </c>
      <c r="C136" s="42" t="s">
        <v>152</v>
      </c>
      <c r="D136" s="91" t="s">
        <v>153</v>
      </c>
      <c r="E136" s="42" t="s">
        <v>29</v>
      </c>
      <c r="F136" s="135" t="s">
        <v>182</v>
      </c>
      <c r="G136" s="147"/>
    </row>
    <row r="137" spans="2:17" ht="108" x14ac:dyDescent="0.2">
      <c r="B137" s="1399" t="s">
        <v>183</v>
      </c>
      <c r="C137" s="148" t="s">
        <v>184</v>
      </c>
      <c r="D137" s="746">
        <v>25</v>
      </c>
      <c r="E137" s="445">
        <v>0</v>
      </c>
      <c r="F137" s="1400">
        <v>0</v>
      </c>
      <c r="G137" s="149"/>
    </row>
    <row r="138" spans="2:17" ht="72" x14ac:dyDescent="0.2">
      <c r="B138" s="1399"/>
      <c r="C138" s="148" t="s">
        <v>185</v>
      </c>
      <c r="D138" s="739">
        <v>25</v>
      </c>
      <c r="E138" s="445">
        <v>0</v>
      </c>
      <c r="F138" s="1401"/>
      <c r="G138" s="149"/>
    </row>
    <row r="139" spans="2:17" ht="60" x14ac:dyDescent="0.2">
      <c r="B139" s="1399"/>
      <c r="C139" s="148" t="s">
        <v>186</v>
      </c>
      <c r="D139" s="746">
        <v>10</v>
      </c>
      <c r="E139" s="445">
        <v>0</v>
      </c>
      <c r="F139" s="1402"/>
      <c r="G139" s="149"/>
    </row>
    <row r="140" spans="2:17" x14ac:dyDescent="0.25">
      <c r="C140"/>
    </row>
    <row r="143" spans="2:17" x14ac:dyDescent="0.25">
      <c r="B143" s="39" t="s">
        <v>187</v>
      </c>
    </row>
    <row r="146" spans="2:5" x14ac:dyDescent="0.25">
      <c r="B146" s="40" t="s">
        <v>19</v>
      </c>
      <c r="C146" s="40" t="s">
        <v>28</v>
      </c>
      <c r="D146" s="42" t="s">
        <v>29</v>
      </c>
      <c r="E146" s="42" t="s">
        <v>30</v>
      </c>
    </row>
    <row r="147" spans="2:5" ht="42.75" x14ac:dyDescent="0.25">
      <c r="B147" s="43" t="s">
        <v>188</v>
      </c>
      <c r="C147" s="813">
        <v>40</v>
      </c>
      <c r="D147" s="746">
        <v>40</v>
      </c>
      <c r="E147" s="1403">
        <f>+D147+D148</f>
        <v>40</v>
      </c>
    </row>
    <row r="148" spans="2:5" ht="71.25" x14ac:dyDescent="0.25">
      <c r="B148" s="43" t="s">
        <v>189</v>
      </c>
      <c r="C148" s="813">
        <v>60</v>
      </c>
      <c r="D148" s="746">
        <v>0</v>
      </c>
      <c r="E148" s="1404"/>
    </row>
  </sheetData>
  <mergeCells count="84">
    <mergeCell ref="C9:N9"/>
    <mergeCell ref="C10:E10"/>
    <mergeCell ref="B2:P2"/>
    <mergeCell ref="B4:P4"/>
    <mergeCell ref="C6:N6"/>
    <mergeCell ref="C7:N7"/>
    <mergeCell ref="C8:N8"/>
    <mergeCell ref="B14:C21"/>
    <mergeCell ref="B22:C22"/>
    <mergeCell ref="E40:E41"/>
    <mergeCell ref="M45:N45"/>
    <mergeCell ref="O66:P66"/>
    <mergeCell ref="B54:B55"/>
    <mergeCell ref="C54:C55"/>
    <mergeCell ref="D54:E54"/>
    <mergeCell ref="O68:P68"/>
    <mergeCell ref="O69:P69"/>
    <mergeCell ref="B75:N75"/>
    <mergeCell ref="C58:N58"/>
    <mergeCell ref="B60:N60"/>
    <mergeCell ref="O63:P63"/>
    <mergeCell ref="O64:P64"/>
    <mergeCell ref="O65:P65"/>
    <mergeCell ref="O67:P67"/>
    <mergeCell ref="J80:L80"/>
    <mergeCell ref="P80:Q80"/>
    <mergeCell ref="D94:E94"/>
    <mergeCell ref="P87:Q87"/>
    <mergeCell ref="B90:N90"/>
    <mergeCell ref="D93:E93"/>
    <mergeCell ref="P81:Q86"/>
    <mergeCell ref="B118:N118"/>
    <mergeCell ref="B81:B82"/>
    <mergeCell ref="C81:C82"/>
    <mergeCell ref="D81:D82"/>
    <mergeCell ref="E81:E82"/>
    <mergeCell ref="F81:F82"/>
    <mergeCell ref="G81:G82"/>
    <mergeCell ref="B83:B85"/>
    <mergeCell ref="C83:C85"/>
    <mergeCell ref="D83:D85"/>
    <mergeCell ref="E83:E85"/>
    <mergeCell ref="H83:H85"/>
    <mergeCell ref="I83:I85"/>
    <mergeCell ref="F83:F85"/>
    <mergeCell ref="G83:G85"/>
    <mergeCell ref="M81:M82"/>
    <mergeCell ref="H81:H82"/>
    <mergeCell ref="I81:I82"/>
    <mergeCell ref="B97:P97"/>
    <mergeCell ref="B100:N100"/>
    <mergeCell ref="E113:E115"/>
    <mergeCell ref="N81:N82"/>
    <mergeCell ref="O81:O82"/>
    <mergeCell ref="G121:G123"/>
    <mergeCell ref="J120:L120"/>
    <mergeCell ref="P120:Q120"/>
    <mergeCell ref="P121:Q132"/>
    <mergeCell ref="H121:H123"/>
    <mergeCell ref="I121:I123"/>
    <mergeCell ref="B121:B123"/>
    <mergeCell ref="C121:C123"/>
    <mergeCell ref="D121:D123"/>
    <mergeCell ref="E121:E123"/>
    <mergeCell ref="F121:F123"/>
    <mergeCell ref="I124:I126"/>
    <mergeCell ref="B127:B132"/>
    <mergeCell ref="C127:C132"/>
    <mergeCell ref="D127:D132"/>
    <mergeCell ref="E127:E132"/>
    <mergeCell ref="F127:F132"/>
    <mergeCell ref="G127:G132"/>
    <mergeCell ref="G124:G126"/>
    <mergeCell ref="H124:H126"/>
    <mergeCell ref="B124:B126"/>
    <mergeCell ref="C124:C126"/>
    <mergeCell ref="D124:D126"/>
    <mergeCell ref="E124:E126"/>
    <mergeCell ref="F124:F126"/>
    <mergeCell ref="H127:H132"/>
    <mergeCell ref="I127:I132"/>
    <mergeCell ref="B137:B139"/>
    <mergeCell ref="F137:F139"/>
    <mergeCell ref="E147:E148"/>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50"/>
  <sheetViews>
    <sheetView topLeftCell="B7" zoomScale="70" zoomScaleNormal="7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5.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3908</v>
      </c>
      <c r="D6" s="1443"/>
      <c r="E6" s="1443"/>
      <c r="F6" s="1443"/>
      <c r="G6" s="1443"/>
      <c r="H6" s="1443"/>
      <c r="I6" s="1443"/>
      <c r="J6" s="1443"/>
      <c r="K6" s="1443"/>
      <c r="L6" s="1443"/>
      <c r="M6" s="1443"/>
      <c r="N6" s="1444"/>
    </row>
    <row r="7" spans="2:16" ht="16.5" thickBot="1" x14ac:dyDescent="0.3">
      <c r="B7" s="3" t="s">
        <v>4</v>
      </c>
      <c r="C7" s="1533" t="s">
        <v>3963</v>
      </c>
      <c r="D7" s="1443"/>
      <c r="E7" s="1443"/>
      <c r="F7" s="1443"/>
      <c r="G7" s="1443"/>
      <c r="H7" s="1443"/>
      <c r="I7" s="1443"/>
      <c r="J7" s="1443"/>
      <c r="K7" s="1443"/>
      <c r="L7" s="1443"/>
      <c r="M7" s="1443"/>
      <c r="N7" s="1444"/>
    </row>
    <row r="8" spans="2:16" ht="16.5" thickBot="1" x14ac:dyDescent="0.3">
      <c r="B8" s="3" t="s">
        <v>6</v>
      </c>
      <c r="C8" s="1892" t="s">
        <v>1898</v>
      </c>
      <c r="D8" s="1892"/>
      <c r="E8" s="1892"/>
      <c r="F8" s="1892"/>
      <c r="G8" s="1892"/>
      <c r="H8" s="1892"/>
      <c r="I8" s="1892"/>
      <c r="J8" s="1892"/>
      <c r="K8" s="1892"/>
      <c r="L8" s="1892"/>
      <c r="M8" s="1892"/>
      <c r="N8" s="1893"/>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9</v>
      </c>
      <c r="D10" s="1415"/>
      <c r="E10" s="1416"/>
      <c r="F10" s="4"/>
      <c r="G10" s="4"/>
      <c r="H10" s="4"/>
      <c r="I10" s="4"/>
      <c r="J10" s="4"/>
      <c r="K10" s="4"/>
      <c r="L10" s="4"/>
      <c r="M10" s="4"/>
      <c r="N10" s="5"/>
    </row>
    <row r="11" spans="2:16" ht="16.5" thickBot="1" x14ac:dyDescent="0.3">
      <c r="B11" s="6" t="s">
        <v>10</v>
      </c>
      <c r="C11" s="7">
        <v>41981</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c r="G14" s="16"/>
      <c r="I14" s="17"/>
      <c r="J14" s="17"/>
      <c r="K14" s="17"/>
      <c r="L14" s="17"/>
      <c r="M14" s="17"/>
      <c r="N14" s="14"/>
    </row>
    <row r="15" spans="2:16" x14ac:dyDescent="0.25">
      <c r="B15" s="1417"/>
      <c r="C15" s="1417"/>
      <c r="D15" s="760">
        <v>9</v>
      </c>
      <c r="E15" s="18">
        <v>1694432069</v>
      </c>
      <c r="F15" s="19">
        <v>769</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c r="F22" s="19">
        <v>769</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615.20000000000005</v>
      </c>
      <c r="D24" s="32"/>
      <c r="E24" s="18">
        <v>1694432069</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0" t="s">
        <v>23</v>
      </c>
      <c r="D30" s="740" t="s">
        <v>1114</v>
      </c>
      <c r="E30"/>
      <c r="F30"/>
      <c r="G30"/>
      <c r="H30"/>
      <c r="I30" s="13"/>
      <c r="J30" s="13"/>
      <c r="K30" s="13"/>
      <c r="L30" s="13"/>
      <c r="M30" s="13"/>
      <c r="N30" s="14"/>
    </row>
    <row r="31" spans="1:14" x14ac:dyDescent="0.25">
      <c r="A31" s="36"/>
      <c r="B31" s="41" t="s">
        <v>24</v>
      </c>
      <c r="C31" s="740" t="s">
        <v>23</v>
      </c>
      <c r="D31" s="740"/>
      <c r="E31"/>
      <c r="F31"/>
      <c r="G31"/>
      <c r="H31"/>
      <c r="I31" s="13"/>
      <c r="J31" s="13"/>
      <c r="K31" s="13"/>
      <c r="L31" s="13"/>
      <c r="M31" s="13"/>
      <c r="N31" s="14"/>
    </row>
    <row r="32" spans="1:14" x14ac:dyDescent="0.25">
      <c r="A32" s="36"/>
      <c r="B32" s="41" t="s">
        <v>25</v>
      </c>
      <c r="C32" s="740"/>
      <c r="D32" s="740" t="s">
        <v>23</v>
      </c>
      <c r="E32"/>
      <c r="F32"/>
      <c r="G32"/>
      <c r="H32"/>
      <c r="I32" s="13"/>
      <c r="J32" s="13"/>
      <c r="K32" s="13"/>
      <c r="L32" s="13"/>
      <c r="M32" s="13"/>
      <c r="N32" s="14"/>
    </row>
    <row r="33" spans="1:17" x14ac:dyDescent="0.25">
      <c r="A33" s="36"/>
      <c r="B33" s="41" t="s">
        <v>26</v>
      </c>
      <c r="C33" s="740"/>
      <c r="D33" s="740"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79">
        <v>40</v>
      </c>
      <c r="E40" s="1403">
        <f>D40+D41</f>
        <v>100</v>
      </c>
      <c r="F40"/>
      <c r="G40"/>
      <c r="H40"/>
      <c r="I40" s="13"/>
      <c r="J40" s="13"/>
      <c r="K40" s="13"/>
      <c r="L40" s="13"/>
      <c r="M40" s="13"/>
      <c r="N40" s="14"/>
    </row>
    <row r="41" spans="1:17" ht="42.75" x14ac:dyDescent="0.25">
      <c r="A41" s="36"/>
      <c r="B41" s="43" t="s">
        <v>32</v>
      </c>
      <c r="C41" s="813">
        <v>60</v>
      </c>
      <c r="D41" s="779">
        <v>60</v>
      </c>
      <c r="E41" s="1404"/>
      <c r="F41"/>
      <c r="G41"/>
      <c r="H41" s="156"/>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72" thickBot="1" x14ac:dyDescent="0.3">
      <c r="A49" s="50">
        <v>1</v>
      </c>
      <c r="B49" s="64" t="s">
        <v>3908</v>
      </c>
      <c r="C49" s="64" t="s">
        <v>3960</v>
      </c>
      <c r="D49" s="52" t="s">
        <v>318</v>
      </c>
      <c r="E49" s="53">
        <v>701820120157</v>
      </c>
      <c r="F49" s="52" t="s">
        <v>20</v>
      </c>
      <c r="G49" s="54">
        <v>0.5</v>
      </c>
      <c r="H49" s="55">
        <v>40939</v>
      </c>
      <c r="I49" s="157">
        <v>41273</v>
      </c>
      <c r="J49" s="56" t="s">
        <v>21</v>
      </c>
      <c r="K49" s="158">
        <v>11</v>
      </c>
      <c r="L49" s="57">
        <v>0</v>
      </c>
      <c r="M49" s="58">
        <v>384</v>
      </c>
      <c r="N49" s="58" t="s">
        <v>3962</v>
      </c>
      <c r="O49" s="59">
        <v>252223944</v>
      </c>
      <c r="P49" s="60" t="s">
        <v>3961</v>
      </c>
      <c r="Q49" s="1037"/>
      <c r="R49" s="61"/>
      <c r="S49" s="61"/>
      <c r="T49" s="61"/>
      <c r="U49" s="61"/>
      <c r="V49" s="61"/>
      <c r="W49" s="61"/>
      <c r="X49" s="61"/>
      <c r="Y49" s="61"/>
      <c r="Z49" s="61"/>
    </row>
    <row r="50" spans="1:26" s="62" customFormat="1" ht="72" thickBot="1" x14ac:dyDescent="0.3">
      <c r="A50" s="50">
        <f>+A49+1</f>
        <v>2</v>
      </c>
      <c r="B50" s="64" t="s">
        <v>3908</v>
      </c>
      <c r="C50" s="1192" t="s">
        <v>3960</v>
      </c>
      <c r="D50" s="52" t="s">
        <v>318</v>
      </c>
      <c r="E50" s="53">
        <v>701820130157</v>
      </c>
      <c r="F50" s="52" t="s">
        <v>20</v>
      </c>
      <c r="G50" s="54">
        <v>0.5</v>
      </c>
      <c r="H50" s="159">
        <v>41304</v>
      </c>
      <c r="I50" s="160">
        <v>41639</v>
      </c>
      <c r="J50" s="161" t="s">
        <v>21</v>
      </c>
      <c r="K50" s="57">
        <v>11</v>
      </c>
      <c r="L50" s="57">
        <v>0</v>
      </c>
      <c r="M50" s="58">
        <v>384</v>
      </c>
      <c r="N50" s="162">
        <v>100</v>
      </c>
      <c r="O50" s="163">
        <v>317058810</v>
      </c>
      <c r="P50" s="164" t="s">
        <v>3959</v>
      </c>
      <c r="Q50" s="1036"/>
      <c r="R50" s="61"/>
      <c r="S50" s="61"/>
      <c r="T50" s="61"/>
      <c r="U50" s="61"/>
      <c r="V50" s="61"/>
      <c r="W50" s="61"/>
      <c r="X50" s="61"/>
      <c r="Y50" s="61"/>
      <c r="Z50" s="61"/>
    </row>
    <row r="51" spans="1:26" s="62" customFormat="1" ht="29.25" thickBot="1" x14ac:dyDescent="0.3">
      <c r="A51" s="50"/>
      <c r="B51" s="64" t="s">
        <v>3908</v>
      </c>
      <c r="C51" s="64" t="s">
        <v>1898</v>
      </c>
      <c r="D51" s="52" t="s">
        <v>318</v>
      </c>
      <c r="E51" s="53">
        <v>701820130149</v>
      </c>
      <c r="F51" s="52" t="s">
        <v>20</v>
      </c>
      <c r="G51" s="54">
        <v>0.5</v>
      </c>
      <c r="H51" s="159">
        <v>41304</v>
      </c>
      <c r="I51" s="160">
        <v>41639</v>
      </c>
      <c r="J51" s="56" t="s">
        <v>21</v>
      </c>
      <c r="K51" s="57">
        <v>11</v>
      </c>
      <c r="L51" s="57">
        <v>0</v>
      </c>
      <c r="M51" s="58">
        <v>428</v>
      </c>
      <c r="N51" s="58">
        <v>100</v>
      </c>
      <c r="O51" s="163">
        <v>432280349</v>
      </c>
      <c r="P51" s="166" t="s">
        <v>3958</v>
      </c>
      <c r="Q51" s="1036"/>
      <c r="R51" s="61"/>
      <c r="S51" s="61"/>
      <c r="T51" s="61"/>
      <c r="U51" s="61"/>
      <c r="V51" s="61"/>
      <c r="W51" s="61"/>
      <c r="X51" s="61"/>
      <c r="Y51" s="61"/>
      <c r="Z51" s="61"/>
    </row>
    <row r="52" spans="1:26" s="62" customFormat="1" x14ac:dyDescent="0.25">
      <c r="A52" s="50"/>
      <c r="B52" s="78" t="s">
        <v>30</v>
      </c>
      <c r="C52" s="72"/>
      <c r="D52" s="71"/>
      <c r="E52" s="53"/>
      <c r="F52" s="73"/>
      <c r="G52" s="73"/>
      <c r="H52" s="73"/>
      <c r="I52" s="74"/>
      <c r="J52" s="74"/>
      <c r="K52" s="79">
        <f>SUM(K49:K51)</f>
        <v>33</v>
      </c>
      <c r="L52" s="79">
        <f>SUM(L49:L51)</f>
        <v>0</v>
      </c>
      <c r="M52" s="80">
        <f>SUM(M49:M51)</f>
        <v>1196</v>
      </c>
      <c r="N52" s="169"/>
      <c r="O52" s="77"/>
      <c r="P52" s="77"/>
      <c r="Q52" s="81"/>
    </row>
    <row r="53" spans="1:26" s="82" customFormat="1" x14ac:dyDescent="0.25">
      <c r="E53" s="83"/>
      <c r="N53" s="170"/>
    </row>
    <row r="54" spans="1:26" s="82" customFormat="1" x14ac:dyDescent="0.25">
      <c r="B54" s="1422" t="s">
        <v>56</v>
      </c>
      <c r="C54" s="1422" t="s">
        <v>57</v>
      </c>
      <c r="D54" s="1424" t="s">
        <v>58</v>
      </c>
      <c r="E54" s="1424"/>
    </row>
    <row r="55" spans="1:26" s="82" customFormat="1" x14ac:dyDescent="0.25">
      <c r="B55" s="1423"/>
      <c r="C55" s="1423"/>
      <c r="D55" s="766" t="s">
        <v>59</v>
      </c>
      <c r="E55" s="85" t="s">
        <v>60</v>
      </c>
      <c r="H55" s="171"/>
      <c r="M55" s="170"/>
    </row>
    <row r="56" spans="1:26" s="82" customFormat="1" ht="18.75" x14ac:dyDescent="0.25">
      <c r="B56" s="86" t="s">
        <v>61</v>
      </c>
      <c r="C56" s="87">
        <f>+K52</f>
        <v>33</v>
      </c>
      <c r="D56" s="88" t="s">
        <v>23</v>
      </c>
      <c r="E56" s="88"/>
      <c r="F56" s="89"/>
      <c r="G56" s="89"/>
      <c r="H56" s="172"/>
      <c r="I56" s="89"/>
      <c r="J56" s="89"/>
      <c r="K56" s="89"/>
      <c r="L56" s="89"/>
      <c r="M56" s="89"/>
    </row>
    <row r="57" spans="1:26" s="82" customFormat="1" x14ac:dyDescent="0.25">
      <c r="B57" s="86" t="s">
        <v>62</v>
      </c>
      <c r="C57" s="87" t="s">
        <v>3957</v>
      </c>
      <c r="D57" s="88" t="s">
        <v>23</v>
      </c>
      <c r="E57" s="88"/>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75"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ht="57.75" customHeight="1" x14ac:dyDescent="0.25">
      <c r="B64" s="94" t="s">
        <v>2765</v>
      </c>
      <c r="C64" s="104" t="s">
        <v>2764</v>
      </c>
      <c r="D64" s="95" t="s">
        <v>2763</v>
      </c>
      <c r="E64" s="95">
        <v>140</v>
      </c>
      <c r="F64" s="96" t="s">
        <v>81</v>
      </c>
      <c r="G64" s="96" t="s">
        <v>81</v>
      </c>
      <c r="H64" s="96" t="s">
        <v>20</v>
      </c>
      <c r="I64" s="97" t="s">
        <v>81</v>
      </c>
      <c r="J64" s="97" t="s">
        <v>20</v>
      </c>
      <c r="K64" s="41" t="s">
        <v>20</v>
      </c>
      <c r="L64" s="41" t="s">
        <v>20</v>
      </c>
      <c r="M64" s="41" t="s">
        <v>20</v>
      </c>
      <c r="N64" s="41" t="s">
        <v>20</v>
      </c>
      <c r="O64" s="1595"/>
      <c r="P64" s="1596"/>
      <c r="Q64" s="41" t="s">
        <v>20</v>
      </c>
    </row>
    <row r="65" spans="2:17" ht="45" customHeight="1" x14ac:dyDescent="0.25">
      <c r="B65" s="94" t="s">
        <v>2759</v>
      </c>
      <c r="C65" s="104" t="s">
        <v>80</v>
      </c>
      <c r="D65" s="107" t="s">
        <v>2762</v>
      </c>
      <c r="E65" s="95">
        <v>200</v>
      </c>
      <c r="F65" s="96" t="s">
        <v>81</v>
      </c>
      <c r="G65" s="96" t="s">
        <v>21</v>
      </c>
      <c r="H65" s="96"/>
      <c r="I65" s="97"/>
      <c r="J65" s="97" t="s">
        <v>20</v>
      </c>
      <c r="K65" s="41" t="s">
        <v>20</v>
      </c>
      <c r="L65" s="41" t="s">
        <v>20</v>
      </c>
      <c r="M65" s="41" t="s">
        <v>20</v>
      </c>
      <c r="N65" s="41" t="s">
        <v>20</v>
      </c>
      <c r="O65" s="1595" t="s">
        <v>2761</v>
      </c>
      <c r="P65" s="1596"/>
      <c r="Q65" s="1888" t="s">
        <v>21</v>
      </c>
    </row>
    <row r="66" spans="2:17" ht="45" x14ac:dyDescent="0.25">
      <c r="B66" s="94" t="s">
        <v>2759</v>
      </c>
      <c r="C66" s="104" t="s">
        <v>80</v>
      </c>
      <c r="D66" s="107" t="s">
        <v>2760</v>
      </c>
      <c r="E66" s="95">
        <v>254</v>
      </c>
      <c r="F66" s="96" t="s">
        <v>81</v>
      </c>
      <c r="G66" s="96" t="s">
        <v>21</v>
      </c>
      <c r="H66" s="96"/>
      <c r="I66" s="97"/>
      <c r="J66" s="97" t="s">
        <v>20</v>
      </c>
      <c r="K66" s="41" t="s">
        <v>20</v>
      </c>
      <c r="L66" s="41" t="s">
        <v>20</v>
      </c>
      <c r="M66" s="41" t="s">
        <v>20</v>
      </c>
      <c r="N66" s="41" t="s">
        <v>20</v>
      </c>
      <c r="O66" s="1597"/>
      <c r="P66" s="1598"/>
      <c r="Q66" s="1889"/>
    </row>
    <row r="67" spans="2:17" ht="31.5" customHeight="1" x14ac:dyDescent="0.25">
      <c r="B67" s="94" t="s">
        <v>2759</v>
      </c>
      <c r="C67" s="104" t="s">
        <v>80</v>
      </c>
      <c r="D67" s="95" t="s">
        <v>2758</v>
      </c>
      <c r="E67" s="95">
        <v>175</v>
      </c>
      <c r="F67" s="96" t="s">
        <v>81</v>
      </c>
      <c r="G67" s="96" t="s">
        <v>21</v>
      </c>
      <c r="H67" s="96"/>
      <c r="I67" s="97"/>
      <c r="J67" s="97" t="s">
        <v>20</v>
      </c>
      <c r="K67" s="41" t="s">
        <v>20</v>
      </c>
      <c r="L67" s="41" t="s">
        <v>20</v>
      </c>
      <c r="M67" s="41" t="s">
        <v>20</v>
      </c>
      <c r="N67" s="41" t="s">
        <v>20</v>
      </c>
      <c r="O67" s="1599"/>
      <c r="P67" s="1600"/>
      <c r="Q67" s="1890"/>
    </row>
    <row r="68" spans="2:17" x14ac:dyDescent="0.25">
      <c r="B68" s="1" t="s">
        <v>83</v>
      </c>
    </row>
    <row r="69" spans="2:17" x14ac:dyDescent="0.25">
      <c r="B69" s="1" t="s">
        <v>84</v>
      </c>
    </row>
    <row r="70" spans="2:17" x14ac:dyDescent="0.25">
      <c r="B70" s="1" t="s">
        <v>85</v>
      </c>
    </row>
    <row r="72" spans="2:17" ht="15.75" thickBot="1" x14ac:dyDescent="0.3"/>
    <row r="73" spans="2:17" ht="27" thickBot="1" x14ac:dyDescent="0.3">
      <c r="B73" s="1393" t="s">
        <v>86</v>
      </c>
      <c r="C73" s="1394"/>
      <c r="D73" s="1394"/>
      <c r="E73" s="1394"/>
      <c r="F73" s="1394"/>
      <c r="G73" s="1394"/>
      <c r="H73" s="1394"/>
      <c r="I73" s="1394"/>
      <c r="J73" s="1394"/>
      <c r="K73" s="1394"/>
      <c r="L73" s="1394"/>
      <c r="M73" s="1394"/>
      <c r="N73" s="1395"/>
    </row>
    <row r="78" spans="2:17" ht="75" x14ac:dyDescent="0.25">
      <c r="B78" s="91" t="s">
        <v>87</v>
      </c>
      <c r="C78" s="91" t="s">
        <v>88</v>
      </c>
      <c r="D78" s="91" t="s">
        <v>89</v>
      </c>
      <c r="E78" s="91" t="s">
        <v>90</v>
      </c>
      <c r="F78" s="91" t="s">
        <v>91</v>
      </c>
      <c r="G78" s="91" t="s">
        <v>92</v>
      </c>
      <c r="H78" s="91" t="s">
        <v>93</v>
      </c>
      <c r="I78" s="91" t="s">
        <v>94</v>
      </c>
      <c r="J78" s="1387" t="s">
        <v>95</v>
      </c>
      <c r="K78" s="1405"/>
      <c r="L78" s="1388"/>
      <c r="M78" s="91" t="s">
        <v>96</v>
      </c>
      <c r="N78" s="91" t="s">
        <v>97</v>
      </c>
      <c r="O78" s="91" t="s">
        <v>98</v>
      </c>
      <c r="P78" s="1387" t="s">
        <v>77</v>
      </c>
      <c r="Q78" s="1388"/>
    </row>
    <row r="79" spans="2:17" s="102" customFormat="1" ht="30" x14ac:dyDescent="0.25">
      <c r="B79" s="98"/>
      <c r="C79" s="173"/>
      <c r="D79" s="173"/>
      <c r="E79" s="173"/>
      <c r="F79" s="173"/>
      <c r="G79" s="173"/>
      <c r="H79" s="173"/>
      <c r="I79" s="173"/>
      <c r="J79" s="174" t="s">
        <v>99</v>
      </c>
      <c r="K79" s="175" t="s">
        <v>100</v>
      </c>
      <c r="L79" s="176" t="s">
        <v>101</v>
      </c>
      <c r="M79" s="173"/>
      <c r="N79" s="173"/>
      <c r="O79" s="173"/>
      <c r="P79" s="174"/>
      <c r="Q79" s="176"/>
    </row>
    <row r="80" spans="2:17" ht="57" x14ac:dyDescent="0.2">
      <c r="B80" s="1191" t="s">
        <v>1614</v>
      </c>
      <c r="C80" s="1190" t="s">
        <v>3075</v>
      </c>
      <c r="D80" s="1189" t="s">
        <v>3956</v>
      </c>
      <c r="E80" s="1189">
        <v>64571184</v>
      </c>
      <c r="F80" s="827" t="s">
        <v>3955</v>
      </c>
      <c r="G80" s="1189" t="s">
        <v>3954</v>
      </c>
      <c r="H80" s="1188">
        <v>40523</v>
      </c>
      <c r="I80" s="826" t="s">
        <v>81</v>
      </c>
      <c r="J80" s="177" t="s">
        <v>3953</v>
      </c>
      <c r="K80" s="179"/>
      <c r="L80" s="182" t="s">
        <v>3952</v>
      </c>
      <c r="M80" s="1187" t="s">
        <v>20</v>
      </c>
      <c r="N80" s="1187" t="s">
        <v>21</v>
      </c>
      <c r="O80" s="1187" t="s">
        <v>20</v>
      </c>
      <c r="P80" s="1561" t="s">
        <v>3951</v>
      </c>
      <c r="Q80" s="1562"/>
    </row>
    <row r="81" spans="2:18" ht="165.75" customHeight="1" x14ac:dyDescent="0.25">
      <c r="B81" s="1885" t="s">
        <v>1569</v>
      </c>
      <c r="C81" s="1833" t="s">
        <v>3075</v>
      </c>
      <c r="D81" s="1835" t="s">
        <v>3950</v>
      </c>
      <c r="E81" s="1885">
        <v>60268167</v>
      </c>
      <c r="F81" s="1885" t="s">
        <v>274</v>
      </c>
      <c r="G81" s="1835" t="s">
        <v>338</v>
      </c>
      <c r="H81" s="1879">
        <v>41166</v>
      </c>
      <c r="I81" s="1882" t="s">
        <v>81</v>
      </c>
      <c r="J81" s="875" t="s">
        <v>3945</v>
      </c>
      <c r="K81" s="303" t="s">
        <v>3949</v>
      </c>
      <c r="L81" s="303" t="s">
        <v>3948</v>
      </c>
      <c r="M81" s="1719" t="s">
        <v>20</v>
      </c>
      <c r="N81" s="1719" t="s">
        <v>20</v>
      </c>
      <c r="O81" s="1719" t="s">
        <v>20</v>
      </c>
      <c r="P81" s="1561"/>
      <c r="Q81" s="1562"/>
    </row>
    <row r="82" spans="2:18" ht="110.25" customHeight="1" thickBot="1" x14ac:dyDescent="0.3">
      <c r="B82" s="1881"/>
      <c r="C82" s="1886"/>
      <c r="D82" s="1877"/>
      <c r="E82" s="1881"/>
      <c r="F82" s="1881"/>
      <c r="G82" s="1877"/>
      <c r="H82" s="1880"/>
      <c r="I82" s="1883"/>
      <c r="J82" s="875" t="s">
        <v>3945</v>
      </c>
      <c r="K82" s="303" t="s">
        <v>3947</v>
      </c>
      <c r="L82" s="1186" t="s">
        <v>3946</v>
      </c>
      <c r="M82" s="1720"/>
      <c r="N82" s="1720"/>
      <c r="O82" s="1720"/>
      <c r="P82" s="1563"/>
      <c r="Q82" s="1564"/>
    </row>
    <row r="83" spans="2:18" ht="114.75" thickBot="1" x14ac:dyDescent="0.3">
      <c r="B83" s="1881"/>
      <c r="C83" s="1887"/>
      <c r="D83" s="1878"/>
      <c r="E83" s="1881"/>
      <c r="F83" s="1881"/>
      <c r="G83" s="1878"/>
      <c r="H83" s="1881"/>
      <c r="I83" s="1881"/>
      <c r="J83" s="875" t="s">
        <v>3945</v>
      </c>
      <c r="K83" s="1185" t="s">
        <v>3944</v>
      </c>
      <c r="L83" s="1184" t="s">
        <v>3943</v>
      </c>
      <c r="M83" s="1884"/>
      <c r="N83" s="1720"/>
      <c r="O83" s="1720"/>
      <c r="P83" s="1565"/>
      <c r="Q83" s="1566"/>
    </row>
    <row r="84" spans="2:18" ht="28.5" x14ac:dyDescent="0.2">
      <c r="B84" s="1854" t="s">
        <v>214</v>
      </c>
      <c r="C84" s="1856" t="s">
        <v>215</v>
      </c>
      <c r="D84" s="1858" t="s">
        <v>3942</v>
      </c>
      <c r="E84" s="1860">
        <v>1102824985</v>
      </c>
      <c r="F84" s="1862" t="s">
        <v>3941</v>
      </c>
      <c r="G84" s="1847" t="s">
        <v>338</v>
      </c>
      <c r="H84" s="1849">
        <v>41172</v>
      </c>
      <c r="I84" s="1718" t="s">
        <v>81</v>
      </c>
      <c r="J84" s="177" t="s">
        <v>3940</v>
      </c>
      <c r="K84" s="182" t="s">
        <v>3939</v>
      </c>
      <c r="L84" s="1035" t="s">
        <v>245</v>
      </c>
      <c r="M84" s="1719" t="s">
        <v>20</v>
      </c>
      <c r="N84" s="1719" t="s">
        <v>21</v>
      </c>
      <c r="O84" s="1719" t="s">
        <v>20</v>
      </c>
      <c r="P84" s="1561" t="s">
        <v>3933</v>
      </c>
      <c r="Q84" s="1562"/>
    </row>
    <row r="85" spans="2:18" ht="29.25" thickBot="1" x14ac:dyDescent="0.25">
      <c r="B85" s="1855"/>
      <c r="C85" s="1857"/>
      <c r="D85" s="1859"/>
      <c r="E85" s="1861"/>
      <c r="F85" s="1863"/>
      <c r="G85" s="1848"/>
      <c r="H85" s="1850"/>
      <c r="I85" s="1851"/>
      <c r="J85" s="177" t="s">
        <v>3938</v>
      </c>
      <c r="K85" s="182" t="s">
        <v>3937</v>
      </c>
      <c r="L85" s="296" t="s">
        <v>245</v>
      </c>
      <c r="M85" s="1720"/>
      <c r="N85" s="1720"/>
      <c r="O85" s="1720"/>
      <c r="P85" s="1563"/>
      <c r="Q85" s="1564"/>
    </row>
    <row r="86" spans="2:18" ht="28.5" x14ac:dyDescent="0.2">
      <c r="B86" s="1864" t="s">
        <v>214</v>
      </c>
      <c r="C86" s="1867" t="s">
        <v>3055</v>
      </c>
      <c r="D86" s="1869" t="s">
        <v>3936</v>
      </c>
      <c r="E86" s="1870">
        <v>1102828881</v>
      </c>
      <c r="F86" s="1872" t="s">
        <v>3935</v>
      </c>
      <c r="G86" s="1847" t="s">
        <v>338</v>
      </c>
      <c r="H86" s="1874">
        <v>40998</v>
      </c>
      <c r="I86" s="1852" t="s">
        <v>81</v>
      </c>
      <c r="J86" s="221" t="s">
        <v>3932</v>
      </c>
      <c r="K86" s="182" t="s">
        <v>3934</v>
      </c>
      <c r="L86" s="182" t="s">
        <v>245</v>
      </c>
      <c r="M86" s="1719" t="s">
        <v>20</v>
      </c>
      <c r="N86" s="1719" t="s">
        <v>21</v>
      </c>
      <c r="O86" s="1719" t="s">
        <v>20</v>
      </c>
      <c r="P86" s="1561" t="s">
        <v>3933</v>
      </c>
      <c r="Q86" s="1562"/>
    </row>
    <row r="87" spans="2:18" ht="28.5" x14ac:dyDescent="0.2">
      <c r="B87" s="1865"/>
      <c r="C87" s="1868"/>
      <c r="D87" s="1869"/>
      <c r="E87" s="1871"/>
      <c r="F87" s="1873"/>
      <c r="G87" s="1848"/>
      <c r="H87" s="1875"/>
      <c r="I87" s="1853"/>
      <c r="J87" s="221" t="s">
        <v>3932</v>
      </c>
      <c r="K87" s="182" t="s">
        <v>3931</v>
      </c>
      <c r="L87" s="182" t="s">
        <v>245</v>
      </c>
      <c r="M87" s="1720"/>
      <c r="N87" s="1720"/>
      <c r="O87" s="1720"/>
      <c r="P87" s="1563"/>
      <c r="Q87" s="1564"/>
    </row>
    <row r="88" spans="2:18" x14ac:dyDescent="0.2">
      <c r="B88" s="1866"/>
      <c r="C88" s="1868"/>
      <c r="D88" s="1869"/>
      <c r="E88" s="1871"/>
      <c r="F88" s="1873"/>
      <c r="G88" s="1848"/>
      <c r="H88" s="1876"/>
      <c r="I88" s="1853"/>
      <c r="J88" s="1183" t="s">
        <v>3930</v>
      </c>
      <c r="K88" s="825" t="s">
        <v>3929</v>
      </c>
      <c r="L88" s="825" t="s">
        <v>245</v>
      </c>
      <c r="M88" s="1720"/>
      <c r="N88" s="1720"/>
      <c r="O88" s="1720"/>
      <c r="P88" s="1563"/>
      <c r="Q88" s="1564"/>
    </row>
    <row r="89" spans="2:18" ht="114" x14ac:dyDescent="0.2">
      <c r="B89" s="1801" t="s">
        <v>1230</v>
      </c>
      <c r="C89" s="1833" t="s">
        <v>111</v>
      </c>
      <c r="D89" s="1835" t="s">
        <v>3928</v>
      </c>
      <c r="E89" s="1837">
        <v>1067855293</v>
      </c>
      <c r="F89" s="1837" t="s">
        <v>278</v>
      </c>
      <c r="G89" s="1835" t="s">
        <v>1780</v>
      </c>
      <c r="H89" s="1839">
        <v>40494</v>
      </c>
      <c r="I89" s="1841" t="s">
        <v>81</v>
      </c>
      <c r="J89" s="177" t="s">
        <v>3762</v>
      </c>
      <c r="K89" s="182" t="s">
        <v>3927</v>
      </c>
      <c r="L89" s="182" t="s">
        <v>3926</v>
      </c>
      <c r="M89" s="183" t="s">
        <v>20</v>
      </c>
      <c r="N89" s="183" t="s">
        <v>20</v>
      </c>
      <c r="O89" s="183" t="s">
        <v>20</v>
      </c>
      <c r="P89" s="1843"/>
      <c r="Q89" s="1844"/>
    </row>
    <row r="90" spans="2:18" ht="85.5" x14ac:dyDescent="0.25">
      <c r="B90" s="1803"/>
      <c r="C90" s="1834"/>
      <c r="D90" s="1836"/>
      <c r="E90" s="1838"/>
      <c r="F90" s="1838"/>
      <c r="G90" s="1836"/>
      <c r="H90" s="1840"/>
      <c r="I90" s="1842"/>
      <c r="J90" s="184" t="s">
        <v>3925</v>
      </c>
      <c r="K90" s="183" t="s">
        <v>3924</v>
      </c>
      <c r="L90" s="184" t="s">
        <v>3923</v>
      </c>
      <c r="M90" s="183" t="s">
        <v>20</v>
      </c>
      <c r="N90" s="183" t="s">
        <v>20</v>
      </c>
      <c r="O90" s="183" t="s">
        <v>20</v>
      </c>
      <c r="P90" s="1845"/>
      <c r="Q90" s="1846"/>
    </row>
    <row r="91" spans="2:18" ht="71.25" x14ac:dyDescent="0.25">
      <c r="B91" s="1801" t="s">
        <v>1230</v>
      </c>
      <c r="C91" s="1833" t="s">
        <v>111</v>
      </c>
      <c r="D91" s="1835" t="s">
        <v>3749</v>
      </c>
      <c r="E91" s="1837">
        <v>1102847937</v>
      </c>
      <c r="F91" s="1837" t="s">
        <v>278</v>
      </c>
      <c r="G91" s="1835" t="s">
        <v>161</v>
      </c>
      <c r="H91" s="1839">
        <v>41620</v>
      </c>
      <c r="I91" s="1478" t="s">
        <v>81</v>
      </c>
      <c r="J91" s="811" t="s">
        <v>3922</v>
      </c>
      <c r="K91" s="183" t="s">
        <v>3921</v>
      </c>
      <c r="L91" s="184" t="s">
        <v>3920</v>
      </c>
      <c r="M91" s="1537" t="s">
        <v>20</v>
      </c>
      <c r="N91" s="1537" t="s">
        <v>20</v>
      </c>
      <c r="O91" s="1537" t="s">
        <v>20</v>
      </c>
      <c r="P91" s="1432"/>
      <c r="Q91" s="1432"/>
    </row>
    <row r="92" spans="2:18" ht="85.5" x14ac:dyDescent="0.25">
      <c r="B92" s="1803"/>
      <c r="C92" s="1834"/>
      <c r="D92" s="1836"/>
      <c r="E92" s="1838"/>
      <c r="F92" s="1838"/>
      <c r="G92" s="1836"/>
      <c r="H92" s="1840"/>
      <c r="I92" s="1480"/>
      <c r="J92" s="811" t="s">
        <v>3919</v>
      </c>
      <c r="K92" s="183" t="s">
        <v>3918</v>
      </c>
      <c r="L92" s="184" t="s">
        <v>3917</v>
      </c>
      <c r="M92" s="1539"/>
      <c r="N92" s="1539"/>
      <c r="O92" s="1539"/>
      <c r="P92" s="1432"/>
      <c r="Q92" s="1432"/>
    </row>
    <row r="93" spans="2:18" ht="120.75" customHeight="1" x14ac:dyDescent="0.2">
      <c r="B93" s="1178" t="s">
        <v>1230</v>
      </c>
      <c r="C93" s="1182" t="s">
        <v>111</v>
      </c>
      <c r="D93" s="1180" t="s">
        <v>3916</v>
      </c>
      <c r="E93" s="1181">
        <v>1143329057</v>
      </c>
      <c r="F93" s="1181" t="s">
        <v>274</v>
      </c>
      <c r="G93" s="1180" t="s">
        <v>1363</v>
      </c>
      <c r="H93" s="1179">
        <v>41082</v>
      </c>
      <c r="I93" s="829" t="s">
        <v>81</v>
      </c>
      <c r="J93" s="811" t="s">
        <v>3915</v>
      </c>
      <c r="K93" s="183" t="s">
        <v>3914</v>
      </c>
      <c r="L93" s="184" t="s">
        <v>1532</v>
      </c>
      <c r="M93" s="183" t="s">
        <v>20</v>
      </c>
      <c r="N93" s="183" t="s">
        <v>20</v>
      </c>
      <c r="O93" s="183" t="s">
        <v>20</v>
      </c>
      <c r="P93" s="1406" t="s">
        <v>3913</v>
      </c>
      <c r="Q93" s="1407"/>
    </row>
    <row r="94" spans="2:18" ht="49.5" customHeight="1" x14ac:dyDescent="0.25">
      <c r="B94" s="1178" t="s">
        <v>1230</v>
      </c>
      <c r="C94" s="41" t="s">
        <v>3912</v>
      </c>
      <c r="D94" s="803"/>
      <c r="E94" s="804"/>
      <c r="F94" s="804"/>
      <c r="G94" s="803"/>
      <c r="H94" s="198"/>
      <c r="I94" s="96"/>
      <c r="J94" s="847"/>
      <c r="K94" s="41"/>
      <c r="L94" s="120"/>
      <c r="M94" s="41"/>
      <c r="N94" s="41"/>
      <c r="O94" s="41"/>
      <c r="P94" s="1428" t="s">
        <v>3911</v>
      </c>
      <c r="Q94" s="1891"/>
      <c r="R94" s="1429"/>
    </row>
    <row r="95" spans="2:18" ht="15.75" thickBot="1" x14ac:dyDescent="0.3">
      <c r="K95" s="41"/>
      <c r="L95" s="41"/>
      <c r="M95" s="41"/>
      <c r="N95" s="41"/>
      <c r="O95" s="41"/>
      <c r="P95" s="41"/>
      <c r="Q95" s="41"/>
    </row>
    <row r="96" spans="2:18" ht="27" thickBot="1" x14ac:dyDescent="0.3">
      <c r="B96" s="1393" t="s">
        <v>143</v>
      </c>
      <c r="C96" s="1394"/>
      <c r="D96" s="1394"/>
      <c r="E96" s="1394"/>
      <c r="F96" s="1394"/>
      <c r="G96" s="1394"/>
      <c r="H96" s="1394"/>
      <c r="I96" s="1394"/>
      <c r="J96" s="1394"/>
      <c r="K96" s="1828"/>
      <c r="L96" s="1828"/>
      <c r="M96" s="1828"/>
      <c r="N96" s="1829"/>
    </row>
    <row r="99" spans="1:26" ht="30" x14ac:dyDescent="0.25">
      <c r="B99" s="92" t="s">
        <v>19</v>
      </c>
      <c r="C99" s="92" t="s">
        <v>144</v>
      </c>
      <c r="D99" s="1387" t="s">
        <v>77</v>
      </c>
      <c r="E99" s="1388"/>
    </row>
    <row r="100" spans="1:26" x14ac:dyDescent="0.25">
      <c r="B100" s="120" t="s">
        <v>145</v>
      </c>
      <c r="C100" s="41" t="s">
        <v>20</v>
      </c>
      <c r="D100" s="1389"/>
      <c r="E100" s="1389"/>
      <c r="I100" s="205"/>
    </row>
    <row r="103" spans="1:26" ht="26.25" x14ac:dyDescent="0.25">
      <c r="B103" s="1408" t="s">
        <v>146</v>
      </c>
      <c r="C103" s="1409"/>
      <c r="D103" s="1409"/>
      <c r="E103" s="1409"/>
      <c r="F103" s="1409"/>
      <c r="G103" s="1409"/>
      <c r="H103" s="1409"/>
      <c r="I103" s="1409"/>
      <c r="J103" s="1409"/>
      <c r="K103" s="1409"/>
      <c r="L103" s="1409"/>
      <c r="M103" s="1409"/>
      <c r="N103" s="1409"/>
      <c r="O103" s="1409"/>
      <c r="P103" s="1409"/>
    </row>
    <row r="105" spans="1:26" ht="15.75" thickBot="1" x14ac:dyDescent="0.3"/>
    <row r="106" spans="1:26" ht="27" thickBot="1" x14ac:dyDescent="0.3">
      <c r="B106" s="1393" t="s">
        <v>147</v>
      </c>
      <c r="C106" s="1394"/>
      <c r="D106" s="1394"/>
      <c r="E106" s="1394"/>
      <c r="F106" s="1394"/>
      <c r="G106" s="1394"/>
      <c r="H106" s="1394"/>
      <c r="I106" s="1394"/>
      <c r="J106" s="1394"/>
      <c r="K106" s="1394"/>
      <c r="L106" s="1394"/>
      <c r="M106" s="1394"/>
      <c r="N106" s="1395"/>
    </row>
    <row r="108" spans="1:26" ht="15.75" thickBot="1" x14ac:dyDescent="0.3">
      <c r="M108" s="46"/>
      <c r="N108" s="46"/>
    </row>
    <row r="109" spans="1:26" s="13" customFormat="1" ht="60" x14ac:dyDescent="0.25">
      <c r="B109" s="47" t="s">
        <v>35</v>
      </c>
      <c r="C109" s="47" t="s">
        <v>36</v>
      </c>
      <c r="D109" s="47" t="s">
        <v>37</v>
      </c>
      <c r="E109" s="47" t="s">
        <v>38</v>
      </c>
      <c r="F109" s="47" t="s">
        <v>39</v>
      </c>
      <c r="G109" s="47" t="s">
        <v>40</v>
      </c>
      <c r="H109" s="47" t="s">
        <v>41</v>
      </c>
      <c r="I109" s="47" t="s">
        <v>42</v>
      </c>
      <c r="J109" s="47" t="s">
        <v>43</v>
      </c>
      <c r="K109" s="47" t="s">
        <v>44</v>
      </c>
      <c r="L109" s="47" t="s">
        <v>45</v>
      </c>
      <c r="M109" s="48" t="s">
        <v>46</v>
      </c>
      <c r="N109" s="47" t="s">
        <v>47</v>
      </c>
      <c r="O109" s="47" t="s">
        <v>48</v>
      </c>
      <c r="P109" s="49" t="s">
        <v>49</v>
      </c>
      <c r="Q109" s="49" t="s">
        <v>50</v>
      </c>
    </row>
    <row r="110" spans="1:26" s="62" customFormat="1" ht="71.25" x14ac:dyDescent="0.25">
      <c r="A110" s="50"/>
      <c r="B110" s="64" t="s">
        <v>3908</v>
      </c>
      <c r="C110" s="64" t="s">
        <v>3910</v>
      </c>
      <c r="D110" s="52" t="s">
        <v>318</v>
      </c>
      <c r="E110" s="162">
        <v>701820140214</v>
      </c>
      <c r="F110" s="52" t="s">
        <v>20</v>
      </c>
      <c r="G110" s="54">
        <v>0.5</v>
      </c>
      <c r="H110" s="55">
        <v>41674</v>
      </c>
      <c r="I110" s="157">
        <v>41912</v>
      </c>
      <c r="J110" s="56" t="s">
        <v>21</v>
      </c>
      <c r="K110" s="68">
        <v>7.8</v>
      </c>
      <c r="L110" s="56"/>
      <c r="M110" s="58">
        <v>600</v>
      </c>
      <c r="N110" s="58">
        <v>100</v>
      </c>
      <c r="O110" s="59">
        <v>285449688</v>
      </c>
      <c r="P110" s="59">
        <v>134</v>
      </c>
      <c r="Q110" s="60"/>
      <c r="R110" s="61"/>
      <c r="S110" s="61"/>
      <c r="T110" s="61"/>
      <c r="U110" s="61"/>
      <c r="V110" s="61"/>
      <c r="W110" s="61"/>
      <c r="X110" s="61"/>
      <c r="Y110" s="61"/>
      <c r="Z110" s="61"/>
    </row>
    <row r="111" spans="1:26" s="62" customFormat="1" ht="28.5" x14ac:dyDescent="0.25">
      <c r="A111" s="50">
        <f>+A110+1</f>
        <v>1</v>
      </c>
      <c r="B111" s="64" t="s">
        <v>3908</v>
      </c>
      <c r="C111" s="60" t="s">
        <v>1898</v>
      </c>
      <c r="D111" s="52" t="s">
        <v>318</v>
      </c>
      <c r="E111" s="58">
        <v>701820100059</v>
      </c>
      <c r="F111" s="52" t="s">
        <v>3909</v>
      </c>
      <c r="G111" s="206">
        <v>0.5</v>
      </c>
      <c r="H111" s="55">
        <v>40205</v>
      </c>
      <c r="I111" s="157">
        <v>40543</v>
      </c>
      <c r="J111" s="56" t="s">
        <v>21</v>
      </c>
      <c r="K111" s="56" t="s">
        <v>1871</v>
      </c>
      <c r="L111" s="56"/>
      <c r="M111" s="58">
        <v>218</v>
      </c>
      <c r="N111" s="58">
        <v>100</v>
      </c>
      <c r="O111" s="59">
        <v>116907114</v>
      </c>
      <c r="P111" s="207" t="s">
        <v>2950</v>
      </c>
      <c r="Q111" s="60"/>
      <c r="R111" s="61"/>
      <c r="S111" s="61"/>
      <c r="T111" s="61"/>
      <c r="U111" s="61"/>
      <c r="V111" s="61"/>
      <c r="W111" s="61"/>
      <c r="X111" s="61"/>
      <c r="Y111" s="61"/>
      <c r="Z111" s="61"/>
    </row>
    <row r="112" spans="1:26" s="62" customFormat="1" ht="28.5" x14ac:dyDescent="0.25">
      <c r="A112" s="50">
        <f>+A111+1</f>
        <v>2</v>
      </c>
      <c r="B112" s="64" t="s">
        <v>3908</v>
      </c>
      <c r="C112" s="60" t="s">
        <v>1898</v>
      </c>
      <c r="D112" s="52" t="s">
        <v>318</v>
      </c>
      <c r="E112" s="58">
        <v>701820090154</v>
      </c>
      <c r="F112" s="52" t="s">
        <v>59</v>
      </c>
      <c r="G112" s="206">
        <v>0.5</v>
      </c>
      <c r="H112" s="55">
        <v>39840</v>
      </c>
      <c r="I112" s="208">
        <v>40178</v>
      </c>
      <c r="J112" s="56" t="s">
        <v>21</v>
      </c>
      <c r="K112" s="57">
        <f>27/30</f>
        <v>0.9</v>
      </c>
      <c r="L112" s="56"/>
      <c r="M112" s="58">
        <v>202</v>
      </c>
      <c r="N112" s="58">
        <v>100</v>
      </c>
      <c r="O112" s="59">
        <v>100580872</v>
      </c>
      <c r="P112" s="59" t="s">
        <v>3907</v>
      </c>
      <c r="Q112" s="60"/>
      <c r="R112" s="61"/>
      <c r="S112" s="61"/>
      <c r="T112" s="61"/>
      <c r="U112" s="61"/>
      <c r="V112" s="61"/>
      <c r="W112" s="61"/>
      <c r="X112" s="61"/>
      <c r="Y112" s="61"/>
      <c r="Z112" s="61"/>
    </row>
    <row r="113" spans="1:26" s="62" customFormat="1" x14ac:dyDescent="0.25">
      <c r="A113" s="50">
        <f>+A112+1</f>
        <v>3</v>
      </c>
      <c r="B113" s="71"/>
      <c r="C113" s="52"/>
      <c r="D113" s="64"/>
      <c r="E113" s="127"/>
      <c r="F113" s="52"/>
      <c r="G113" s="52"/>
      <c r="H113" s="52"/>
      <c r="I113" s="56"/>
      <c r="J113" s="56"/>
      <c r="K113" s="56"/>
      <c r="L113" s="56"/>
      <c r="M113" s="57"/>
      <c r="N113" s="57"/>
      <c r="O113" s="59"/>
      <c r="P113" s="59"/>
      <c r="Q113" s="60"/>
      <c r="R113" s="61"/>
      <c r="S113" s="61"/>
      <c r="T113" s="61"/>
      <c r="U113" s="61"/>
      <c r="V113" s="61"/>
      <c r="W113" s="61"/>
      <c r="X113" s="61"/>
      <c r="Y113" s="61"/>
      <c r="Z113" s="61"/>
    </row>
    <row r="114" spans="1:26" s="62" customFormat="1" x14ac:dyDescent="0.25">
      <c r="A114" s="50" t="e">
        <f>+#REF!+1</f>
        <v>#REF!</v>
      </c>
      <c r="B114" s="71"/>
      <c r="C114" s="52"/>
      <c r="D114" s="64"/>
      <c r="E114" s="127"/>
      <c r="F114" s="52"/>
      <c r="G114" s="52"/>
      <c r="H114" s="52"/>
      <c r="I114" s="56"/>
      <c r="J114" s="56"/>
      <c r="K114" s="56"/>
      <c r="L114" s="56"/>
      <c r="M114" s="57"/>
      <c r="N114" s="57"/>
      <c r="O114" s="59"/>
      <c r="P114" s="59"/>
      <c r="Q114" s="60"/>
      <c r="R114" s="61"/>
      <c r="S114" s="61"/>
      <c r="T114" s="61"/>
      <c r="U114" s="61"/>
      <c r="V114" s="61"/>
      <c r="W114" s="61"/>
      <c r="X114" s="61"/>
      <c r="Y114" s="61"/>
      <c r="Z114" s="61"/>
    </row>
    <row r="115" spans="1:26" s="62" customFormat="1" x14ac:dyDescent="0.25">
      <c r="A115" s="50"/>
      <c r="B115" s="78" t="s">
        <v>30</v>
      </c>
      <c r="C115" s="52"/>
      <c r="D115" s="64"/>
      <c r="E115" s="127"/>
      <c r="F115" s="122"/>
      <c r="G115" s="122"/>
      <c r="H115" s="122"/>
      <c r="I115" s="125"/>
      <c r="J115" s="125"/>
      <c r="K115" s="209" t="s">
        <v>3906</v>
      </c>
      <c r="L115" s="131">
        <f>SUM(L110:L114)</f>
        <v>0</v>
      </c>
      <c r="M115" s="210">
        <f>SUM(M110:M114)</f>
        <v>1020</v>
      </c>
      <c r="N115" s="209"/>
      <c r="O115" s="59">
        <f>SUM(O110:O114)</f>
        <v>502937674</v>
      </c>
      <c r="P115" s="126"/>
      <c r="Q115" s="60"/>
    </row>
    <row r="116" spans="1:26" x14ac:dyDescent="0.25">
      <c r="B116" s="82"/>
      <c r="C116" s="82"/>
      <c r="D116" s="82"/>
      <c r="E116" s="83"/>
      <c r="F116" s="82"/>
      <c r="G116" s="82"/>
      <c r="H116" s="82"/>
      <c r="I116" s="82"/>
      <c r="J116" s="82"/>
      <c r="K116" s="82"/>
      <c r="L116" s="82"/>
      <c r="M116" s="82"/>
      <c r="N116" s="82"/>
      <c r="O116" s="82"/>
      <c r="P116" s="82"/>
    </row>
    <row r="117" spans="1:26" ht="18.75" x14ac:dyDescent="0.25">
      <c r="B117" s="86" t="s">
        <v>151</v>
      </c>
      <c r="C117" s="133" t="str">
        <f>+K115</f>
        <v>19,85</v>
      </c>
      <c r="H117" s="89"/>
      <c r="I117" s="89"/>
      <c r="J117" s="89"/>
      <c r="K117" s="89"/>
      <c r="L117" s="89"/>
      <c r="M117" s="89"/>
      <c r="N117" s="82"/>
      <c r="O117" s="82"/>
      <c r="P117" s="82"/>
    </row>
    <row r="119" spans="1:26" ht="15.75" thickBot="1" x14ac:dyDescent="0.3"/>
    <row r="120" spans="1:26" ht="30.75" thickBot="1" x14ac:dyDescent="0.3">
      <c r="B120" s="134" t="s">
        <v>152</v>
      </c>
      <c r="C120" s="135" t="s">
        <v>153</v>
      </c>
      <c r="D120" s="134" t="s">
        <v>29</v>
      </c>
      <c r="E120" s="135" t="s">
        <v>154</v>
      </c>
    </row>
    <row r="121" spans="1:26" x14ac:dyDescent="0.25">
      <c r="B121" s="136" t="s">
        <v>155</v>
      </c>
      <c r="C121" s="137">
        <v>20</v>
      </c>
      <c r="D121" s="137">
        <v>0</v>
      </c>
      <c r="E121" s="1396">
        <v>40</v>
      </c>
    </row>
    <row r="122" spans="1:26" x14ac:dyDescent="0.25">
      <c r="B122" s="136" t="s">
        <v>156</v>
      </c>
      <c r="C122" s="740">
        <v>30</v>
      </c>
      <c r="D122" s="746">
        <v>0</v>
      </c>
      <c r="E122" s="1397"/>
    </row>
    <row r="123" spans="1:26" ht="15.75" thickBot="1" x14ac:dyDescent="0.3">
      <c r="B123" s="136" t="s">
        <v>157</v>
      </c>
      <c r="C123" s="139">
        <v>40</v>
      </c>
      <c r="D123" s="139">
        <v>40</v>
      </c>
      <c r="E123" s="1398"/>
    </row>
    <row r="125" spans="1:26" ht="15.75" thickBot="1" x14ac:dyDescent="0.3"/>
    <row r="126" spans="1:26" ht="27" thickBot="1" x14ac:dyDescent="0.3">
      <c r="B126" s="1393" t="s">
        <v>158</v>
      </c>
      <c r="C126" s="1394"/>
      <c r="D126" s="1394"/>
      <c r="E126" s="1394"/>
      <c r="F126" s="1394"/>
      <c r="G126" s="1394"/>
      <c r="H126" s="1394"/>
      <c r="I126" s="1394"/>
      <c r="J126" s="1394"/>
      <c r="K126" s="1394"/>
      <c r="L126" s="1394"/>
      <c r="M126" s="1394"/>
      <c r="N126" s="1395"/>
    </row>
    <row r="128" spans="1:26" ht="75" x14ac:dyDescent="0.25">
      <c r="B128" s="91" t="s">
        <v>87</v>
      </c>
      <c r="C128" s="91" t="s">
        <v>88</v>
      </c>
      <c r="D128" s="91" t="s">
        <v>89</v>
      </c>
      <c r="E128" s="91" t="s">
        <v>90</v>
      </c>
      <c r="F128" s="91" t="s">
        <v>91</v>
      </c>
      <c r="G128" s="91" t="s">
        <v>92</v>
      </c>
      <c r="H128" s="91" t="s">
        <v>93</v>
      </c>
      <c r="I128" s="91" t="s">
        <v>94</v>
      </c>
      <c r="J128" s="1387" t="s">
        <v>95</v>
      </c>
      <c r="K128" s="1405"/>
      <c r="L128" s="1388"/>
      <c r="M128" s="91" t="s">
        <v>96</v>
      </c>
      <c r="N128" s="91" t="s">
        <v>97</v>
      </c>
      <c r="O128" s="91" t="s">
        <v>98</v>
      </c>
      <c r="P128" s="1387" t="s">
        <v>77</v>
      </c>
      <c r="Q128" s="1388"/>
    </row>
    <row r="129" spans="2:17" ht="30" x14ac:dyDescent="0.25">
      <c r="B129" s="1825" t="s">
        <v>1018</v>
      </c>
      <c r="C129" s="1672" t="s">
        <v>3900</v>
      </c>
      <c r="D129" s="1672" t="s">
        <v>3905</v>
      </c>
      <c r="E129" s="1672">
        <v>92642104</v>
      </c>
      <c r="F129" s="1672" t="s">
        <v>883</v>
      </c>
      <c r="G129" s="1672" t="s">
        <v>218</v>
      </c>
      <c r="H129" s="1684">
        <v>40535</v>
      </c>
      <c r="I129" s="1685" t="s">
        <v>81</v>
      </c>
      <c r="J129" s="104" t="s">
        <v>3904</v>
      </c>
      <c r="K129" s="107" t="s">
        <v>3903</v>
      </c>
      <c r="L129" s="107" t="s">
        <v>3902</v>
      </c>
      <c r="M129" s="1686" t="s">
        <v>20</v>
      </c>
      <c r="N129" s="1830" t="s">
        <v>20</v>
      </c>
      <c r="O129" s="1686" t="s">
        <v>20</v>
      </c>
      <c r="P129" s="1656"/>
      <c r="Q129" s="1657"/>
    </row>
    <row r="130" spans="2:17" ht="45" x14ac:dyDescent="0.25">
      <c r="B130" s="1826"/>
      <c r="C130" s="1673"/>
      <c r="D130" s="1673"/>
      <c r="E130" s="1673"/>
      <c r="F130" s="1673"/>
      <c r="G130" s="1673"/>
      <c r="H130" s="1673"/>
      <c r="I130" s="1673"/>
      <c r="J130" s="104" t="s">
        <v>266</v>
      </c>
      <c r="K130" s="107"/>
      <c r="L130" s="107" t="s">
        <v>3901</v>
      </c>
      <c r="M130" s="1687"/>
      <c r="N130" s="1831"/>
      <c r="O130" s="1687"/>
      <c r="P130" s="1662"/>
      <c r="Q130" s="1663"/>
    </row>
    <row r="131" spans="2:17" ht="30" x14ac:dyDescent="0.25">
      <c r="B131" s="1827"/>
      <c r="C131" s="1674"/>
      <c r="D131" s="1674"/>
      <c r="E131" s="1674"/>
      <c r="F131" s="1674"/>
      <c r="G131" s="1674"/>
      <c r="H131" s="1674"/>
      <c r="I131" s="1674"/>
      <c r="J131" s="106" t="s">
        <v>2695</v>
      </c>
      <c r="K131" s="97" t="s">
        <v>2694</v>
      </c>
      <c r="L131" s="107" t="s">
        <v>2693</v>
      </c>
      <c r="M131" s="1688"/>
      <c r="N131" s="1832"/>
      <c r="O131" s="1688"/>
      <c r="P131" s="1658"/>
      <c r="Q131" s="1659"/>
    </row>
    <row r="132" spans="2:17" x14ac:dyDescent="0.25">
      <c r="B132" s="1823" t="s">
        <v>2692</v>
      </c>
      <c r="C132" s="1518" t="s">
        <v>3900</v>
      </c>
      <c r="D132" s="1522" t="s">
        <v>3899</v>
      </c>
      <c r="E132" s="1669">
        <v>30657956</v>
      </c>
      <c r="F132" s="1520" t="s">
        <v>3898</v>
      </c>
      <c r="G132" s="1520" t="s">
        <v>218</v>
      </c>
      <c r="H132" s="1602">
        <v>41243</v>
      </c>
      <c r="I132" s="1678" t="s">
        <v>81</v>
      </c>
      <c r="J132" s="41" t="s">
        <v>803</v>
      </c>
      <c r="K132" s="97"/>
      <c r="L132" s="107" t="s">
        <v>245</v>
      </c>
      <c r="M132" s="1770" t="s">
        <v>20</v>
      </c>
      <c r="N132" s="1770" t="s">
        <v>20</v>
      </c>
      <c r="O132" s="1675" t="s">
        <v>20</v>
      </c>
      <c r="P132" s="1595"/>
      <c r="Q132" s="1596"/>
    </row>
    <row r="133" spans="2:17" ht="27" customHeight="1" x14ac:dyDescent="0.25">
      <c r="B133" s="1824"/>
      <c r="C133" s="1526"/>
      <c r="D133" s="1528"/>
      <c r="E133" s="1670"/>
      <c r="F133" s="1527"/>
      <c r="G133" s="1527"/>
      <c r="H133" s="1603"/>
      <c r="I133" s="1769"/>
      <c r="J133" s="104" t="s">
        <v>3897</v>
      </c>
      <c r="K133" s="97" t="s">
        <v>3896</v>
      </c>
      <c r="L133" s="107" t="s">
        <v>245</v>
      </c>
      <c r="M133" s="1680"/>
      <c r="N133" s="1771"/>
      <c r="O133" s="1676"/>
      <c r="P133" s="1692"/>
      <c r="Q133" s="1693"/>
    </row>
    <row r="134" spans="2:17" ht="44.25" customHeight="1" x14ac:dyDescent="0.25">
      <c r="B134" s="1177" t="s">
        <v>2685</v>
      </c>
      <c r="C134" s="329" t="s">
        <v>3895</v>
      </c>
      <c r="D134" s="804" t="s">
        <v>3894</v>
      </c>
      <c r="E134" s="805">
        <v>1102829390</v>
      </c>
      <c r="F134" s="803" t="s">
        <v>379</v>
      </c>
      <c r="G134" s="803" t="s">
        <v>3893</v>
      </c>
      <c r="H134" s="273">
        <v>41810</v>
      </c>
      <c r="I134" s="97" t="s">
        <v>81</v>
      </c>
      <c r="J134" s="41"/>
      <c r="K134" s="41"/>
      <c r="L134" s="120"/>
      <c r="M134" s="1005" t="s">
        <v>20</v>
      </c>
      <c r="N134" s="1005" t="s">
        <v>20</v>
      </c>
      <c r="O134" s="41" t="s">
        <v>20</v>
      </c>
      <c r="P134" s="1595"/>
      <c r="Q134" s="1596"/>
    </row>
    <row r="135" spans="2:17" x14ac:dyDescent="0.25">
      <c r="B135" s="803"/>
      <c r="C135" s="803"/>
      <c r="D135" s="804"/>
      <c r="E135" s="804"/>
      <c r="F135" s="803"/>
      <c r="G135" s="803"/>
      <c r="H135" s="198"/>
      <c r="I135" s="96"/>
      <c r="J135" s="41"/>
      <c r="K135" s="41"/>
      <c r="L135" s="120"/>
      <c r="M135" s="739"/>
      <c r="N135" s="739"/>
      <c r="O135" s="41"/>
      <c r="P135" s="1597"/>
      <c r="Q135" s="1598"/>
    </row>
    <row r="136" spans="2:17" x14ac:dyDescent="0.25">
      <c r="B136" s="803"/>
      <c r="C136" s="803"/>
      <c r="D136" s="804"/>
      <c r="E136" s="804"/>
      <c r="F136" s="803"/>
      <c r="G136" s="803"/>
      <c r="H136" s="198"/>
      <c r="I136" s="96"/>
      <c r="J136" s="41"/>
      <c r="K136" s="41"/>
      <c r="L136" s="120"/>
      <c r="M136" s="739"/>
      <c r="N136" s="739"/>
      <c r="O136" s="41"/>
      <c r="P136" s="1599"/>
      <c r="Q136" s="1600"/>
    </row>
    <row r="137" spans="2:17" ht="15.75" thickBot="1" x14ac:dyDescent="0.3"/>
    <row r="138" spans="2:17" ht="30" x14ac:dyDescent="0.25">
      <c r="B138" s="42" t="s">
        <v>19</v>
      </c>
      <c r="C138" s="42" t="s">
        <v>152</v>
      </c>
      <c r="D138" s="91" t="s">
        <v>153</v>
      </c>
      <c r="E138" s="42" t="s">
        <v>29</v>
      </c>
      <c r="F138" s="135" t="s">
        <v>182</v>
      </c>
      <c r="G138" s="147"/>
    </row>
    <row r="139" spans="2:17" ht="108" x14ac:dyDescent="0.2">
      <c r="B139" s="1399" t="s">
        <v>183</v>
      </c>
      <c r="C139" s="148" t="s">
        <v>184</v>
      </c>
      <c r="D139" s="746">
        <v>25</v>
      </c>
      <c r="E139" s="746">
        <v>25</v>
      </c>
      <c r="F139" s="1400">
        <v>60</v>
      </c>
      <c r="G139" s="149"/>
    </row>
    <row r="140" spans="2:17" ht="96" x14ac:dyDescent="0.2">
      <c r="B140" s="1399"/>
      <c r="C140" s="148" t="s">
        <v>185</v>
      </c>
      <c r="D140" s="739">
        <v>25</v>
      </c>
      <c r="E140" s="746">
        <v>25</v>
      </c>
      <c r="F140" s="1401"/>
      <c r="G140" s="149"/>
    </row>
    <row r="141" spans="2:17" ht="60" x14ac:dyDescent="0.2">
      <c r="B141" s="1399"/>
      <c r="C141" s="148" t="s">
        <v>186</v>
      </c>
      <c r="D141" s="746">
        <v>10</v>
      </c>
      <c r="E141" s="746">
        <v>10</v>
      </c>
      <c r="F141" s="1402"/>
      <c r="G141" s="149"/>
    </row>
    <row r="142" spans="2:17" x14ac:dyDescent="0.25">
      <c r="C142"/>
    </row>
    <row r="145" spans="2:5" x14ac:dyDescent="0.25">
      <c r="B145" s="39" t="s">
        <v>187</v>
      </c>
    </row>
    <row r="148" spans="2:5" x14ac:dyDescent="0.25">
      <c r="B148" s="40" t="s">
        <v>19</v>
      </c>
      <c r="C148" s="40" t="s">
        <v>28</v>
      </c>
      <c r="D148" s="42" t="s">
        <v>29</v>
      </c>
      <c r="E148" s="42" t="s">
        <v>30</v>
      </c>
    </row>
    <row r="149" spans="2:5" ht="28.5" x14ac:dyDescent="0.25">
      <c r="B149" s="43" t="s">
        <v>188</v>
      </c>
      <c r="C149" s="813">
        <v>40</v>
      </c>
      <c r="D149" s="746">
        <v>40</v>
      </c>
      <c r="E149" s="1403">
        <v>100</v>
      </c>
    </row>
    <row r="150" spans="2:5" ht="42.75" x14ac:dyDescent="0.25">
      <c r="B150" s="43" t="s">
        <v>189</v>
      </c>
      <c r="C150" s="813">
        <v>60</v>
      </c>
      <c r="D150" s="746">
        <v>60</v>
      </c>
      <c r="E150" s="1404"/>
    </row>
  </sheetData>
  <mergeCells count="120">
    <mergeCell ref="P94:R94"/>
    <mergeCell ref="P93:Q93"/>
    <mergeCell ref="B2:P2"/>
    <mergeCell ref="B4:P4"/>
    <mergeCell ref="C6:N6"/>
    <mergeCell ref="C7:N7"/>
    <mergeCell ref="C8:N8"/>
    <mergeCell ref="C9:N9"/>
    <mergeCell ref="C10:E10"/>
    <mergeCell ref="B14:C21"/>
    <mergeCell ref="B22:C22"/>
    <mergeCell ref="E40:E41"/>
    <mergeCell ref="M45:N45"/>
    <mergeCell ref="O64:P64"/>
    <mergeCell ref="B54:B55"/>
    <mergeCell ref="C54:C55"/>
    <mergeCell ref="D54:E54"/>
    <mergeCell ref="C58:N58"/>
    <mergeCell ref="B60:N60"/>
    <mergeCell ref="O63:P63"/>
    <mergeCell ref="P81:Q83"/>
    <mergeCell ref="G81:G83"/>
    <mergeCell ref="H81:H83"/>
    <mergeCell ref="I81:I83"/>
    <mergeCell ref="M81:M83"/>
    <mergeCell ref="N81:N83"/>
    <mergeCell ref="O81:O83"/>
    <mergeCell ref="O65:P67"/>
    <mergeCell ref="B73:N73"/>
    <mergeCell ref="J78:L78"/>
    <mergeCell ref="P78:Q78"/>
    <mergeCell ref="P80:Q80"/>
    <mergeCell ref="B81:B83"/>
    <mergeCell ref="C81:C83"/>
    <mergeCell ref="D81:D83"/>
    <mergeCell ref="E81:E83"/>
    <mergeCell ref="F81:F83"/>
    <mergeCell ref="Q65:Q67"/>
    <mergeCell ref="N86:N88"/>
    <mergeCell ref="O86:O88"/>
    <mergeCell ref="P86:Q88"/>
    <mergeCell ref="B84:B85"/>
    <mergeCell ref="C84:C85"/>
    <mergeCell ref="D84:D85"/>
    <mergeCell ref="E84:E85"/>
    <mergeCell ref="F84:F85"/>
    <mergeCell ref="N84:N85"/>
    <mergeCell ref="O84:O85"/>
    <mergeCell ref="P84:Q85"/>
    <mergeCell ref="B86:B88"/>
    <mergeCell ref="C86:C88"/>
    <mergeCell ref="D86:D88"/>
    <mergeCell ref="E86:E88"/>
    <mergeCell ref="F86:F88"/>
    <mergeCell ref="G86:G88"/>
    <mergeCell ref="H86:H88"/>
    <mergeCell ref="G84:G85"/>
    <mergeCell ref="H84:H85"/>
    <mergeCell ref="I84:I85"/>
    <mergeCell ref="M84:M85"/>
    <mergeCell ref="B89:B90"/>
    <mergeCell ref="C89:C90"/>
    <mergeCell ref="D89:D90"/>
    <mergeCell ref="E89:E90"/>
    <mergeCell ref="F89:F90"/>
    <mergeCell ref="G89:G90"/>
    <mergeCell ref="I86:I88"/>
    <mergeCell ref="M86:M88"/>
    <mergeCell ref="O91:O92"/>
    <mergeCell ref="P91:Q92"/>
    <mergeCell ref="B91:B92"/>
    <mergeCell ref="C91:C92"/>
    <mergeCell ref="D91:D92"/>
    <mergeCell ref="E91:E92"/>
    <mergeCell ref="F91:F92"/>
    <mergeCell ref="G91:G92"/>
    <mergeCell ref="H89:H90"/>
    <mergeCell ref="I89:I90"/>
    <mergeCell ref="P89:Q90"/>
    <mergeCell ref="H91:H92"/>
    <mergeCell ref="I91:I92"/>
    <mergeCell ref="M91:M92"/>
    <mergeCell ref="N91:N92"/>
    <mergeCell ref="P128:Q128"/>
    <mergeCell ref="B129:B131"/>
    <mergeCell ref="C129:C131"/>
    <mergeCell ref="D129:D131"/>
    <mergeCell ref="E129:E131"/>
    <mergeCell ref="F129:F131"/>
    <mergeCell ref="B96:N96"/>
    <mergeCell ref="D99:E99"/>
    <mergeCell ref="H129:H131"/>
    <mergeCell ref="I129:I131"/>
    <mergeCell ref="M129:M131"/>
    <mergeCell ref="N129:N131"/>
    <mergeCell ref="G129:G131"/>
    <mergeCell ref="D100:E100"/>
    <mergeCell ref="B103:P103"/>
    <mergeCell ref="B106:N106"/>
    <mergeCell ref="P129:Q131"/>
    <mergeCell ref="B139:B141"/>
    <mergeCell ref="F139:F141"/>
    <mergeCell ref="E149:E150"/>
    <mergeCell ref="H132:H133"/>
    <mergeCell ref="I132:I133"/>
    <mergeCell ref="M132:M133"/>
    <mergeCell ref="O129:O131"/>
    <mergeCell ref="E121:E123"/>
    <mergeCell ref="B126:N126"/>
    <mergeCell ref="J128:L128"/>
    <mergeCell ref="P134:Q136"/>
    <mergeCell ref="N132:N133"/>
    <mergeCell ref="O132:O133"/>
    <mergeCell ref="P132:Q133"/>
    <mergeCell ref="B132:B133"/>
    <mergeCell ref="C132:C133"/>
    <mergeCell ref="D132:D133"/>
    <mergeCell ref="E132:E133"/>
    <mergeCell ref="F132:F133"/>
    <mergeCell ref="G132:G133"/>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7"/>
  <sheetViews>
    <sheetView topLeftCell="A10" zoomScale="75" zoomScaleNormal="75"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0.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3985</v>
      </c>
      <c r="D6" s="1533"/>
      <c r="E6" s="1533"/>
      <c r="F6" s="1533"/>
      <c r="G6" s="1533"/>
      <c r="H6" s="1533"/>
      <c r="I6" s="1533"/>
      <c r="J6" s="1533"/>
      <c r="K6" s="1533"/>
      <c r="L6" s="1533"/>
      <c r="M6" s="1533"/>
      <c r="N6" s="1574"/>
    </row>
    <row r="7" spans="2:16" ht="16.5" thickBot="1" x14ac:dyDescent="0.3">
      <c r="B7" s="3" t="s">
        <v>4</v>
      </c>
      <c r="C7" s="1533"/>
      <c r="D7" s="1533"/>
      <c r="E7" s="1533"/>
      <c r="F7" s="1533"/>
      <c r="G7" s="1533"/>
      <c r="H7" s="1533"/>
      <c r="I7" s="1533"/>
      <c r="J7" s="1533"/>
      <c r="K7" s="1533"/>
      <c r="L7" s="1533"/>
      <c r="M7" s="1533"/>
      <c r="N7" s="1574"/>
    </row>
    <row r="8" spans="2:16" ht="16.5" thickBot="1" x14ac:dyDescent="0.3">
      <c r="B8" s="3" t="s">
        <v>6</v>
      </c>
      <c r="C8" s="1533"/>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7</v>
      </c>
      <c r="D10" s="1435"/>
      <c r="E10" s="1436"/>
      <c r="F10" s="314"/>
      <c r="G10" s="314"/>
      <c r="H10" s="314"/>
      <c r="I10" s="314"/>
      <c r="J10" s="314"/>
      <c r="K10" s="314"/>
      <c r="L10" s="314"/>
      <c r="M10" s="314"/>
      <c r="N10" s="315"/>
    </row>
    <row r="11" spans="2:16" ht="16.5" thickBot="1" x14ac:dyDescent="0.3">
      <c r="B11" s="6" t="s">
        <v>10</v>
      </c>
      <c r="C11" s="316">
        <v>41981</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680</v>
      </c>
      <c r="C14" s="1417"/>
      <c r="D14" s="760" t="s">
        <v>12</v>
      </c>
      <c r="E14" s="760" t="s">
        <v>13</v>
      </c>
      <c r="F14" s="760" t="s">
        <v>14</v>
      </c>
      <c r="G14" s="16"/>
      <c r="I14" s="17"/>
      <c r="J14" s="17"/>
      <c r="K14" s="17"/>
      <c r="L14" s="17"/>
      <c r="M14" s="17"/>
      <c r="N14" s="14"/>
    </row>
    <row r="15" spans="2:16" x14ac:dyDescent="0.25">
      <c r="B15" s="1417"/>
      <c r="C15" s="1417"/>
      <c r="D15" s="760">
        <v>7</v>
      </c>
      <c r="E15" s="18">
        <v>1836351992</v>
      </c>
      <c r="F15" s="19">
        <v>820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f>SUM(E15:E21)</f>
        <v>1836351992</v>
      </c>
      <c r="F22" s="19">
        <f>SUM(F15:F21)</f>
        <v>820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B24" s="41"/>
      <c r="C24" s="31">
        <f>F22*0.8</f>
        <v>656</v>
      </c>
      <c r="D24" s="32"/>
      <c r="E24" s="33">
        <f>E22</f>
        <v>1836351992</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c r="D31" s="41" t="s">
        <v>23</v>
      </c>
      <c r="E31"/>
      <c r="F31"/>
      <c r="G31"/>
      <c r="H31"/>
      <c r="I31" s="13"/>
      <c r="J31" s="13"/>
      <c r="K31" s="13"/>
      <c r="L31" s="13"/>
      <c r="M31" s="13"/>
      <c r="N31" s="14"/>
    </row>
    <row r="32" spans="1:14" x14ac:dyDescent="0.25">
      <c r="A32" s="36"/>
      <c r="B32" s="41" t="s">
        <v>25</v>
      </c>
      <c r="C32" s="41"/>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100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57" customHeight="1" x14ac:dyDescent="0.25">
      <c r="A49" s="50">
        <v>1</v>
      </c>
      <c r="B49" s="320" t="s">
        <v>3985</v>
      </c>
      <c r="C49" s="72" t="s">
        <v>3985</v>
      </c>
      <c r="D49" s="71" t="s">
        <v>682</v>
      </c>
      <c r="E49" s="321">
        <v>701820100155</v>
      </c>
      <c r="F49" s="73" t="s">
        <v>20</v>
      </c>
      <c r="G49" s="322">
        <v>1</v>
      </c>
      <c r="H49" s="226">
        <v>40208</v>
      </c>
      <c r="I49" s="226">
        <v>40543</v>
      </c>
      <c r="J49" s="74" t="s">
        <v>21</v>
      </c>
      <c r="K49" s="323">
        <v>11</v>
      </c>
      <c r="L49" s="76">
        <v>0</v>
      </c>
      <c r="M49" s="321">
        <v>578</v>
      </c>
      <c r="N49" s="76">
        <v>100</v>
      </c>
      <c r="O49" s="324">
        <v>298143994</v>
      </c>
      <c r="P49" s="77">
        <v>58</v>
      </c>
      <c r="Q49" s="65"/>
      <c r="R49" s="61"/>
      <c r="S49" s="61"/>
      <c r="T49" s="61"/>
      <c r="U49" s="61"/>
      <c r="V49" s="61"/>
      <c r="W49" s="61"/>
      <c r="X49" s="61"/>
      <c r="Y49" s="61"/>
      <c r="Z49" s="61"/>
    </row>
    <row r="50" spans="1:26" s="62" customFormat="1" ht="45" customHeight="1" x14ac:dyDescent="0.25">
      <c r="A50" s="50">
        <v>2</v>
      </c>
      <c r="B50" s="320" t="s">
        <v>3985</v>
      </c>
      <c r="C50" s="72" t="s">
        <v>3985</v>
      </c>
      <c r="D50" s="71" t="s">
        <v>682</v>
      </c>
      <c r="E50" s="321">
        <v>701820110140</v>
      </c>
      <c r="F50" s="73" t="s">
        <v>20</v>
      </c>
      <c r="G50" s="228">
        <v>1</v>
      </c>
      <c r="H50" s="226">
        <v>40560</v>
      </c>
      <c r="I50" s="226">
        <v>40908</v>
      </c>
      <c r="J50" s="74" t="s">
        <v>21</v>
      </c>
      <c r="K50" s="323">
        <f>13/30+11</f>
        <v>11.433333333333334</v>
      </c>
      <c r="L50" s="76">
        <v>0</v>
      </c>
      <c r="M50" s="321">
        <v>266</v>
      </c>
      <c r="N50" s="76">
        <v>100</v>
      </c>
      <c r="O50" s="324">
        <v>158002199</v>
      </c>
      <c r="P50" s="77">
        <v>60</v>
      </c>
      <c r="Q50" s="65"/>
      <c r="R50" s="61"/>
      <c r="S50" s="61"/>
      <c r="T50" s="61"/>
      <c r="U50" s="61"/>
      <c r="V50" s="61"/>
      <c r="W50" s="61"/>
      <c r="X50" s="61"/>
      <c r="Y50" s="61"/>
      <c r="Z50" s="61"/>
    </row>
    <row r="51" spans="1:26" s="62" customFormat="1" ht="180" x14ac:dyDescent="0.25">
      <c r="A51" s="50">
        <v>3</v>
      </c>
      <c r="B51" s="320" t="s">
        <v>3985</v>
      </c>
      <c r="C51" s="72" t="s">
        <v>3985</v>
      </c>
      <c r="D51" s="71" t="s">
        <v>682</v>
      </c>
      <c r="E51" s="321">
        <v>701820120126</v>
      </c>
      <c r="F51" s="73" t="s">
        <v>20</v>
      </c>
      <c r="G51" s="228">
        <v>1</v>
      </c>
      <c r="H51" s="226">
        <v>40941</v>
      </c>
      <c r="I51" s="226">
        <v>41274</v>
      </c>
      <c r="J51" s="74" t="s">
        <v>21</v>
      </c>
      <c r="K51" s="323">
        <f>26/28+10</f>
        <v>10.928571428571429</v>
      </c>
      <c r="L51" s="76">
        <v>0</v>
      </c>
      <c r="M51" s="321">
        <v>500</v>
      </c>
      <c r="N51" s="76">
        <v>100</v>
      </c>
      <c r="O51" s="324">
        <v>337930943</v>
      </c>
      <c r="P51" s="77">
        <v>63</v>
      </c>
      <c r="Q51" s="1204" t="s">
        <v>4030</v>
      </c>
      <c r="R51" s="61"/>
      <c r="S51" s="61"/>
      <c r="T51" s="61"/>
      <c r="U51" s="61"/>
      <c r="V51" s="61"/>
      <c r="W51" s="61"/>
      <c r="X51" s="61"/>
      <c r="Y51" s="61"/>
      <c r="Z51" s="61"/>
    </row>
    <row r="52" spans="1:26" s="62" customFormat="1" ht="36.75" customHeight="1" x14ac:dyDescent="0.25">
      <c r="A52" s="50"/>
      <c r="B52" s="78" t="s">
        <v>30</v>
      </c>
      <c r="C52" s="72"/>
      <c r="D52" s="71"/>
      <c r="E52" s="321"/>
      <c r="F52" s="73"/>
      <c r="G52" s="228"/>
      <c r="H52" s="73"/>
      <c r="I52" s="74"/>
      <c r="J52" s="74"/>
      <c r="K52" s="325">
        <f>SUM(K49:K51)</f>
        <v>33.361904761904761</v>
      </c>
      <c r="L52" s="79">
        <f>SUM(L49:L51)</f>
        <v>0</v>
      </c>
      <c r="M52" s="326">
        <v>578</v>
      </c>
      <c r="N52" s="79"/>
      <c r="O52" s="324"/>
      <c r="P52" s="77"/>
      <c r="Q52" s="81"/>
    </row>
    <row r="53" spans="1:26" s="82" customFormat="1" x14ac:dyDescent="0.25">
      <c r="E53" s="83"/>
    </row>
    <row r="54" spans="1:26" s="82" customFormat="1" x14ac:dyDescent="0.25">
      <c r="B54" s="1422" t="s">
        <v>56</v>
      </c>
      <c r="C54" s="1422" t="s">
        <v>57</v>
      </c>
      <c r="D54" s="1424" t="s">
        <v>58</v>
      </c>
      <c r="E54" s="1424"/>
    </row>
    <row r="55" spans="1:26" s="82" customFormat="1" x14ac:dyDescent="0.25">
      <c r="B55" s="1423"/>
      <c r="C55" s="1423"/>
      <c r="D55" s="766" t="s">
        <v>59</v>
      </c>
      <c r="E55" s="85" t="s">
        <v>60</v>
      </c>
    </row>
    <row r="56" spans="1:26" s="82" customFormat="1" ht="18.75" x14ac:dyDescent="0.25">
      <c r="B56" s="86" t="s">
        <v>61</v>
      </c>
      <c r="C56" s="327">
        <f>K52</f>
        <v>33.361904761904761</v>
      </c>
      <c r="D56" s="740" t="s">
        <v>23</v>
      </c>
      <c r="E56" s="740"/>
      <c r="F56" s="89"/>
      <c r="G56" s="89"/>
      <c r="H56" s="89"/>
      <c r="I56" s="89"/>
      <c r="J56" s="89"/>
      <c r="K56" s="89"/>
      <c r="L56" s="89"/>
      <c r="M56" s="89"/>
    </row>
    <row r="57" spans="1:26" s="82" customFormat="1" x14ac:dyDescent="0.25">
      <c r="B57" s="86" t="s">
        <v>62</v>
      </c>
      <c r="C57" s="328">
        <f>M52</f>
        <v>578</v>
      </c>
      <c r="D57" s="740"/>
      <c r="E57" s="740" t="s">
        <v>23</v>
      </c>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105"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ht="15" customHeight="1" x14ac:dyDescent="0.25">
      <c r="B64" s="1203"/>
      <c r="C64" s="1203"/>
      <c r="D64" s="107"/>
      <c r="E64" s="95"/>
      <c r="F64" s="96"/>
      <c r="G64" s="96"/>
      <c r="H64" s="96"/>
      <c r="I64" s="97"/>
      <c r="J64" s="97"/>
      <c r="K64" s="97"/>
      <c r="L64" s="97"/>
      <c r="M64" s="97"/>
      <c r="N64" s="97"/>
      <c r="O64" s="1595" t="s">
        <v>4029</v>
      </c>
      <c r="P64" s="1596"/>
      <c r="Q64" s="1403" t="s">
        <v>21</v>
      </c>
    </row>
    <row r="65" spans="2:17" x14ac:dyDescent="0.25">
      <c r="B65" s="848"/>
      <c r="C65" s="848"/>
      <c r="D65" s="107"/>
      <c r="E65" s="95"/>
      <c r="F65" s="96"/>
      <c r="G65" s="96"/>
      <c r="H65" s="96"/>
      <c r="I65" s="97"/>
      <c r="J65" s="97"/>
      <c r="K65" s="94"/>
      <c r="L65" s="94"/>
      <c r="M65" s="94"/>
      <c r="N65" s="94"/>
      <c r="O65" s="1597"/>
      <c r="P65" s="1598"/>
      <c r="Q65" s="1397"/>
    </row>
    <row r="66" spans="2:17" x14ac:dyDescent="0.25">
      <c r="B66" s="94"/>
      <c r="C66" s="94"/>
      <c r="D66" s="95"/>
      <c r="E66" s="95"/>
      <c r="F66" s="96"/>
      <c r="G66" s="96"/>
      <c r="H66" s="96"/>
      <c r="I66" s="97"/>
      <c r="J66" s="97"/>
      <c r="K66" s="41"/>
      <c r="L66" s="41"/>
      <c r="M66" s="41"/>
      <c r="N66" s="41"/>
      <c r="O66" s="1597"/>
      <c r="P66" s="1598"/>
      <c r="Q66" s="1397"/>
    </row>
    <row r="67" spans="2:17" x14ac:dyDescent="0.25">
      <c r="B67" s="94"/>
      <c r="C67" s="94"/>
      <c r="D67" s="95"/>
      <c r="E67" s="95"/>
      <c r="F67" s="96"/>
      <c r="G67" s="96"/>
      <c r="H67" s="96"/>
      <c r="I67" s="97"/>
      <c r="J67" s="97"/>
      <c r="K67" s="41"/>
      <c r="L67" s="41"/>
      <c r="M67" s="41"/>
      <c r="N67" s="41"/>
      <c r="O67" s="1597"/>
      <c r="P67" s="1598"/>
      <c r="Q67" s="1397"/>
    </row>
    <row r="68" spans="2:17" x14ac:dyDescent="0.25">
      <c r="B68" s="94"/>
      <c r="C68" s="94"/>
      <c r="D68" s="95"/>
      <c r="E68" s="95"/>
      <c r="F68" s="96"/>
      <c r="G68" s="96"/>
      <c r="H68" s="96"/>
      <c r="I68" s="97"/>
      <c r="J68" s="97"/>
      <c r="K68" s="41"/>
      <c r="L68" s="41"/>
      <c r="M68" s="41"/>
      <c r="N68" s="41"/>
      <c r="O68" s="1597"/>
      <c r="P68" s="1598"/>
      <c r="Q68" s="1397"/>
    </row>
    <row r="69" spans="2:17" x14ac:dyDescent="0.25">
      <c r="B69" s="94"/>
      <c r="C69" s="94"/>
      <c r="D69" s="95"/>
      <c r="E69" s="95"/>
      <c r="F69" s="96"/>
      <c r="G69" s="96"/>
      <c r="H69" s="96"/>
      <c r="I69" s="97"/>
      <c r="J69" s="97"/>
      <c r="K69" s="41"/>
      <c r="L69" s="41"/>
      <c r="M69" s="41"/>
      <c r="N69" s="41"/>
      <c r="O69" s="1597"/>
      <c r="P69" s="1598"/>
      <c r="Q69" s="1397"/>
    </row>
    <row r="70" spans="2:17" x14ac:dyDescent="0.25">
      <c r="B70" s="41"/>
      <c r="C70" s="41"/>
      <c r="D70" s="41"/>
      <c r="E70" s="41"/>
      <c r="F70" s="41"/>
      <c r="G70" s="41"/>
      <c r="H70" s="41"/>
      <c r="I70" s="41"/>
      <c r="J70" s="41"/>
      <c r="K70" s="41"/>
      <c r="L70" s="41"/>
      <c r="M70" s="41"/>
      <c r="N70" s="41"/>
      <c r="O70" s="1599"/>
      <c r="P70" s="1600"/>
      <c r="Q70" s="1404"/>
    </row>
    <row r="71" spans="2:17" x14ac:dyDescent="0.25">
      <c r="B71" s="1" t="s">
        <v>83</v>
      </c>
    </row>
    <row r="72" spans="2:17" x14ac:dyDescent="0.25">
      <c r="B72" s="1" t="s">
        <v>84</v>
      </c>
    </row>
    <row r="73" spans="2:17" x14ac:dyDescent="0.25">
      <c r="B73" s="1" t="s">
        <v>85</v>
      </c>
    </row>
    <row r="75" spans="2:17" ht="15.75" thickBot="1" x14ac:dyDescent="0.3"/>
    <row r="76" spans="2:17" ht="27" thickBot="1" x14ac:dyDescent="0.3">
      <c r="B76" s="1393" t="s">
        <v>86</v>
      </c>
      <c r="C76" s="1394"/>
      <c r="D76" s="1394"/>
      <c r="E76" s="1394"/>
      <c r="F76" s="1394"/>
      <c r="G76" s="1394"/>
      <c r="H76" s="1394"/>
      <c r="I76" s="1394"/>
      <c r="J76" s="1394"/>
      <c r="K76" s="1394"/>
      <c r="L76" s="1394"/>
      <c r="M76" s="1394"/>
      <c r="N76" s="1395"/>
    </row>
    <row r="81" spans="2:17" ht="75" x14ac:dyDescent="0.25">
      <c r="B81" s="91" t="s">
        <v>87</v>
      </c>
      <c r="C81" s="91" t="s">
        <v>88</v>
      </c>
      <c r="D81" s="91" t="s">
        <v>89</v>
      </c>
      <c r="E81" s="91" t="s">
        <v>90</v>
      </c>
      <c r="F81" s="91" t="s">
        <v>91</v>
      </c>
      <c r="G81" s="91" t="s">
        <v>92</v>
      </c>
      <c r="H81" s="91" t="s">
        <v>93</v>
      </c>
      <c r="I81" s="91" t="s">
        <v>94</v>
      </c>
      <c r="J81" s="1387" t="s">
        <v>95</v>
      </c>
      <c r="K81" s="1405"/>
      <c r="L81" s="1388"/>
      <c r="M81" s="91" t="s">
        <v>96</v>
      </c>
      <c r="N81" s="91" t="s">
        <v>97</v>
      </c>
      <c r="O81" s="91" t="s">
        <v>98</v>
      </c>
      <c r="P81" s="1387" t="s">
        <v>77</v>
      </c>
      <c r="Q81" s="1388"/>
    </row>
    <row r="82" spans="2:17" ht="45" x14ac:dyDescent="0.25">
      <c r="B82" s="1801" t="s">
        <v>4028</v>
      </c>
      <c r="C82" s="1801" t="s">
        <v>4017</v>
      </c>
      <c r="D82" s="1801" t="s">
        <v>4027</v>
      </c>
      <c r="E82" s="1807">
        <v>42272495</v>
      </c>
      <c r="F82" s="1801" t="s">
        <v>2039</v>
      </c>
      <c r="G82" s="1807" t="s">
        <v>453</v>
      </c>
      <c r="H82" s="1911">
        <v>38891</v>
      </c>
      <c r="I82" s="1914" t="s">
        <v>368</v>
      </c>
      <c r="J82" s="104" t="s">
        <v>4026</v>
      </c>
      <c r="K82" s="107" t="s">
        <v>4025</v>
      </c>
      <c r="L82" s="107" t="s">
        <v>394</v>
      </c>
      <c r="M82" s="1403" t="s">
        <v>20</v>
      </c>
      <c r="N82" s="1403" t="s">
        <v>20</v>
      </c>
      <c r="O82" s="1403" t="s">
        <v>20</v>
      </c>
      <c r="P82" s="1595"/>
      <c r="Q82" s="1596"/>
    </row>
    <row r="83" spans="2:17" ht="75" x14ac:dyDescent="0.25">
      <c r="B83" s="1802"/>
      <c r="C83" s="1802"/>
      <c r="D83" s="1802"/>
      <c r="E83" s="1808"/>
      <c r="F83" s="1802"/>
      <c r="G83" s="1808"/>
      <c r="H83" s="1912"/>
      <c r="I83" s="1915"/>
      <c r="J83" s="104" t="s">
        <v>4024</v>
      </c>
      <c r="K83" s="107" t="s">
        <v>4023</v>
      </c>
      <c r="L83" s="107" t="s">
        <v>394</v>
      </c>
      <c r="M83" s="1397"/>
      <c r="N83" s="1397"/>
      <c r="O83" s="1397"/>
      <c r="P83" s="1597"/>
      <c r="Q83" s="1598"/>
    </row>
    <row r="84" spans="2:17" ht="30" x14ac:dyDescent="0.25">
      <c r="B84" s="1802"/>
      <c r="C84" s="1802"/>
      <c r="D84" s="1802"/>
      <c r="E84" s="1808"/>
      <c r="F84" s="1802"/>
      <c r="G84" s="1808"/>
      <c r="H84" s="1912"/>
      <c r="I84" s="1915"/>
      <c r="J84" s="104" t="s">
        <v>4022</v>
      </c>
      <c r="K84" s="107" t="s">
        <v>4021</v>
      </c>
      <c r="L84" s="107" t="s">
        <v>394</v>
      </c>
      <c r="M84" s="1397"/>
      <c r="N84" s="1397"/>
      <c r="O84" s="1397"/>
      <c r="P84" s="1597"/>
      <c r="Q84" s="1598"/>
    </row>
    <row r="85" spans="2:17" ht="45" x14ac:dyDescent="0.25">
      <c r="B85" s="1802"/>
      <c r="C85" s="1802"/>
      <c r="D85" s="1802"/>
      <c r="E85" s="1808"/>
      <c r="F85" s="1802"/>
      <c r="G85" s="1808"/>
      <c r="H85" s="1912"/>
      <c r="I85" s="1915"/>
      <c r="J85" s="104" t="s">
        <v>3068</v>
      </c>
      <c r="K85" s="107" t="s">
        <v>4020</v>
      </c>
      <c r="L85" s="107" t="s">
        <v>394</v>
      </c>
      <c r="M85" s="1397"/>
      <c r="N85" s="1397"/>
      <c r="O85" s="1397"/>
      <c r="P85" s="1597"/>
      <c r="Q85" s="1598"/>
    </row>
    <row r="86" spans="2:17" ht="45" x14ac:dyDescent="0.25">
      <c r="B86" s="1802"/>
      <c r="C86" s="1802"/>
      <c r="D86" s="1803"/>
      <c r="E86" s="1808"/>
      <c r="F86" s="1802"/>
      <c r="G86" s="1808"/>
      <c r="H86" s="1912"/>
      <c r="I86" s="1915"/>
      <c r="J86" s="104" t="s">
        <v>4014</v>
      </c>
      <c r="K86" s="107" t="s">
        <v>4019</v>
      </c>
      <c r="L86" s="107" t="s">
        <v>394</v>
      </c>
      <c r="M86" s="1404"/>
      <c r="N86" s="1404"/>
      <c r="O86" s="1404"/>
      <c r="P86" s="1597"/>
      <c r="Q86" s="1598"/>
    </row>
    <row r="87" spans="2:17" ht="30" x14ac:dyDescent="0.25">
      <c r="B87" s="1801" t="s">
        <v>4018</v>
      </c>
      <c r="C87" s="1801" t="s">
        <v>4017</v>
      </c>
      <c r="D87" s="1801" t="s">
        <v>4016</v>
      </c>
      <c r="E87" s="1807">
        <v>1103215760</v>
      </c>
      <c r="F87" s="1807" t="s">
        <v>278</v>
      </c>
      <c r="G87" s="1801" t="s">
        <v>453</v>
      </c>
      <c r="H87" s="1911">
        <v>41354</v>
      </c>
      <c r="I87" s="1914" t="s">
        <v>368</v>
      </c>
      <c r="J87" s="104" t="s">
        <v>4014</v>
      </c>
      <c r="K87" s="107" t="s">
        <v>4015</v>
      </c>
      <c r="L87" s="97" t="s">
        <v>394</v>
      </c>
      <c r="M87" s="1403" t="s">
        <v>20</v>
      </c>
      <c r="N87" s="1403" t="s">
        <v>20</v>
      </c>
      <c r="O87" s="1403" t="s">
        <v>20</v>
      </c>
      <c r="P87" s="1595"/>
      <c r="Q87" s="1596"/>
    </row>
    <row r="88" spans="2:17" ht="45" x14ac:dyDescent="0.25">
      <c r="B88" s="1802"/>
      <c r="C88" s="1802"/>
      <c r="D88" s="1802"/>
      <c r="E88" s="1808"/>
      <c r="F88" s="1808"/>
      <c r="G88" s="1802"/>
      <c r="H88" s="1912"/>
      <c r="I88" s="1915"/>
      <c r="J88" s="104" t="s">
        <v>4014</v>
      </c>
      <c r="K88" s="107" t="s">
        <v>4013</v>
      </c>
      <c r="L88" s="107" t="s">
        <v>394</v>
      </c>
      <c r="M88" s="1397"/>
      <c r="N88" s="1397"/>
      <c r="O88" s="1397"/>
      <c r="P88" s="1597"/>
      <c r="Q88" s="1598"/>
    </row>
    <row r="89" spans="2:17" ht="60" x14ac:dyDescent="0.25">
      <c r="B89" s="1802"/>
      <c r="C89" s="1802"/>
      <c r="D89" s="1802"/>
      <c r="E89" s="1808"/>
      <c r="F89" s="1808"/>
      <c r="G89" s="1802"/>
      <c r="H89" s="1912"/>
      <c r="I89" s="1915"/>
      <c r="J89" s="104" t="s">
        <v>4012</v>
      </c>
      <c r="K89" s="1027" t="s">
        <v>4011</v>
      </c>
      <c r="L89" s="107" t="s">
        <v>394</v>
      </c>
      <c r="M89" s="1397"/>
      <c r="N89" s="1397"/>
      <c r="O89" s="1397"/>
      <c r="P89" s="1597"/>
      <c r="Q89" s="1598"/>
    </row>
    <row r="90" spans="2:17" ht="60" x14ac:dyDescent="0.25">
      <c r="B90" s="1803"/>
      <c r="C90" s="1803"/>
      <c r="D90" s="1803"/>
      <c r="E90" s="1809"/>
      <c r="F90" s="1809"/>
      <c r="G90" s="1803"/>
      <c r="H90" s="1913"/>
      <c r="I90" s="1916"/>
      <c r="J90" s="104" t="s">
        <v>4010</v>
      </c>
      <c r="K90" s="1027" t="s">
        <v>4009</v>
      </c>
      <c r="L90" s="107" t="s">
        <v>394</v>
      </c>
      <c r="M90" s="1404"/>
      <c r="N90" s="1404"/>
      <c r="O90" s="1404"/>
      <c r="P90" s="1599"/>
      <c r="Q90" s="1600"/>
    </row>
    <row r="91" spans="2:17" ht="30" x14ac:dyDescent="0.25">
      <c r="B91" s="1801" t="s">
        <v>711</v>
      </c>
      <c r="C91" s="1801" t="s">
        <v>215</v>
      </c>
      <c r="D91" s="1801" t="s">
        <v>4008</v>
      </c>
      <c r="E91" s="1807">
        <v>92554746</v>
      </c>
      <c r="F91" s="1801" t="s">
        <v>4007</v>
      </c>
      <c r="G91" s="1801" t="s">
        <v>338</v>
      </c>
      <c r="H91" s="1911">
        <v>37876</v>
      </c>
      <c r="I91" s="1914" t="s">
        <v>368</v>
      </c>
      <c r="J91" s="104" t="s">
        <v>4006</v>
      </c>
      <c r="K91" s="107" t="s">
        <v>4005</v>
      </c>
      <c r="L91" s="97" t="s">
        <v>376</v>
      </c>
      <c r="M91" s="1403" t="s">
        <v>20</v>
      </c>
      <c r="N91" s="1403" t="s">
        <v>20</v>
      </c>
      <c r="O91" s="1403" t="s">
        <v>21</v>
      </c>
      <c r="P91" s="1595" t="s">
        <v>4004</v>
      </c>
      <c r="Q91" s="1596"/>
    </row>
    <row r="92" spans="2:17" ht="60" x14ac:dyDescent="0.25">
      <c r="B92" s="1802"/>
      <c r="C92" s="1802"/>
      <c r="D92" s="1802"/>
      <c r="E92" s="1808"/>
      <c r="F92" s="1802"/>
      <c r="G92" s="1802"/>
      <c r="H92" s="1912"/>
      <c r="I92" s="1915"/>
      <c r="J92" s="794" t="s">
        <v>1679</v>
      </c>
      <c r="K92" s="107" t="s">
        <v>4003</v>
      </c>
      <c r="L92" s="107" t="s">
        <v>394</v>
      </c>
      <c r="M92" s="1397"/>
      <c r="N92" s="1397"/>
      <c r="O92" s="1397"/>
      <c r="P92" s="1597"/>
      <c r="Q92" s="1598"/>
    </row>
    <row r="93" spans="2:17" ht="30" x14ac:dyDescent="0.25">
      <c r="B93" s="1802"/>
      <c r="C93" s="1802"/>
      <c r="D93" s="1802"/>
      <c r="E93" s="1808"/>
      <c r="F93" s="1802"/>
      <c r="G93" s="1802"/>
      <c r="H93" s="1912"/>
      <c r="I93" s="1915"/>
      <c r="J93" s="104" t="s">
        <v>3407</v>
      </c>
      <c r="K93" s="107" t="s">
        <v>4002</v>
      </c>
      <c r="L93" s="107" t="s">
        <v>394</v>
      </c>
      <c r="M93" s="1404"/>
      <c r="N93" s="1404"/>
      <c r="O93" s="1404"/>
      <c r="P93" s="1597"/>
      <c r="Q93" s="1598"/>
    </row>
    <row r="94" spans="2:17" ht="30" x14ac:dyDescent="0.25">
      <c r="B94" s="1801" t="s">
        <v>725</v>
      </c>
      <c r="C94" s="1801" t="s">
        <v>111</v>
      </c>
      <c r="D94" s="1801" t="s">
        <v>4001</v>
      </c>
      <c r="E94" s="1807">
        <v>1103214420</v>
      </c>
      <c r="F94" s="1807" t="s">
        <v>278</v>
      </c>
      <c r="G94" s="1801" t="s">
        <v>453</v>
      </c>
      <c r="H94" s="1911">
        <v>39640</v>
      </c>
      <c r="I94" s="1914" t="s">
        <v>368</v>
      </c>
      <c r="J94" s="104" t="s">
        <v>3971</v>
      </c>
      <c r="K94" s="107" t="s">
        <v>4000</v>
      </c>
      <c r="L94" s="97" t="s">
        <v>394</v>
      </c>
      <c r="M94" s="1403" t="s">
        <v>20</v>
      </c>
      <c r="N94" s="1403" t="s">
        <v>20</v>
      </c>
      <c r="O94" s="1403" t="s">
        <v>20</v>
      </c>
      <c r="P94" s="1595" t="s">
        <v>3999</v>
      </c>
      <c r="Q94" s="1596"/>
    </row>
    <row r="95" spans="2:17" ht="45" x14ac:dyDescent="0.25">
      <c r="B95" s="1803"/>
      <c r="C95" s="1803"/>
      <c r="D95" s="1803"/>
      <c r="E95" s="1809"/>
      <c r="F95" s="1809"/>
      <c r="G95" s="1803"/>
      <c r="H95" s="1913"/>
      <c r="I95" s="1916"/>
      <c r="J95" s="104" t="s">
        <v>3994</v>
      </c>
      <c r="K95" s="107" t="s">
        <v>3993</v>
      </c>
      <c r="L95" s="97" t="s">
        <v>394</v>
      </c>
      <c r="M95" s="1404"/>
      <c r="N95" s="1404"/>
      <c r="O95" s="1404"/>
      <c r="P95" s="1599"/>
      <c r="Q95" s="1600"/>
    </row>
    <row r="96" spans="2:17" ht="30" x14ac:dyDescent="0.25">
      <c r="B96" s="1801" t="s">
        <v>725</v>
      </c>
      <c r="C96" s="1801" t="s">
        <v>111</v>
      </c>
      <c r="D96" s="1801" t="s">
        <v>3998</v>
      </c>
      <c r="E96" s="1807">
        <v>42271095</v>
      </c>
      <c r="F96" s="1807" t="s">
        <v>113</v>
      </c>
      <c r="G96" s="1801" t="s">
        <v>453</v>
      </c>
      <c r="H96" s="1911">
        <v>37862</v>
      </c>
      <c r="I96" s="1914" t="s">
        <v>368</v>
      </c>
      <c r="J96" s="104" t="s">
        <v>3997</v>
      </c>
      <c r="K96" s="107" t="s">
        <v>3996</v>
      </c>
      <c r="L96" s="97" t="s">
        <v>394</v>
      </c>
      <c r="M96" s="1403" t="s">
        <v>20</v>
      </c>
      <c r="N96" s="1403" t="s">
        <v>20</v>
      </c>
      <c r="O96" s="1403" t="s">
        <v>21</v>
      </c>
      <c r="P96" s="1595" t="s">
        <v>3995</v>
      </c>
      <c r="Q96" s="1596"/>
    </row>
    <row r="97" spans="2:17" ht="45" x14ac:dyDescent="0.25">
      <c r="B97" s="1802"/>
      <c r="C97" s="1802"/>
      <c r="D97" s="1802"/>
      <c r="E97" s="1808"/>
      <c r="F97" s="1808"/>
      <c r="G97" s="1802"/>
      <c r="H97" s="1912"/>
      <c r="I97" s="1915"/>
      <c r="J97" s="104" t="s">
        <v>3994</v>
      </c>
      <c r="K97" s="107" t="s">
        <v>3993</v>
      </c>
      <c r="L97" s="97" t="s">
        <v>394</v>
      </c>
      <c r="M97" s="1397"/>
      <c r="N97" s="1397"/>
      <c r="O97" s="1397"/>
      <c r="P97" s="1597"/>
      <c r="Q97" s="1598"/>
    </row>
    <row r="98" spans="2:17" ht="30" x14ac:dyDescent="0.25">
      <c r="B98" s="1802"/>
      <c r="C98" s="1802"/>
      <c r="D98" s="1802"/>
      <c r="E98" s="1808"/>
      <c r="F98" s="1808"/>
      <c r="G98" s="1802"/>
      <c r="H98" s="1912"/>
      <c r="I98" s="1915"/>
      <c r="J98" s="104" t="s">
        <v>3992</v>
      </c>
      <c r="K98" s="107" t="s">
        <v>3991</v>
      </c>
      <c r="L98" s="97" t="s">
        <v>394</v>
      </c>
      <c r="M98" s="1397"/>
      <c r="N98" s="1397"/>
      <c r="O98" s="1397"/>
      <c r="P98" s="1597"/>
      <c r="Q98" s="1598"/>
    </row>
    <row r="99" spans="2:17" ht="30" x14ac:dyDescent="0.25">
      <c r="B99" s="1802"/>
      <c r="C99" s="1802"/>
      <c r="D99" s="1802"/>
      <c r="E99" s="1808"/>
      <c r="F99" s="1808"/>
      <c r="G99" s="1802"/>
      <c r="H99" s="1912"/>
      <c r="I99" s="1915"/>
      <c r="J99" s="104" t="s">
        <v>1898</v>
      </c>
      <c r="K99" s="107" t="s">
        <v>3990</v>
      </c>
      <c r="L99" s="97" t="s">
        <v>394</v>
      </c>
      <c r="M99" s="1397"/>
      <c r="N99" s="1397"/>
      <c r="O99" s="1397"/>
      <c r="P99" s="1597"/>
      <c r="Q99" s="1598"/>
    </row>
    <row r="100" spans="2:17" ht="60" x14ac:dyDescent="0.25">
      <c r="B100" s="1803"/>
      <c r="C100" s="1803"/>
      <c r="D100" s="1803"/>
      <c r="E100" s="1809"/>
      <c r="F100" s="1809"/>
      <c r="G100" s="1803"/>
      <c r="H100" s="1913"/>
      <c r="I100" s="1916"/>
      <c r="J100" s="104" t="s">
        <v>3989</v>
      </c>
      <c r="K100" s="107" t="s">
        <v>3988</v>
      </c>
      <c r="L100" s="97" t="s">
        <v>394</v>
      </c>
      <c r="M100" s="1404"/>
      <c r="N100" s="1404"/>
      <c r="O100" s="1404"/>
      <c r="P100" s="1599"/>
      <c r="Q100" s="1600"/>
    </row>
    <row r="102" spans="2:17" ht="15.75" thickBot="1" x14ac:dyDescent="0.3"/>
    <row r="103" spans="2:17" ht="27" thickBot="1" x14ac:dyDescent="0.3">
      <c r="B103" s="1393" t="s">
        <v>143</v>
      </c>
      <c r="C103" s="1394"/>
      <c r="D103" s="1394"/>
      <c r="E103" s="1394"/>
      <c r="F103" s="1394"/>
      <c r="G103" s="1394"/>
      <c r="H103" s="1394"/>
      <c r="I103" s="1394"/>
      <c r="J103" s="1394"/>
      <c r="K103" s="1394"/>
      <c r="L103" s="1394"/>
      <c r="M103" s="1394"/>
      <c r="N103" s="1395"/>
    </row>
    <row r="106" spans="2:17" ht="30" x14ac:dyDescent="0.25">
      <c r="B106" s="92" t="s">
        <v>19</v>
      </c>
      <c r="C106" s="92" t="s">
        <v>144</v>
      </c>
      <c r="D106" s="1387" t="s">
        <v>77</v>
      </c>
      <c r="E106" s="1388"/>
    </row>
    <row r="107" spans="2:17" x14ac:dyDescent="0.25">
      <c r="B107" s="120" t="s">
        <v>145</v>
      </c>
      <c r="C107" s="746" t="s">
        <v>20</v>
      </c>
      <c r="D107" s="1389"/>
      <c r="E107" s="1389"/>
    </row>
    <row r="110" spans="2:17" ht="26.25" x14ac:dyDescent="0.25">
      <c r="B110" s="1408" t="s">
        <v>146</v>
      </c>
      <c r="C110" s="1409"/>
      <c r="D110" s="1409"/>
      <c r="E110" s="1409"/>
      <c r="F110" s="1409"/>
      <c r="G110" s="1409"/>
      <c r="H110" s="1409"/>
      <c r="I110" s="1409"/>
      <c r="J110" s="1409"/>
      <c r="K110" s="1409"/>
      <c r="L110" s="1409"/>
      <c r="M110" s="1409"/>
      <c r="N110" s="1409"/>
      <c r="O110" s="1409"/>
      <c r="P110" s="1409"/>
    </row>
    <row r="112" spans="2:17" ht="15.75" thickBot="1" x14ac:dyDescent="0.3"/>
    <row r="113" spans="1:26" ht="27" thickBot="1" x14ac:dyDescent="0.3">
      <c r="B113" s="1393" t="s">
        <v>147</v>
      </c>
      <c r="C113" s="1394"/>
      <c r="D113" s="1394"/>
      <c r="E113" s="1394"/>
      <c r="F113" s="1394"/>
      <c r="G113" s="1394"/>
      <c r="H113" s="1394"/>
      <c r="I113" s="1394"/>
      <c r="J113" s="1394"/>
      <c r="K113" s="1394"/>
      <c r="L113" s="1394"/>
      <c r="M113" s="1394"/>
      <c r="N113" s="1395"/>
    </row>
    <row r="115" spans="1:26" ht="15.75" thickBot="1" x14ac:dyDescent="0.3">
      <c r="M115" s="46"/>
      <c r="N115" s="46"/>
    </row>
    <row r="116" spans="1:26" s="13" customFormat="1" ht="60" x14ac:dyDescent="0.25">
      <c r="B116" s="47" t="s">
        <v>35</v>
      </c>
      <c r="C116" s="47" t="s">
        <v>36</v>
      </c>
      <c r="D116" s="47" t="s">
        <v>37</v>
      </c>
      <c r="E116" s="47" t="s">
        <v>38</v>
      </c>
      <c r="F116" s="47" t="s">
        <v>39</v>
      </c>
      <c r="G116" s="47" t="s">
        <v>40</v>
      </c>
      <c r="H116" s="47" t="s">
        <v>41</v>
      </c>
      <c r="I116" s="47" t="s">
        <v>42</v>
      </c>
      <c r="J116" s="47" t="s">
        <v>43</v>
      </c>
      <c r="K116" s="47" t="s">
        <v>44</v>
      </c>
      <c r="L116" s="47" t="s">
        <v>45</v>
      </c>
      <c r="M116" s="48" t="s">
        <v>46</v>
      </c>
      <c r="N116" s="47" t="s">
        <v>47</v>
      </c>
      <c r="O116" s="47" t="s">
        <v>48</v>
      </c>
      <c r="P116" s="49" t="s">
        <v>49</v>
      </c>
      <c r="Q116" s="49" t="s">
        <v>50</v>
      </c>
    </row>
    <row r="117" spans="1:26" s="62" customFormat="1" ht="185.25" x14ac:dyDescent="0.25">
      <c r="A117" s="50">
        <v>1</v>
      </c>
      <c r="B117" s="320" t="s">
        <v>3985</v>
      </c>
      <c r="C117" s="52" t="s">
        <v>3985</v>
      </c>
      <c r="D117" s="64" t="s">
        <v>682</v>
      </c>
      <c r="E117" s="1198">
        <v>701820130107</v>
      </c>
      <c r="F117" s="122" t="s">
        <v>20</v>
      </c>
      <c r="G117" s="1200">
        <v>1</v>
      </c>
      <c r="H117" s="124">
        <v>41307</v>
      </c>
      <c r="I117" s="124">
        <v>41639</v>
      </c>
      <c r="J117" s="125" t="s">
        <v>21</v>
      </c>
      <c r="K117" s="1199">
        <f>26/28+10</f>
        <v>10.928571428571429</v>
      </c>
      <c r="L117" s="1199">
        <v>0</v>
      </c>
      <c r="M117" s="1198">
        <v>550</v>
      </c>
      <c r="N117" s="121">
        <v>100</v>
      </c>
      <c r="O117" s="1201">
        <v>482829800</v>
      </c>
      <c r="P117" s="126">
        <v>226</v>
      </c>
      <c r="Q117" s="1168" t="s">
        <v>3987</v>
      </c>
      <c r="R117" s="61"/>
      <c r="S117" s="61"/>
      <c r="T117" s="61"/>
      <c r="U117" s="61"/>
      <c r="V117" s="61"/>
      <c r="W117" s="61"/>
      <c r="X117" s="61"/>
      <c r="Y117" s="61"/>
      <c r="Z117" s="61"/>
    </row>
    <row r="118" spans="1:26" s="62" customFormat="1" ht="185.25" x14ac:dyDescent="0.25">
      <c r="A118" s="50">
        <f>+A117+1</f>
        <v>2</v>
      </c>
      <c r="B118" s="320" t="s">
        <v>3985</v>
      </c>
      <c r="C118" s="52" t="s">
        <v>3985</v>
      </c>
      <c r="D118" s="64" t="s">
        <v>682</v>
      </c>
      <c r="E118" s="1198">
        <v>701820120134</v>
      </c>
      <c r="F118" s="122" t="s">
        <v>20</v>
      </c>
      <c r="G118" s="1200">
        <v>1</v>
      </c>
      <c r="H118" s="124">
        <v>40941</v>
      </c>
      <c r="I118" s="124">
        <v>41274</v>
      </c>
      <c r="J118" s="125" t="s">
        <v>21</v>
      </c>
      <c r="K118" s="1199">
        <f>26/28+10</f>
        <v>10.928571428571429</v>
      </c>
      <c r="L118" s="1199">
        <v>0</v>
      </c>
      <c r="M118" s="1198">
        <v>56</v>
      </c>
      <c r="N118" s="121">
        <v>100</v>
      </c>
      <c r="O118" s="1201">
        <v>21275048</v>
      </c>
      <c r="P118" s="126">
        <v>298</v>
      </c>
      <c r="Q118" s="1202" t="s">
        <v>3986</v>
      </c>
      <c r="R118" s="61"/>
      <c r="S118" s="61"/>
      <c r="T118" s="61"/>
      <c r="U118" s="61"/>
      <c r="V118" s="61"/>
      <c r="W118" s="61"/>
      <c r="X118" s="61"/>
      <c r="Y118" s="61"/>
      <c r="Z118" s="61"/>
    </row>
    <row r="119" spans="1:26" s="62" customFormat="1" ht="28.5" x14ac:dyDescent="0.25">
      <c r="A119" s="50">
        <v>3</v>
      </c>
      <c r="B119" s="320" t="s">
        <v>3985</v>
      </c>
      <c r="C119" s="52" t="s">
        <v>3985</v>
      </c>
      <c r="D119" s="64" t="s">
        <v>682</v>
      </c>
      <c r="E119" s="1198">
        <v>701820130130</v>
      </c>
      <c r="F119" s="122" t="s">
        <v>20</v>
      </c>
      <c r="G119" s="1200">
        <v>1</v>
      </c>
      <c r="H119" s="124">
        <v>41660</v>
      </c>
      <c r="I119" s="124">
        <v>41912</v>
      </c>
      <c r="J119" s="125" t="s">
        <v>21</v>
      </c>
      <c r="K119" s="1199">
        <f>9/30+8</f>
        <v>8.3000000000000007</v>
      </c>
      <c r="L119" s="1199">
        <v>0</v>
      </c>
      <c r="M119" s="1198">
        <v>498</v>
      </c>
      <c r="N119" s="121">
        <v>100</v>
      </c>
      <c r="O119" s="1201">
        <v>282703614</v>
      </c>
      <c r="P119" s="126">
        <v>225</v>
      </c>
      <c r="Q119" s="60"/>
      <c r="R119" s="61"/>
      <c r="S119" s="61"/>
      <c r="T119" s="61"/>
      <c r="U119" s="61"/>
      <c r="V119" s="61"/>
      <c r="W119" s="61"/>
      <c r="X119" s="61"/>
      <c r="Y119" s="61"/>
      <c r="Z119" s="61"/>
    </row>
    <row r="120" spans="1:26" s="62" customFormat="1" ht="28.5" x14ac:dyDescent="0.25">
      <c r="A120" s="50">
        <f>+A119+1</f>
        <v>4</v>
      </c>
      <c r="B120" s="78" t="s">
        <v>3985</v>
      </c>
      <c r="C120" s="52" t="s">
        <v>3985</v>
      </c>
      <c r="D120" s="64" t="s">
        <v>682</v>
      </c>
      <c r="E120" s="1198">
        <v>701820130319</v>
      </c>
      <c r="F120" s="122" t="s">
        <v>20</v>
      </c>
      <c r="G120" s="1200">
        <v>1</v>
      </c>
      <c r="H120" s="124">
        <v>41508</v>
      </c>
      <c r="I120" s="124">
        <v>41851</v>
      </c>
      <c r="J120" s="125" t="s">
        <v>21</v>
      </c>
      <c r="K120" s="1199">
        <v>0.7</v>
      </c>
      <c r="L120" s="1199">
        <v>11.26</v>
      </c>
      <c r="M120" s="1198">
        <v>196</v>
      </c>
      <c r="N120" s="121">
        <v>100</v>
      </c>
      <c r="O120" s="1197">
        <v>511749056</v>
      </c>
      <c r="P120" s="126">
        <v>230</v>
      </c>
      <c r="Q120" s="60"/>
      <c r="R120" s="61"/>
      <c r="S120" s="61"/>
      <c r="T120" s="61"/>
      <c r="U120" s="61"/>
      <c r="V120" s="61"/>
      <c r="W120" s="61"/>
      <c r="X120" s="61"/>
      <c r="Y120" s="61"/>
      <c r="Z120" s="61"/>
    </row>
    <row r="121" spans="1:26" s="62" customFormat="1" x14ac:dyDescent="0.25">
      <c r="A121" s="50" t="e">
        <f>+#REF!+1</f>
        <v>#REF!</v>
      </c>
      <c r="B121" s="71"/>
      <c r="C121" s="72"/>
      <c r="D121" s="71"/>
      <c r="E121" s="228"/>
      <c r="F121" s="73"/>
      <c r="G121" s="73"/>
      <c r="H121" s="73"/>
      <c r="I121" s="74"/>
      <c r="J121" s="74"/>
      <c r="K121" s="74"/>
      <c r="L121" s="74"/>
      <c r="M121" s="75"/>
      <c r="N121" s="75"/>
      <c r="O121" s="77"/>
      <c r="P121" s="77"/>
      <c r="Q121" s="65"/>
      <c r="R121" s="61"/>
      <c r="S121" s="61"/>
      <c r="T121" s="61"/>
      <c r="U121" s="61"/>
      <c r="V121" s="61"/>
      <c r="W121" s="61"/>
      <c r="X121" s="61"/>
      <c r="Y121" s="61"/>
      <c r="Z121" s="61"/>
    </row>
    <row r="122" spans="1:26" s="62" customFormat="1" x14ac:dyDescent="0.25">
      <c r="A122" s="50"/>
      <c r="B122" s="78" t="s">
        <v>30</v>
      </c>
      <c r="C122" s="72"/>
      <c r="D122" s="71"/>
      <c r="E122" s="228"/>
      <c r="F122" s="73"/>
      <c r="G122" s="73"/>
      <c r="H122" s="73"/>
      <c r="I122" s="74"/>
      <c r="J122" s="74"/>
      <c r="K122" s="325">
        <f>SUM(K117:K121)</f>
        <v>30.857142857142858</v>
      </c>
      <c r="L122" s="79">
        <f>SUM(L117:L121)</f>
        <v>11.26</v>
      </c>
      <c r="M122" s="80">
        <v>550</v>
      </c>
      <c r="N122" s="79"/>
      <c r="O122" s="77"/>
      <c r="P122" s="77"/>
      <c r="Q122" s="81"/>
    </row>
    <row r="123" spans="1:26" x14ac:dyDescent="0.25">
      <c r="B123" s="82"/>
      <c r="C123" s="82"/>
      <c r="D123" s="82"/>
      <c r="E123" s="83"/>
      <c r="F123" s="82"/>
      <c r="G123" s="82"/>
      <c r="H123" s="82"/>
      <c r="I123" s="82"/>
      <c r="J123" s="82"/>
      <c r="K123" s="82"/>
      <c r="L123" s="82"/>
      <c r="M123" s="82"/>
      <c r="N123" s="82"/>
      <c r="O123" s="82"/>
      <c r="P123" s="82"/>
    </row>
    <row r="124" spans="1:26" ht="18.75" x14ac:dyDescent="0.25">
      <c r="B124" s="86" t="s">
        <v>151</v>
      </c>
      <c r="C124" s="330">
        <f>+K122</f>
        <v>30.857142857142858</v>
      </c>
      <c r="H124" s="89"/>
      <c r="I124" s="89"/>
      <c r="J124" s="89"/>
      <c r="K124" s="89"/>
      <c r="L124" s="89"/>
      <c r="M124" s="89"/>
      <c r="N124" s="82"/>
      <c r="O124" s="82"/>
      <c r="P124" s="82"/>
    </row>
    <row r="126" spans="1:26" ht="15.75" thickBot="1" x14ac:dyDescent="0.3"/>
    <row r="127" spans="1:26" ht="30.75" thickBot="1" x14ac:dyDescent="0.3">
      <c r="B127" s="134" t="s">
        <v>152</v>
      </c>
      <c r="C127" s="135" t="s">
        <v>153</v>
      </c>
      <c r="D127" s="134" t="s">
        <v>29</v>
      </c>
      <c r="E127" s="135" t="s">
        <v>154</v>
      </c>
    </row>
    <row r="128" spans="1:26" x14ac:dyDescent="0.25">
      <c r="B128" s="136" t="s">
        <v>155</v>
      </c>
      <c r="C128" s="137">
        <v>20</v>
      </c>
      <c r="D128" s="137"/>
      <c r="E128" s="1396">
        <f>+D128+D129+D130</f>
        <v>40</v>
      </c>
    </row>
    <row r="129" spans="2:17" x14ac:dyDescent="0.25">
      <c r="B129" s="136" t="s">
        <v>156</v>
      </c>
      <c r="C129" s="740">
        <v>30</v>
      </c>
      <c r="D129" s="746">
        <v>0</v>
      </c>
      <c r="E129" s="1397"/>
    </row>
    <row r="130" spans="2:17" ht="15.75" thickBot="1" x14ac:dyDescent="0.3">
      <c r="B130" s="136" t="s">
        <v>157</v>
      </c>
      <c r="C130" s="139">
        <v>40</v>
      </c>
      <c r="D130" s="139">
        <v>40</v>
      </c>
      <c r="E130" s="1398"/>
    </row>
    <row r="132" spans="2:17" ht="15.75" thickBot="1" x14ac:dyDescent="0.3"/>
    <row r="133" spans="2:17" ht="27" thickBot="1" x14ac:dyDescent="0.3">
      <c r="B133" s="1393" t="s">
        <v>158</v>
      </c>
      <c r="C133" s="1394"/>
      <c r="D133" s="1394"/>
      <c r="E133" s="1394"/>
      <c r="F133" s="1394"/>
      <c r="G133" s="1394"/>
      <c r="H133" s="1394"/>
      <c r="I133" s="1394"/>
      <c r="J133" s="1394"/>
      <c r="K133" s="1394"/>
      <c r="L133" s="1394"/>
      <c r="M133" s="1394"/>
      <c r="N133" s="1395"/>
    </row>
    <row r="135" spans="2:17" ht="75" x14ac:dyDescent="0.25">
      <c r="B135" s="91" t="s">
        <v>87</v>
      </c>
      <c r="C135" s="91" t="s">
        <v>88</v>
      </c>
      <c r="D135" s="91" t="s">
        <v>89</v>
      </c>
      <c r="E135" s="91" t="s">
        <v>90</v>
      </c>
      <c r="F135" s="91" t="s">
        <v>91</v>
      </c>
      <c r="G135" s="91" t="s">
        <v>92</v>
      </c>
      <c r="H135" s="91" t="s">
        <v>93</v>
      </c>
      <c r="I135" s="91" t="s">
        <v>94</v>
      </c>
      <c r="J135" s="1387" t="s">
        <v>95</v>
      </c>
      <c r="K135" s="1405"/>
      <c r="L135" s="1388"/>
      <c r="M135" s="91" t="s">
        <v>96</v>
      </c>
      <c r="N135" s="91" t="s">
        <v>97</v>
      </c>
      <c r="O135" s="91" t="s">
        <v>98</v>
      </c>
      <c r="P135" s="1387" t="s">
        <v>77</v>
      </c>
      <c r="Q135" s="1388"/>
    </row>
    <row r="136" spans="2:17" ht="270.75" x14ac:dyDescent="0.25">
      <c r="B136" s="879" t="s">
        <v>3984</v>
      </c>
      <c r="C136" s="879" t="s">
        <v>3969</v>
      </c>
      <c r="D136" s="1063" t="s">
        <v>3983</v>
      </c>
      <c r="E136" s="1063">
        <v>64696421</v>
      </c>
      <c r="F136" s="1063" t="s">
        <v>278</v>
      </c>
      <c r="G136" s="879" t="s">
        <v>453</v>
      </c>
      <c r="H136" s="1196">
        <v>39640</v>
      </c>
      <c r="I136" s="1195" t="s">
        <v>368</v>
      </c>
      <c r="J136" s="875" t="s">
        <v>3982</v>
      </c>
      <c r="K136" s="303" t="s">
        <v>3981</v>
      </c>
      <c r="L136" s="300" t="s">
        <v>3980</v>
      </c>
      <c r="M136" s="1194" t="s">
        <v>20</v>
      </c>
      <c r="N136" s="1194" t="s">
        <v>20</v>
      </c>
      <c r="O136" s="1194" t="s">
        <v>20</v>
      </c>
      <c r="P136" s="1907"/>
      <c r="Q136" s="1907"/>
    </row>
    <row r="137" spans="2:17" ht="42.75" x14ac:dyDescent="0.25">
      <c r="B137" s="1908" t="s">
        <v>3979</v>
      </c>
      <c r="C137" s="1908" t="s">
        <v>3969</v>
      </c>
      <c r="D137" s="1908" t="s">
        <v>3978</v>
      </c>
      <c r="E137" s="1833">
        <v>42272113</v>
      </c>
      <c r="F137" s="1908" t="s">
        <v>3977</v>
      </c>
      <c r="G137" s="1908" t="s">
        <v>453</v>
      </c>
      <c r="H137" s="1894">
        <v>37106</v>
      </c>
      <c r="I137" s="1897" t="s">
        <v>368</v>
      </c>
      <c r="J137" s="875" t="s">
        <v>3976</v>
      </c>
      <c r="K137" s="303" t="s">
        <v>3975</v>
      </c>
      <c r="L137" s="1193" t="s">
        <v>394</v>
      </c>
      <c r="M137" s="1837" t="s">
        <v>20</v>
      </c>
      <c r="N137" s="1837" t="s">
        <v>20</v>
      </c>
      <c r="O137" s="1837" t="s">
        <v>20</v>
      </c>
      <c r="P137" s="1901"/>
      <c r="Q137" s="1902"/>
    </row>
    <row r="138" spans="2:17" ht="28.5" x14ac:dyDescent="0.25">
      <c r="B138" s="1909"/>
      <c r="C138" s="1909"/>
      <c r="D138" s="1909"/>
      <c r="E138" s="1886"/>
      <c r="F138" s="1909"/>
      <c r="G138" s="1909"/>
      <c r="H138" s="1895"/>
      <c r="I138" s="1898"/>
      <c r="J138" s="875" t="s">
        <v>3973</v>
      </c>
      <c r="K138" s="303" t="s">
        <v>3974</v>
      </c>
      <c r="L138" s="1193" t="s">
        <v>394</v>
      </c>
      <c r="M138" s="1900"/>
      <c r="N138" s="1900"/>
      <c r="O138" s="1900"/>
      <c r="P138" s="1903"/>
      <c r="Q138" s="1904"/>
    </row>
    <row r="139" spans="2:17" ht="28.5" x14ac:dyDescent="0.25">
      <c r="B139" s="1909"/>
      <c r="C139" s="1909"/>
      <c r="D139" s="1909"/>
      <c r="E139" s="1886"/>
      <c r="F139" s="1909"/>
      <c r="G139" s="1909"/>
      <c r="H139" s="1895"/>
      <c r="I139" s="1898"/>
      <c r="J139" s="875" t="s">
        <v>3973</v>
      </c>
      <c r="K139" s="303" t="s">
        <v>3972</v>
      </c>
      <c r="L139" s="1193" t="s">
        <v>394</v>
      </c>
      <c r="M139" s="1900"/>
      <c r="N139" s="1900"/>
      <c r="O139" s="1900"/>
      <c r="P139" s="1903"/>
      <c r="Q139" s="1904"/>
    </row>
    <row r="140" spans="2:17" ht="42.75" x14ac:dyDescent="0.25">
      <c r="B140" s="1910"/>
      <c r="C140" s="1910"/>
      <c r="D140" s="1910"/>
      <c r="E140" s="1834"/>
      <c r="F140" s="1910"/>
      <c r="G140" s="1910"/>
      <c r="H140" s="1896"/>
      <c r="I140" s="1899"/>
      <c r="J140" s="875" t="s">
        <v>3971</v>
      </c>
      <c r="K140" s="303" t="s">
        <v>3970</v>
      </c>
      <c r="L140" s="1193" t="s">
        <v>394</v>
      </c>
      <c r="M140" s="1838"/>
      <c r="N140" s="1838"/>
      <c r="O140" s="1838"/>
      <c r="P140" s="1905"/>
      <c r="Q140" s="1906"/>
    </row>
    <row r="141" spans="2:17" ht="102" customHeight="1" x14ac:dyDescent="0.25">
      <c r="B141" s="329" t="s">
        <v>2554</v>
      </c>
      <c r="C141" s="329" t="s">
        <v>3969</v>
      </c>
      <c r="D141" s="329" t="s">
        <v>3968</v>
      </c>
      <c r="E141" s="848">
        <v>1103216813</v>
      </c>
      <c r="F141" s="329" t="s">
        <v>3967</v>
      </c>
      <c r="G141" s="329" t="s">
        <v>3307</v>
      </c>
      <c r="H141" s="273">
        <v>41348</v>
      </c>
      <c r="I141" s="96" t="s">
        <v>368</v>
      </c>
      <c r="J141" s="104" t="s">
        <v>3966</v>
      </c>
      <c r="K141" s="107" t="s">
        <v>3965</v>
      </c>
      <c r="L141" s="97" t="s">
        <v>394</v>
      </c>
      <c r="M141" s="41" t="s">
        <v>20</v>
      </c>
      <c r="N141" s="41" t="s">
        <v>20</v>
      </c>
      <c r="O141" s="41" t="s">
        <v>20</v>
      </c>
      <c r="P141" s="1412" t="s">
        <v>3964</v>
      </c>
      <c r="Q141" s="1412"/>
    </row>
    <row r="144" spans="2:17" ht="15.75" thickBot="1" x14ac:dyDescent="0.3"/>
    <row r="145" spans="2:7" ht="30" x14ac:dyDescent="0.25">
      <c r="B145" s="42" t="s">
        <v>19</v>
      </c>
      <c r="C145" s="42" t="s">
        <v>152</v>
      </c>
      <c r="D145" s="91" t="s">
        <v>153</v>
      </c>
      <c r="E145" s="42" t="s">
        <v>29</v>
      </c>
      <c r="F145" s="135" t="s">
        <v>182</v>
      </c>
      <c r="G145" s="147"/>
    </row>
    <row r="146" spans="2:7" ht="156.75" x14ac:dyDescent="0.2">
      <c r="B146" s="1399" t="s">
        <v>183</v>
      </c>
      <c r="C146" s="850" t="s">
        <v>184</v>
      </c>
      <c r="D146" s="746">
        <v>25</v>
      </c>
      <c r="E146" s="746">
        <v>25</v>
      </c>
      <c r="F146" s="1400">
        <f>+E146+E147+E148</f>
        <v>60</v>
      </c>
      <c r="G146" s="149"/>
    </row>
    <row r="147" spans="2:7" ht="114" x14ac:dyDescent="0.2">
      <c r="B147" s="1399"/>
      <c r="C147" s="850" t="s">
        <v>185</v>
      </c>
      <c r="D147" s="739">
        <v>25</v>
      </c>
      <c r="E147" s="746">
        <v>25</v>
      </c>
      <c r="F147" s="1401"/>
      <c r="G147" s="149"/>
    </row>
    <row r="148" spans="2:7" ht="99.75" x14ac:dyDescent="0.2">
      <c r="B148" s="1399"/>
      <c r="C148" s="850" t="s">
        <v>186</v>
      </c>
      <c r="D148" s="746">
        <v>10</v>
      </c>
      <c r="E148" s="746">
        <v>10</v>
      </c>
      <c r="F148" s="1402"/>
      <c r="G148" s="149"/>
    </row>
    <row r="149" spans="2:7" x14ac:dyDescent="0.25">
      <c r="C149"/>
    </row>
    <row r="152" spans="2:7" x14ac:dyDescent="0.25">
      <c r="B152" s="39" t="s">
        <v>187</v>
      </c>
    </row>
    <row r="155" spans="2:7" x14ac:dyDescent="0.25">
      <c r="B155" s="40" t="s">
        <v>19</v>
      </c>
      <c r="C155" s="40" t="s">
        <v>28</v>
      </c>
      <c r="D155" s="42" t="s">
        <v>29</v>
      </c>
      <c r="E155" s="42" t="s">
        <v>30</v>
      </c>
    </row>
    <row r="156" spans="2:7" ht="28.5" x14ac:dyDescent="0.25">
      <c r="B156" s="43" t="s">
        <v>188</v>
      </c>
      <c r="C156" s="813">
        <v>40</v>
      </c>
      <c r="D156" s="746">
        <f>+E128</f>
        <v>40</v>
      </c>
      <c r="E156" s="1403">
        <f>+D156+D157</f>
        <v>100</v>
      </c>
    </row>
    <row r="157" spans="2:7" ht="42.75" x14ac:dyDescent="0.25">
      <c r="B157" s="43" t="s">
        <v>189</v>
      </c>
      <c r="C157" s="813">
        <v>60</v>
      </c>
      <c r="D157" s="746">
        <f>+F146</f>
        <v>60</v>
      </c>
      <c r="E157" s="1404"/>
    </row>
  </sheetData>
  <mergeCells count="108">
    <mergeCell ref="B76:N76"/>
    <mergeCell ref="J81:L81"/>
    <mergeCell ref="P81:Q81"/>
    <mergeCell ref="C58:N58"/>
    <mergeCell ref="B60:N60"/>
    <mergeCell ref="O63:P63"/>
    <mergeCell ref="O64:P70"/>
    <mergeCell ref="Q64:Q70"/>
    <mergeCell ref="B2:P2"/>
    <mergeCell ref="B4:P4"/>
    <mergeCell ref="C6:N6"/>
    <mergeCell ref="C7:N7"/>
    <mergeCell ref="C8:N8"/>
    <mergeCell ref="C9:N9"/>
    <mergeCell ref="C10:E10"/>
    <mergeCell ref="B14:C21"/>
    <mergeCell ref="B22:C22"/>
    <mergeCell ref="E40:E41"/>
    <mergeCell ref="M45:N45"/>
    <mergeCell ref="B54:B55"/>
    <mergeCell ref="C54:C55"/>
    <mergeCell ref="D54:E54"/>
    <mergeCell ref="N87:N90"/>
    <mergeCell ref="O87:O90"/>
    <mergeCell ref="P87:Q90"/>
    <mergeCell ref="B82:B86"/>
    <mergeCell ref="C82:C86"/>
    <mergeCell ref="D82:D86"/>
    <mergeCell ref="E82:E86"/>
    <mergeCell ref="F82:F86"/>
    <mergeCell ref="G82:G86"/>
    <mergeCell ref="H82:H86"/>
    <mergeCell ref="I82:I86"/>
    <mergeCell ref="M82:M86"/>
    <mergeCell ref="N82:N86"/>
    <mergeCell ref="O82:O86"/>
    <mergeCell ref="P82:Q86"/>
    <mergeCell ref="B87:B90"/>
    <mergeCell ref="C87:C90"/>
    <mergeCell ref="D87:D90"/>
    <mergeCell ref="E87:E90"/>
    <mergeCell ref="F87:F90"/>
    <mergeCell ref="G87:G90"/>
    <mergeCell ref="H87:H90"/>
    <mergeCell ref="I87:I90"/>
    <mergeCell ref="M87:M90"/>
    <mergeCell ref="N94:N95"/>
    <mergeCell ref="O94:O95"/>
    <mergeCell ref="P94:Q95"/>
    <mergeCell ref="B91:B93"/>
    <mergeCell ref="C91:C93"/>
    <mergeCell ref="D91:D93"/>
    <mergeCell ref="E91:E93"/>
    <mergeCell ref="F91:F93"/>
    <mergeCell ref="G91:G93"/>
    <mergeCell ref="H91:H93"/>
    <mergeCell ref="I91:I93"/>
    <mergeCell ref="M91:M93"/>
    <mergeCell ref="N91:N93"/>
    <mergeCell ref="O91:O93"/>
    <mergeCell ref="P91:Q93"/>
    <mergeCell ref="B94:B95"/>
    <mergeCell ref="C94:C95"/>
    <mergeCell ref="D94:D95"/>
    <mergeCell ref="E94:E95"/>
    <mergeCell ref="F94:F95"/>
    <mergeCell ref="G94:G95"/>
    <mergeCell ref="H94:H95"/>
    <mergeCell ref="I94:I95"/>
    <mergeCell ref="M94:M95"/>
    <mergeCell ref="N96:N100"/>
    <mergeCell ref="O96:O100"/>
    <mergeCell ref="P96:Q100"/>
    <mergeCell ref="B103:N103"/>
    <mergeCell ref="D106:E106"/>
    <mergeCell ref="D107:E107"/>
    <mergeCell ref="B110:P110"/>
    <mergeCell ref="B113:N113"/>
    <mergeCell ref="E128:E130"/>
    <mergeCell ref="B96:B100"/>
    <mergeCell ref="C96:C100"/>
    <mergeCell ref="D96:D100"/>
    <mergeCell ref="E96:E100"/>
    <mergeCell ref="F96:F100"/>
    <mergeCell ref="G96:G100"/>
    <mergeCell ref="H96:H100"/>
    <mergeCell ref="I96:I100"/>
    <mergeCell ref="M96:M100"/>
    <mergeCell ref="B133:N133"/>
    <mergeCell ref="J135:L135"/>
    <mergeCell ref="P135:Q135"/>
    <mergeCell ref="P136:Q136"/>
    <mergeCell ref="B137:B140"/>
    <mergeCell ref="C137:C140"/>
    <mergeCell ref="D137:D140"/>
    <mergeCell ref="E137:E140"/>
    <mergeCell ref="F137:F140"/>
    <mergeCell ref="G137:G140"/>
    <mergeCell ref="P141:Q141"/>
    <mergeCell ref="B146:B148"/>
    <mergeCell ref="F146:F148"/>
    <mergeCell ref="E156:E157"/>
    <mergeCell ref="H137:H140"/>
    <mergeCell ref="I137:I140"/>
    <mergeCell ref="M137:M140"/>
    <mergeCell ref="N137:N140"/>
    <mergeCell ref="O137:O140"/>
    <mergeCell ref="P137:Q140"/>
  </mergeCells>
  <dataValidations count="2">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4"/>
  <sheetViews>
    <sheetView topLeftCell="A4" zoomScale="66" zoomScaleNormal="66" workbookViewId="0">
      <selection activeCell="E32" sqref="E32"/>
    </sheetView>
  </sheetViews>
  <sheetFormatPr baseColWidth="10" defaultRowHeight="15" x14ac:dyDescent="0.25"/>
  <cols>
    <col min="1" max="1" width="3.140625" style="1" bestFit="1" customWidth="1"/>
    <col min="2" max="2" width="69.28515625"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85546875" style="1" customWidth="1"/>
    <col min="11" max="11" width="14.7109375" style="1" bestFit="1" customWidth="1"/>
    <col min="12" max="12" width="41.85546875" style="1" customWidth="1"/>
    <col min="13" max="13" width="13.28515625" style="1" customWidth="1"/>
    <col min="14" max="14" width="14.7109375" style="1" customWidth="1"/>
    <col min="15" max="15" width="8.28515625" style="1" customWidth="1"/>
    <col min="16" max="16" width="19.5703125" style="1" bestFit="1" customWidth="1"/>
    <col min="17" max="17" width="14.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4150</v>
      </c>
      <c r="D6" s="1425"/>
      <c r="E6" s="1425"/>
      <c r="F6" s="1425"/>
      <c r="G6" s="1425"/>
      <c r="H6" s="1425"/>
      <c r="I6" s="1425"/>
      <c r="J6" s="1425"/>
      <c r="K6" s="1425"/>
      <c r="L6" s="1425"/>
      <c r="M6" s="1425"/>
      <c r="N6" s="1426"/>
    </row>
    <row r="7" spans="2:16" ht="16.5" thickBot="1" x14ac:dyDescent="0.3">
      <c r="B7" s="3" t="s">
        <v>4</v>
      </c>
      <c r="C7" s="1425" t="s">
        <v>4145</v>
      </c>
      <c r="D7" s="1425"/>
      <c r="E7" s="1425"/>
      <c r="F7" s="1425"/>
      <c r="G7" s="1425"/>
      <c r="H7" s="1425"/>
      <c r="I7" s="1425"/>
      <c r="J7" s="1425"/>
      <c r="K7" s="1425"/>
      <c r="L7" s="1425"/>
      <c r="M7" s="1425"/>
      <c r="N7" s="1426"/>
    </row>
    <row r="8" spans="2:16" ht="16.5" thickBot="1" x14ac:dyDescent="0.3">
      <c r="B8" s="3" t="s">
        <v>6</v>
      </c>
      <c r="C8" s="1425" t="s">
        <v>4146</v>
      </c>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13</v>
      </c>
      <c r="D10" s="1415"/>
      <c r="E10" s="1416"/>
      <c r="F10" s="4"/>
      <c r="G10" s="4"/>
      <c r="H10" s="4"/>
      <c r="I10" s="4"/>
      <c r="J10" s="4"/>
      <c r="K10" s="4"/>
      <c r="L10" s="4"/>
      <c r="M10" s="4"/>
      <c r="N10" s="5"/>
    </row>
    <row r="11" spans="2:16" ht="16.5" thickBot="1" x14ac:dyDescent="0.3">
      <c r="B11" s="6" t="s">
        <v>10</v>
      </c>
      <c r="C11" s="223">
        <v>41981</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13</v>
      </c>
      <c r="E15" s="18">
        <v>2297771300</v>
      </c>
      <c r="F15" s="357">
        <v>1000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18">
        <v>2297771300</v>
      </c>
      <c r="F22" s="357">
        <v>1000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800</v>
      </c>
      <c r="D24" s="32"/>
      <c r="E24" s="33">
        <f>E22</f>
        <v>2297771300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746"/>
      <c r="D31" s="41" t="s">
        <v>23</v>
      </c>
      <c r="E31"/>
      <c r="F31"/>
      <c r="G31"/>
      <c r="H31"/>
      <c r="I31" s="13"/>
      <c r="J31" s="13"/>
      <c r="K31" s="13"/>
      <c r="L31" s="13"/>
      <c r="M31" s="13"/>
      <c r="N31" s="14"/>
    </row>
    <row r="32" spans="1:14" x14ac:dyDescent="0.25">
      <c r="A32" s="36"/>
      <c r="B32" s="41" t="s">
        <v>25</v>
      </c>
      <c r="C32" s="41"/>
      <c r="D32" s="41" t="s">
        <v>23</v>
      </c>
      <c r="E32"/>
      <c r="F32"/>
      <c r="G32"/>
      <c r="H32"/>
      <c r="I32" s="13"/>
      <c r="J32" s="13"/>
      <c r="K32" s="13"/>
      <c r="L32" s="13"/>
      <c r="M32" s="13"/>
      <c r="N32" s="14"/>
    </row>
    <row r="33" spans="1:17" x14ac:dyDescent="0.25">
      <c r="A33" s="36"/>
      <c r="B33" s="41" t="s">
        <v>26</v>
      </c>
      <c r="C33" s="746" t="s">
        <v>23</v>
      </c>
      <c r="D33" s="41"/>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61.5" customHeight="1" x14ac:dyDescent="0.25">
      <c r="A40" s="36"/>
      <c r="B40" s="43" t="s">
        <v>31</v>
      </c>
      <c r="C40" s="813">
        <v>40</v>
      </c>
      <c r="D40" s="346">
        <v>0</v>
      </c>
      <c r="E40" s="1537">
        <f>+D40+D41</f>
        <v>35</v>
      </c>
      <c r="F40"/>
      <c r="G40"/>
      <c r="H40"/>
      <c r="I40" s="13"/>
      <c r="J40" s="13"/>
      <c r="K40" s="13"/>
      <c r="L40" s="13"/>
      <c r="M40" s="13"/>
      <c r="N40" s="14"/>
    </row>
    <row r="41" spans="1:17" ht="57" x14ac:dyDescent="0.25">
      <c r="A41" s="36"/>
      <c r="B41" s="43" t="s">
        <v>32</v>
      </c>
      <c r="C41" s="813">
        <v>60</v>
      </c>
      <c r="D41" s="346">
        <v>35</v>
      </c>
      <c r="E41" s="1539"/>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9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64" t="s">
        <v>4146</v>
      </c>
      <c r="C49" s="1252" t="s">
        <v>4147</v>
      </c>
      <c r="D49" s="64" t="s">
        <v>2171</v>
      </c>
      <c r="E49" s="162">
        <v>701820100127</v>
      </c>
      <c r="F49" s="1251" t="s">
        <v>20</v>
      </c>
      <c r="G49" s="1250">
        <v>0.4</v>
      </c>
      <c r="H49" s="159">
        <v>40206</v>
      </c>
      <c r="I49" s="159">
        <v>40543</v>
      </c>
      <c r="J49" s="161" t="s">
        <v>21</v>
      </c>
      <c r="K49" s="1246">
        <v>11.06</v>
      </c>
      <c r="L49" s="158">
        <v>0</v>
      </c>
      <c r="M49" s="162">
        <v>252</v>
      </c>
      <c r="N49" s="162">
        <v>100</v>
      </c>
      <c r="O49" s="1249">
        <v>185332272</v>
      </c>
      <c r="P49" s="1254">
        <v>64.650000000000006</v>
      </c>
      <c r="Q49" s="1947" t="s">
        <v>4149</v>
      </c>
      <c r="R49" s="61"/>
      <c r="S49" s="61"/>
      <c r="T49" s="61"/>
      <c r="U49" s="61"/>
      <c r="V49" s="61"/>
      <c r="W49" s="61"/>
      <c r="X49" s="61"/>
      <c r="Y49" s="61"/>
      <c r="Z49" s="61"/>
    </row>
    <row r="50" spans="1:26" s="62" customFormat="1" ht="38.25" customHeight="1" x14ac:dyDescent="0.25">
      <c r="A50" s="50">
        <f>+A49+1</f>
        <v>2</v>
      </c>
      <c r="B50" s="64" t="s">
        <v>4146</v>
      </c>
      <c r="C50" s="1252" t="s">
        <v>4147</v>
      </c>
      <c r="D50" s="64" t="s">
        <v>2171</v>
      </c>
      <c r="E50" s="162">
        <v>701820100069</v>
      </c>
      <c r="F50" s="1251" t="s">
        <v>20</v>
      </c>
      <c r="G50" s="1250">
        <v>0.4</v>
      </c>
      <c r="H50" s="159">
        <v>40205</v>
      </c>
      <c r="I50" s="159">
        <v>40543</v>
      </c>
      <c r="J50" s="161" t="s">
        <v>21</v>
      </c>
      <c r="K50" s="1246">
        <v>0.06</v>
      </c>
      <c r="L50" s="1256">
        <v>11.06</v>
      </c>
      <c r="M50" s="162">
        <v>140</v>
      </c>
      <c r="N50" s="162">
        <v>100</v>
      </c>
      <c r="O50" s="1249">
        <v>100734627</v>
      </c>
      <c r="P50" s="1254">
        <v>66.67</v>
      </c>
      <c r="Q50" s="1948"/>
      <c r="R50" s="61"/>
      <c r="S50" s="61"/>
      <c r="T50" s="61"/>
      <c r="U50" s="61"/>
      <c r="V50" s="61"/>
      <c r="W50" s="61"/>
      <c r="X50" s="61"/>
      <c r="Y50" s="61"/>
      <c r="Z50" s="61"/>
    </row>
    <row r="51" spans="1:26" s="62" customFormat="1" ht="57" customHeight="1" x14ac:dyDescent="0.25">
      <c r="A51" s="50">
        <f>+A50+1</f>
        <v>3</v>
      </c>
      <c r="B51" s="64" t="s">
        <v>4146</v>
      </c>
      <c r="C51" s="1252" t="s">
        <v>4147</v>
      </c>
      <c r="D51" s="64" t="s">
        <v>2171</v>
      </c>
      <c r="E51" s="1255">
        <v>701820110075</v>
      </c>
      <c r="F51" s="1251" t="s">
        <v>20</v>
      </c>
      <c r="G51" s="1250">
        <v>0.4</v>
      </c>
      <c r="H51" s="159">
        <v>40560</v>
      </c>
      <c r="I51" s="159">
        <v>40908</v>
      </c>
      <c r="J51" s="161" t="s">
        <v>21</v>
      </c>
      <c r="K51" s="1246">
        <v>11.43</v>
      </c>
      <c r="L51" s="158">
        <v>0</v>
      </c>
      <c r="M51" s="162">
        <v>210</v>
      </c>
      <c r="N51" s="162">
        <v>100</v>
      </c>
      <c r="O51" s="1249">
        <v>124693920</v>
      </c>
      <c r="P51" s="1254">
        <v>68.69</v>
      </c>
      <c r="Q51" s="1948"/>
      <c r="R51" s="61"/>
      <c r="S51" s="61"/>
      <c r="T51" s="61"/>
      <c r="U51" s="61"/>
      <c r="V51" s="61"/>
      <c r="W51" s="61"/>
      <c r="X51" s="61"/>
      <c r="Y51" s="61"/>
      <c r="Z51" s="61"/>
    </row>
    <row r="52" spans="1:26" s="62" customFormat="1" x14ac:dyDescent="0.25">
      <c r="A52" s="50">
        <f>+A51+1</f>
        <v>4</v>
      </c>
      <c r="B52" s="64" t="s">
        <v>4146</v>
      </c>
      <c r="C52" s="1252" t="s">
        <v>4147</v>
      </c>
      <c r="D52" s="64" t="s">
        <v>2171</v>
      </c>
      <c r="E52" s="162">
        <v>701820110182</v>
      </c>
      <c r="F52" s="1251" t="s">
        <v>20</v>
      </c>
      <c r="G52" s="1250">
        <v>0.4</v>
      </c>
      <c r="H52" s="159">
        <v>40575</v>
      </c>
      <c r="I52" s="159">
        <v>40908</v>
      </c>
      <c r="J52" s="161" t="s">
        <v>21</v>
      </c>
      <c r="K52" s="1246">
        <v>0</v>
      </c>
      <c r="L52" s="158">
        <v>11</v>
      </c>
      <c r="M52" s="162">
        <v>252</v>
      </c>
      <c r="N52" s="162">
        <v>100</v>
      </c>
      <c r="O52" s="1249">
        <v>192503999</v>
      </c>
      <c r="P52" s="1254">
        <v>70.709999999999994</v>
      </c>
      <c r="Q52" s="1948"/>
      <c r="R52" s="61"/>
      <c r="S52" s="61"/>
      <c r="T52" s="61"/>
      <c r="U52" s="61"/>
      <c r="V52" s="61"/>
      <c r="W52" s="61"/>
      <c r="X52" s="61"/>
      <c r="Y52" s="61"/>
      <c r="Z52" s="61"/>
    </row>
    <row r="53" spans="1:26" s="62" customFormat="1" ht="44.25" customHeight="1" x14ac:dyDescent="0.25">
      <c r="A53" s="50">
        <f>+A52+1</f>
        <v>5</v>
      </c>
      <c r="B53" s="64" t="s">
        <v>4146</v>
      </c>
      <c r="C53" s="1252" t="s">
        <v>4147</v>
      </c>
      <c r="D53" s="64" t="s">
        <v>2171</v>
      </c>
      <c r="E53" s="162">
        <v>70182012189</v>
      </c>
      <c r="F53" s="1251" t="s">
        <v>20</v>
      </c>
      <c r="G53" s="1250">
        <v>0.4</v>
      </c>
      <c r="H53" s="159">
        <v>40941</v>
      </c>
      <c r="I53" s="159">
        <v>41274</v>
      </c>
      <c r="J53" s="161" t="s">
        <v>21</v>
      </c>
      <c r="K53" s="1246">
        <v>10.93</v>
      </c>
      <c r="L53" s="158">
        <v>0</v>
      </c>
      <c r="M53" s="162">
        <v>140</v>
      </c>
      <c r="N53" s="162">
        <v>100</v>
      </c>
      <c r="O53" s="1249">
        <v>107626821</v>
      </c>
      <c r="P53" s="1248">
        <v>73</v>
      </c>
      <c r="Q53" s="1948"/>
      <c r="R53" s="61"/>
      <c r="S53" s="61"/>
      <c r="T53" s="61"/>
      <c r="U53" s="61"/>
      <c r="V53" s="61"/>
      <c r="W53" s="61"/>
      <c r="X53" s="61"/>
      <c r="Y53" s="61"/>
      <c r="Z53" s="61"/>
    </row>
    <row r="54" spans="1:26" s="62" customFormat="1" x14ac:dyDescent="0.25">
      <c r="A54" s="50"/>
      <c r="B54" s="64" t="s">
        <v>4146</v>
      </c>
      <c r="C54" s="1252" t="s">
        <v>4147</v>
      </c>
      <c r="D54" s="64" t="s">
        <v>2171</v>
      </c>
      <c r="E54" s="162">
        <v>701820120258</v>
      </c>
      <c r="F54" s="1251" t="s">
        <v>20</v>
      </c>
      <c r="G54" s="1250">
        <v>0.4</v>
      </c>
      <c r="H54" s="159">
        <v>40947</v>
      </c>
      <c r="I54" s="159">
        <v>41274</v>
      </c>
      <c r="J54" s="161" t="s">
        <v>21</v>
      </c>
      <c r="K54" s="1253">
        <v>0</v>
      </c>
      <c r="L54" s="158">
        <v>10.71</v>
      </c>
      <c r="M54" s="162">
        <v>246</v>
      </c>
      <c r="N54" s="162">
        <v>100</v>
      </c>
      <c r="O54" s="1249">
        <v>169727556</v>
      </c>
      <c r="P54" s="1248" t="s">
        <v>4148</v>
      </c>
      <c r="Q54" s="1948"/>
      <c r="R54" s="61"/>
      <c r="S54" s="61"/>
      <c r="T54" s="61"/>
      <c r="U54" s="61"/>
      <c r="V54" s="61"/>
      <c r="W54" s="61"/>
      <c r="X54" s="61"/>
      <c r="Y54" s="61"/>
      <c r="Z54" s="61"/>
    </row>
    <row r="55" spans="1:26" s="62" customFormat="1" ht="34.5" customHeight="1" x14ac:dyDescent="0.25">
      <c r="A55" s="50">
        <f>+A53+1</f>
        <v>6</v>
      </c>
      <c r="B55" s="64" t="s">
        <v>4146</v>
      </c>
      <c r="C55" s="1252" t="s">
        <v>4147</v>
      </c>
      <c r="D55" s="64" t="s">
        <v>2171</v>
      </c>
      <c r="E55" s="162">
        <v>701820130229</v>
      </c>
      <c r="F55" s="1251" t="s">
        <v>20</v>
      </c>
      <c r="G55" s="1250">
        <v>0.4</v>
      </c>
      <c r="H55" s="159">
        <v>41313</v>
      </c>
      <c r="I55" s="159">
        <v>41639</v>
      </c>
      <c r="J55" s="161" t="s">
        <v>21</v>
      </c>
      <c r="K55" s="1246">
        <v>10.73</v>
      </c>
      <c r="L55" s="158">
        <v>0</v>
      </c>
      <c r="M55" s="162">
        <v>512</v>
      </c>
      <c r="N55" s="162">
        <v>100</v>
      </c>
      <c r="O55" s="1249">
        <v>454703122</v>
      </c>
      <c r="P55" s="1248">
        <v>82</v>
      </c>
      <c r="Q55" s="1948"/>
      <c r="R55" s="61"/>
      <c r="S55" s="61"/>
      <c r="T55" s="61"/>
      <c r="U55" s="61"/>
      <c r="V55" s="61"/>
      <c r="W55" s="61"/>
      <c r="X55" s="61"/>
      <c r="Y55" s="61"/>
      <c r="Z55" s="61"/>
    </row>
    <row r="56" spans="1:26" s="62" customFormat="1" x14ac:dyDescent="0.25">
      <c r="A56" s="50"/>
      <c r="B56" s="64" t="s">
        <v>4146</v>
      </c>
      <c r="C56" s="1252" t="s">
        <v>4147</v>
      </c>
      <c r="D56" s="64" t="s">
        <v>2171</v>
      </c>
      <c r="E56" s="162">
        <v>701820130324</v>
      </c>
      <c r="F56" s="1251" t="s">
        <v>20</v>
      </c>
      <c r="G56" s="1250">
        <v>0.4</v>
      </c>
      <c r="H56" s="159">
        <v>41508</v>
      </c>
      <c r="I56" s="159">
        <v>41988</v>
      </c>
      <c r="J56" s="161" t="s">
        <v>21</v>
      </c>
      <c r="K56" s="1246">
        <v>9</v>
      </c>
      <c r="L56" s="158">
        <v>6.76</v>
      </c>
      <c r="M56" s="162">
        <v>250</v>
      </c>
      <c r="N56" s="162">
        <v>100</v>
      </c>
      <c r="O56" s="1249">
        <v>675991132</v>
      </c>
      <c r="P56" s="1248">
        <v>83</v>
      </c>
      <c r="Q56" s="1948"/>
      <c r="R56" s="61"/>
      <c r="S56" s="61"/>
      <c r="T56" s="61"/>
      <c r="U56" s="61"/>
      <c r="V56" s="61"/>
      <c r="W56" s="61"/>
      <c r="X56" s="61"/>
      <c r="Y56" s="61"/>
      <c r="Z56" s="61"/>
    </row>
    <row r="57" spans="1:26" s="62" customFormat="1" ht="28.5" x14ac:dyDescent="0.25">
      <c r="A57" s="50"/>
      <c r="B57" s="64" t="s">
        <v>4145</v>
      </c>
      <c r="C57" s="64" t="s">
        <v>4145</v>
      </c>
      <c r="D57" s="64" t="s">
        <v>2171</v>
      </c>
      <c r="E57" s="58">
        <v>701820130346</v>
      </c>
      <c r="F57" s="52" t="s">
        <v>20</v>
      </c>
      <c r="G57" s="54">
        <v>0.6</v>
      </c>
      <c r="H57" s="159">
        <v>41508</v>
      </c>
      <c r="I57" s="159">
        <v>41988</v>
      </c>
      <c r="J57" s="161" t="s">
        <v>21</v>
      </c>
      <c r="K57" s="1246"/>
      <c r="L57" s="158">
        <v>15.76</v>
      </c>
      <c r="M57" s="162">
        <v>300</v>
      </c>
      <c r="N57" s="58">
        <v>100</v>
      </c>
      <c r="O57" s="59">
        <v>810672531</v>
      </c>
      <c r="P57" s="308">
        <v>84</v>
      </c>
      <c r="Q57" s="1948"/>
      <c r="R57" s="61"/>
      <c r="S57" s="61"/>
      <c r="T57" s="61"/>
      <c r="U57" s="61"/>
      <c r="V57" s="61"/>
      <c r="W57" s="61"/>
      <c r="X57" s="61"/>
      <c r="Y57" s="61"/>
      <c r="Z57" s="61"/>
    </row>
    <row r="58" spans="1:26" s="62" customFormat="1" ht="28.5" x14ac:dyDescent="0.25">
      <c r="A58" s="50"/>
      <c r="B58" s="64" t="s">
        <v>4145</v>
      </c>
      <c r="C58" s="64" t="s">
        <v>4145</v>
      </c>
      <c r="D58" s="64" t="s">
        <v>2171</v>
      </c>
      <c r="E58" s="58">
        <v>701820130348</v>
      </c>
      <c r="F58" s="52" t="s">
        <v>20</v>
      </c>
      <c r="G58" s="54">
        <v>0.6</v>
      </c>
      <c r="H58" s="159">
        <v>41508</v>
      </c>
      <c r="I58" s="159">
        <v>42004</v>
      </c>
      <c r="J58" s="161" t="s">
        <v>21</v>
      </c>
      <c r="K58" s="1246">
        <v>0</v>
      </c>
      <c r="L58" s="158">
        <v>15.8</v>
      </c>
      <c r="M58" s="162">
        <v>200</v>
      </c>
      <c r="N58" s="58">
        <v>100</v>
      </c>
      <c r="O58" s="59">
        <v>733795844</v>
      </c>
      <c r="P58" s="308">
        <v>85</v>
      </c>
      <c r="Q58" s="1948"/>
      <c r="R58" s="61"/>
      <c r="S58" s="61"/>
      <c r="T58" s="61"/>
      <c r="U58" s="61"/>
      <c r="V58" s="61"/>
      <c r="W58" s="61"/>
      <c r="X58" s="61"/>
      <c r="Y58" s="61"/>
      <c r="Z58" s="61"/>
    </row>
    <row r="59" spans="1:26" s="62" customFormat="1" ht="28.5" x14ac:dyDescent="0.25">
      <c r="A59" s="50"/>
      <c r="B59" s="64" t="s">
        <v>4145</v>
      </c>
      <c r="C59" s="64" t="s">
        <v>4145</v>
      </c>
      <c r="D59" s="64" t="s">
        <v>2171</v>
      </c>
      <c r="E59" s="58">
        <v>701820130221</v>
      </c>
      <c r="F59" s="52" t="s">
        <v>20</v>
      </c>
      <c r="G59" s="54">
        <v>0.6</v>
      </c>
      <c r="H59" s="159">
        <v>41304</v>
      </c>
      <c r="I59" s="159">
        <v>41639</v>
      </c>
      <c r="J59" s="161" t="s">
        <v>21</v>
      </c>
      <c r="K59" s="1246">
        <v>0</v>
      </c>
      <c r="L59" s="158">
        <v>11.02</v>
      </c>
      <c r="M59" s="162">
        <v>166</v>
      </c>
      <c r="N59" s="58">
        <v>100</v>
      </c>
      <c r="O59" s="59">
        <v>522856877</v>
      </c>
      <c r="P59" s="308">
        <v>87</v>
      </c>
      <c r="Q59" s="1948"/>
      <c r="R59" s="61"/>
      <c r="S59" s="61"/>
      <c r="T59" s="61"/>
      <c r="U59" s="61"/>
      <c r="V59" s="61"/>
      <c r="W59" s="61"/>
      <c r="X59" s="61"/>
      <c r="Y59" s="61"/>
      <c r="Z59" s="61"/>
    </row>
    <row r="60" spans="1:26" s="62" customFormat="1" x14ac:dyDescent="0.25">
      <c r="A60" s="50"/>
      <c r="B60" s="64" t="s">
        <v>4146</v>
      </c>
      <c r="C60" s="64" t="s">
        <v>4146</v>
      </c>
      <c r="D60" s="64" t="s">
        <v>2171</v>
      </c>
      <c r="E60" s="58">
        <v>701820140176</v>
      </c>
      <c r="F60" s="52" t="s">
        <v>20</v>
      </c>
      <c r="G60" s="54"/>
      <c r="H60" s="159">
        <v>41661</v>
      </c>
      <c r="I60" s="159">
        <v>41973</v>
      </c>
      <c r="J60" s="161" t="s">
        <v>21</v>
      </c>
      <c r="K60" s="1246">
        <v>0</v>
      </c>
      <c r="L60" s="1247">
        <v>10.3</v>
      </c>
      <c r="M60" s="162">
        <v>392</v>
      </c>
      <c r="N60" s="58">
        <v>100</v>
      </c>
      <c r="O60" s="59">
        <v>458699584</v>
      </c>
      <c r="P60" s="308">
        <v>88</v>
      </c>
      <c r="Q60" s="1948"/>
      <c r="R60" s="61"/>
      <c r="S60" s="61"/>
      <c r="T60" s="61"/>
      <c r="U60" s="61"/>
      <c r="V60" s="61"/>
      <c r="W60" s="61"/>
      <c r="X60" s="61"/>
      <c r="Y60" s="61"/>
      <c r="Z60" s="61"/>
    </row>
    <row r="61" spans="1:26" s="62" customFormat="1" ht="28.5" x14ac:dyDescent="0.25">
      <c r="A61" s="50">
        <f>+A55+1</f>
        <v>7</v>
      </c>
      <c r="B61" s="64" t="s">
        <v>4145</v>
      </c>
      <c r="C61" s="64" t="s">
        <v>4145</v>
      </c>
      <c r="D61" s="64" t="s">
        <v>2171</v>
      </c>
      <c r="E61" s="58">
        <v>701820140185</v>
      </c>
      <c r="F61" s="52" t="s">
        <v>20</v>
      </c>
      <c r="G61" s="54">
        <v>0.6</v>
      </c>
      <c r="H61" s="159">
        <v>41661</v>
      </c>
      <c r="I61" s="159">
        <v>41973</v>
      </c>
      <c r="J61" s="161" t="s">
        <v>21</v>
      </c>
      <c r="K61" s="1246">
        <v>0</v>
      </c>
      <c r="L61" s="158">
        <v>10.3</v>
      </c>
      <c r="M61" s="162">
        <v>318</v>
      </c>
      <c r="N61" s="58">
        <v>100</v>
      </c>
      <c r="O61" s="59">
        <v>361501072</v>
      </c>
      <c r="P61" s="1245">
        <v>89</v>
      </c>
      <c r="Q61" s="1949"/>
      <c r="R61" s="61"/>
      <c r="S61" s="61"/>
      <c r="T61" s="61"/>
      <c r="U61" s="61"/>
      <c r="V61" s="61"/>
      <c r="W61" s="61"/>
      <c r="X61" s="61"/>
      <c r="Y61" s="61"/>
      <c r="Z61" s="61"/>
    </row>
    <row r="62" spans="1:26" s="62" customFormat="1" x14ac:dyDescent="0.25">
      <c r="A62" s="50">
        <f>+A61+1</f>
        <v>8</v>
      </c>
      <c r="C62" s="52"/>
      <c r="D62" s="64"/>
      <c r="E62" s="58"/>
      <c r="F62" s="52"/>
      <c r="G62" s="54"/>
      <c r="H62" s="55"/>
      <c r="I62" s="55"/>
      <c r="J62" s="56"/>
      <c r="K62" s="292" t="s">
        <v>4144</v>
      </c>
      <c r="L62" s="210"/>
      <c r="M62" s="210">
        <v>762</v>
      </c>
      <c r="N62" s="57"/>
      <c r="O62" s="59"/>
      <c r="P62" s="1244"/>
      <c r="Q62" s="60"/>
      <c r="R62" s="61"/>
      <c r="S62" s="61"/>
      <c r="T62" s="61"/>
      <c r="U62" s="61"/>
      <c r="V62" s="61"/>
      <c r="W62" s="61"/>
      <c r="X62" s="61"/>
      <c r="Y62" s="61"/>
      <c r="Z62" s="61"/>
    </row>
    <row r="63" spans="1:26" s="62" customFormat="1" x14ac:dyDescent="0.25">
      <c r="A63" s="50"/>
      <c r="B63" s="51" t="s">
        <v>30</v>
      </c>
      <c r="C63" s="52"/>
      <c r="D63" s="64"/>
      <c r="E63" s="58"/>
      <c r="F63" s="52"/>
      <c r="G63" s="54"/>
      <c r="H63" s="55"/>
      <c r="I63" s="55"/>
      <c r="J63" s="56"/>
      <c r="K63" s="209"/>
      <c r="L63" s="209"/>
      <c r="M63" s="210"/>
      <c r="N63" s="209"/>
      <c r="O63" s="59"/>
      <c r="P63" s="59"/>
      <c r="Q63" s="60"/>
    </row>
    <row r="64" spans="1:26" s="82" customFormat="1" x14ac:dyDescent="0.25">
      <c r="E64" s="83"/>
    </row>
    <row r="65" spans="2:17" s="82" customFormat="1" x14ac:dyDescent="0.25">
      <c r="B65" s="1422" t="s">
        <v>56</v>
      </c>
      <c r="C65" s="1422" t="s">
        <v>57</v>
      </c>
      <c r="D65" s="1424" t="s">
        <v>58</v>
      </c>
      <c r="E65" s="1424"/>
    </row>
    <row r="66" spans="2:17" s="82" customFormat="1" x14ac:dyDescent="0.25">
      <c r="B66" s="1423"/>
      <c r="C66" s="1423"/>
      <c r="D66" s="766" t="s">
        <v>59</v>
      </c>
      <c r="E66" s="85" t="s">
        <v>60</v>
      </c>
    </row>
    <row r="67" spans="2:17" s="82" customFormat="1" ht="18.75" x14ac:dyDescent="0.25">
      <c r="B67" s="86" t="s">
        <v>61</v>
      </c>
      <c r="C67" s="87">
        <f>+K63</f>
        <v>0</v>
      </c>
      <c r="D67" s="740" t="s">
        <v>23</v>
      </c>
      <c r="E67" s="88"/>
      <c r="F67" s="89"/>
      <c r="G67" s="89"/>
      <c r="H67" s="89"/>
      <c r="I67" s="89"/>
      <c r="J67" s="89"/>
      <c r="K67" s="89"/>
      <c r="L67" s="89"/>
      <c r="M67" s="89"/>
    </row>
    <row r="68" spans="2:17" s="82" customFormat="1" x14ac:dyDescent="0.25">
      <c r="B68" s="86" t="s">
        <v>62</v>
      </c>
      <c r="C68" s="87">
        <f>+M63</f>
        <v>0</v>
      </c>
      <c r="D68" s="740"/>
      <c r="E68" s="740" t="s">
        <v>23</v>
      </c>
    </row>
    <row r="69" spans="2:17" s="82" customFormat="1" x14ac:dyDescent="0.25">
      <c r="B69" s="90"/>
      <c r="C69" s="1413"/>
      <c r="D69" s="1413"/>
      <c r="E69" s="1413"/>
      <c r="F69" s="1413"/>
      <c r="G69" s="1413"/>
      <c r="H69" s="1413"/>
      <c r="I69" s="1413"/>
      <c r="J69" s="1413"/>
      <c r="K69" s="1413"/>
      <c r="L69" s="1413"/>
      <c r="M69" s="1413"/>
      <c r="N69" s="1413"/>
    </row>
    <row r="70" spans="2:17" ht="15.75" thickBot="1" x14ac:dyDescent="0.3"/>
    <row r="71" spans="2:17" ht="27" thickBot="1" x14ac:dyDescent="0.3">
      <c r="B71" s="1414" t="s">
        <v>63</v>
      </c>
      <c r="C71" s="1414"/>
      <c r="D71" s="1414"/>
      <c r="E71" s="1414"/>
      <c r="F71" s="1414"/>
      <c r="G71" s="1414"/>
      <c r="H71" s="1414"/>
      <c r="I71" s="1414"/>
      <c r="J71" s="1414"/>
      <c r="K71" s="1414"/>
      <c r="L71" s="1414"/>
      <c r="M71" s="1414"/>
      <c r="N71" s="1414"/>
    </row>
    <row r="74" spans="2:17" ht="120" x14ac:dyDescent="0.25">
      <c r="B74" s="91" t="s">
        <v>64</v>
      </c>
      <c r="C74" s="92" t="s">
        <v>65</v>
      </c>
      <c r="D74" s="92" t="s">
        <v>66</v>
      </c>
      <c r="E74" s="92" t="s">
        <v>67</v>
      </c>
      <c r="F74" s="92" t="s">
        <v>68</v>
      </c>
      <c r="G74" s="92" t="s">
        <v>69</v>
      </c>
      <c r="H74" s="92" t="s">
        <v>70</v>
      </c>
      <c r="I74" s="92" t="s">
        <v>71</v>
      </c>
      <c r="J74" s="92" t="s">
        <v>72</v>
      </c>
      <c r="K74" s="92" t="s">
        <v>73</v>
      </c>
      <c r="L74" s="92" t="s">
        <v>74</v>
      </c>
      <c r="M74" s="93" t="s">
        <v>75</v>
      </c>
      <c r="N74" s="93" t="s">
        <v>76</v>
      </c>
      <c r="O74" s="1387" t="s">
        <v>77</v>
      </c>
      <c r="P74" s="1388"/>
      <c r="Q74" s="92" t="s">
        <v>78</v>
      </c>
    </row>
    <row r="75" spans="2:17" ht="42.75" customHeight="1" x14ac:dyDescent="0.25">
      <c r="B75" s="94"/>
      <c r="C75" s="94"/>
      <c r="D75" s="95"/>
      <c r="E75" s="95"/>
      <c r="F75" s="96"/>
      <c r="G75" s="96"/>
      <c r="I75" s="97"/>
      <c r="J75" s="97"/>
      <c r="K75" s="41"/>
      <c r="L75" s="41"/>
      <c r="M75" s="41"/>
      <c r="N75" s="41"/>
      <c r="O75" s="1917" t="s">
        <v>4143</v>
      </c>
      <c r="P75" s="1918"/>
      <c r="Q75" s="1403" t="s">
        <v>21</v>
      </c>
    </row>
    <row r="76" spans="2:17" x14ac:dyDescent="0.25">
      <c r="B76" s="94"/>
      <c r="C76" s="94"/>
      <c r="D76" s="107"/>
      <c r="E76" s="95"/>
      <c r="F76" s="96"/>
      <c r="G76" s="96"/>
      <c r="H76" s="203"/>
      <c r="I76" s="97"/>
      <c r="J76" s="97"/>
      <c r="K76" s="41"/>
      <c r="L76" s="41"/>
      <c r="M76" s="41"/>
      <c r="N76" s="41"/>
      <c r="O76" s="1919"/>
      <c r="P76" s="1920"/>
      <c r="Q76" s="1404"/>
    </row>
    <row r="77" spans="2:17" x14ac:dyDescent="0.25">
      <c r="B77" s="94"/>
      <c r="C77" s="94"/>
      <c r="D77" s="95"/>
      <c r="E77" s="95"/>
      <c r="F77" s="96"/>
      <c r="G77" s="96"/>
      <c r="H77" s="96"/>
      <c r="I77" s="97"/>
      <c r="J77" s="97"/>
      <c r="K77" s="41"/>
      <c r="L77" s="41"/>
      <c r="M77" s="41"/>
      <c r="N77" s="41"/>
      <c r="O77" s="1919"/>
      <c r="P77" s="1920"/>
      <c r="Q77" s="41"/>
    </row>
    <row r="78" spans="2:17" x14ac:dyDescent="0.25">
      <c r="B78" s="94"/>
      <c r="C78" s="94"/>
      <c r="D78" s="95"/>
      <c r="E78" s="95"/>
      <c r="F78" s="96"/>
      <c r="G78" s="96"/>
      <c r="H78" s="96"/>
      <c r="I78" s="97"/>
      <c r="J78" s="97"/>
      <c r="K78" s="41"/>
      <c r="L78" s="41"/>
      <c r="M78" s="41"/>
      <c r="N78" s="41"/>
      <c r="O78" s="1919"/>
      <c r="P78" s="1920"/>
      <c r="Q78" s="41"/>
    </row>
    <row r="79" spans="2:17" x14ac:dyDescent="0.25">
      <c r="B79" s="94"/>
      <c r="C79" s="94"/>
      <c r="D79" s="95"/>
      <c r="E79" s="95"/>
      <c r="F79" s="96"/>
      <c r="G79" s="96"/>
      <c r="H79" s="96"/>
      <c r="I79" s="97"/>
      <c r="J79" s="97"/>
      <c r="K79" s="41"/>
      <c r="L79" s="41"/>
      <c r="M79" s="41"/>
      <c r="N79" s="41"/>
      <c r="O79" s="1919"/>
      <c r="P79" s="1920"/>
      <c r="Q79" s="41"/>
    </row>
    <row r="80" spans="2:17" x14ac:dyDescent="0.25">
      <c r="B80" s="94"/>
      <c r="C80" s="94"/>
      <c r="D80" s="95"/>
      <c r="E80" s="95"/>
      <c r="F80" s="96"/>
      <c r="G80" s="96"/>
      <c r="H80" s="96"/>
      <c r="I80" s="97"/>
      <c r="J80" s="97"/>
      <c r="K80" s="41"/>
      <c r="L80" s="41"/>
      <c r="M80" s="41"/>
      <c r="N80" s="41"/>
      <c r="O80" s="1919"/>
      <c r="P80" s="1920"/>
      <c r="Q80" s="41"/>
    </row>
    <row r="81" spans="2:17" x14ac:dyDescent="0.25">
      <c r="B81" s="41"/>
      <c r="C81" s="41"/>
      <c r="D81" s="41"/>
      <c r="E81" s="41"/>
      <c r="F81" s="41"/>
      <c r="G81" s="41"/>
      <c r="H81" s="41"/>
      <c r="I81" s="41"/>
      <c r="J81" s="41"/>
      <c r="K81" s="41"/>
      <c r="L81" s="41"/>
      <c r="M81" s="41"/>
      <c r="N81" s="41"/>
      <c r="O81" s="1945"/>
      <c r="P81" s="1946"/>
      <c r="Q81" s="41"/>
    </row>
    <row r="82" spans="2:17" x14ac:dyDescent="0.25">
      <c r="B82" s="1" t="s">
        <v>83</v>
      </c>
    </row>
    <row r="83" spans="2:17" x14ac:dyDescent="0.25">
      <c r="B83" s="1" t="s">
        <v>84</v>
      </c>
    </row>
    <row r="84" spans="2:17" x14ac:dyDescent="0.25">
      <c r="B84" s="1" t="s">
        <v>85</v>
      </c>
    </row>
    <row r="86" spans="2:17" ht="15.75" thickBot="1" x14ac:dyDescent="0.3"/>
    <row r="87" spans="2:17" ht="27" thickBot="1" x14ac:dyDescent="0.3">
      <c r="B87" s="1393" t="s">
        <v>86</v>
      </c>
      <c r="C87" s="1394"/>
      <c r="D87" s="1394"/>
      <c r="E87" s="1394"/>
      <c r="F87" s="1394"/>
      <c r="G87" s="1394"/>
      <c r="H87" s="1394"/>
      <c r="I87" s="1394"/>
      <c r="J87" s="1394"/>
      <c r="K87" s="1394"/>
      <c r="L87" s="1394"/>
      <c r="M87" s="1394"/>
      <c r="N87" s="1395"/>
    </row>
    <row r="92" spans="2:17" ht="90" x14ac:dyDescent="0.25">
      <c r="B92" s="91" t="s">
        <v>87</v>
      </c>
      <c r="C92" s="91" t="s">
        <v>88</v>
      </c>
      <c r="D92" s="91" t="s">
        <v>89</v>
      </c>
      <c r="E92" s="91" t="s">
        <v>90</v>
      </c>
      <c r="F92" s="91" t="s">
        <v>91</v>
      </c>
      <c r="G92" s="91" t="s">
        <v>92</v>
      </c>
      <c r="H92" s="91" t="s">
        <v>93</v>
      </c>
      <c r="I92" s="91" t="s">
        <v>94</v>
      </c>
      <c r="J92" s="1387" t="s">
        <v>95</v>
      </c>
      <c r="K92" s="1405"/>
      <c r="L92" s="1388"/>
      <c r="M92" s="91" t="s">
        <v>96</v>
      </c>
      <c r="N92" s="91" t="s">
        <v>97</v>
      </c>
      <c r="O92" s="91" t="s">
        <v>98</v>
      </c>
      <c r="P92" s="1387" t="s">
        <v>77</v>
      </c>
      <c r="Q92" s="1388"/>
    </row>
    <row r="93" spans="2:17" ht="30" x14ac:dyDescent="0.25">
      <c r="B93" s="1801" t="s">
        <v>4133</v>
      </c>
      <c r="C93" s="1807" t="s">
        <v>215</v>
      </c>
      <c r="D93" s="1801" t="s">
        <v>4142</v>
      </c>
      <c r="E93" s="1807">
        <v>64921667</v>
      </c>
      <c r="F93" s="1807" t="s">
        <v>136</v>
      </c>
      <c r="G93" s="1801" t="s">
        <v>571</v>
      </c>
      <c r="H93" s="1810">
        <v>36439</v>
      </c>
      <c r="I93" s="1813" t="s">
        <v>368</v>
      </c>
      <c r="J93" s="1177" t="s">
        <v>4141</v>
      </c>
      <c r="K93" s="1122" t="s">
        <v>4140</v>
      </c>
      <c r="L93" s="1122" t="s">
        <v>4139</v>
      </c>
      <c r="M93" s="1807" t="s">
        <v>20</v>
      </c>
      <c r="N93" s="1807" t="s">
        <v>20</v>
      </c>
      <c r="O93" s="1929" t="s">
        <v>20</v>
      </c>
      <c r="P93" s="1917"/>
      <c r="Q93" s="1918"/>
    </row>
    <row r="94" spans="2:17" ht="47.25" customHeight="1" x14ac:dyDescent="0.25">
      <c r="B94" s="1803"/>
      <c r="C94" s="1809"/>
      <c r="D94" s="1803"/>
      <c r="E94" s="1809"/>
      <c r="F94" s="1809"/>
      <c r="G94" s="1803"/>
      <c r="H94" s="1812"/>
      <c r="I94" s="1815"/>
      <c r="J94" s="1177" t="s">
        <v>3845</v>
      </c>
      <c r="K94" s="1122" t="s">
        <v>4138</v>
      </c>
      <c r="L94" s="1122" t="s">
        <v>4137</v>
      </c>
      <c r="M94" s="1809"/>
      <c r="N94" s="1809"/>
      <c r="O94" s="1929"/>
      <c r="P94" s="1945"/>
      <c r="Q94" s="1946"/>
    </row>
    <row r="95" spans="2:17" ht="81.75" customHeight="1" x14ac:dyDescent="0.25">
      <c r="B95" s="1177" t="s">
        <v>4133</v>
      </c>
      <c r="C95" s="1203" t="s">
        <v>215</v>
      </c>
      <c r="D95" s="1177" t="s">
        <v>4136</v>
      </c>
      <c r="E95" s="1203">
        <v>1104864273</v>
      </c>
      <c r="F95" s="1203" t="s">
        <v>520</v>
      </c>
      <c r="G95" s="1177" t="s">
        <v>2931</v>
      </c>
      <c r="H95" s="1207">
        <v>41570</v>
      </c>
      <c r="I95" s="1206" t="s">
        <v>368</v>
      </c>
      <c r="J95" s="1177" t="s">
        <v>4076</v>
      </c>
      <c r="K95" s="1122" t="s">
        <v>4135</v>
      </c>
      <c r="L95" s="1122" t="s">
        <v>4134</v>
      </c>
      <c r="M95" s="1203" t="s">
        <v>20</v>
      </c>
      <c r="N95" s="1203" t="s">
        <v>20</v>
      </c>
      <c r="O95" s="1243" t="s">
        <v>20</v>
      </c>
      <c r="P95" s="1921"/>
      <c r="Q95" s="1922"/>
    </row>
    <row r="96" spans="2:17" ht="30" x14ac:dyDescent="0.25">
      <c r="B96" s="1801" t="s">
        <v>4133</v>
      </c>
      <c r="C96" s="1807" t="s">
        <v>726</v>
      </c>
      <c r="D96" s="1801" t="s">
        <v>4132</v>
      </c>
      <c r="E96" s="1807">
        <v>33055620</v>
      </c>
      <c r="F96" s="1807" t="s">
        <v>136</v>
      </c>
      <c r="G96" s="1801" t="s">
        <v>2184</v>
      </c>
      <c r="H96" s="1810">
        <v>39640</v>
      </c>
      <c r="I96" s="1813" t="s">
        <v>368</v>
      </c>
      <c r="J96" s="1177" t="s">
        <v>4131</v>
      </c>
      <c r="K96" s="1122" t="s">
        <v>4130</v>
      </c>
      <c r="L96" s="1122" t="s">
        <v>4074</v>
      </c>
      <c r="M96" s="1807" t="s">
        <v>20</v>
      </c>
      <c r="N96" s="1807" t="s">
        <v>20</v>
      </c>
      <c r="O96" s="1929" t="s">
        <v>20</v>
      </c>
      <c r="P96" s="1939"/>
      <c r="Q96" s="1940"/>
    </row>
    <row r="97" spans="2:17" ht="45" x14ac:dyDescent="0.25">
      <c r="B97" s="1802"/>
      <c r="C97" s="1808"/>
      <c r="D97" s="1802"/>
      <c r="E97" s="1808"/>
      <c r="F97" s="1808"/>
      <c r="G97" s="1802"/>
      <c r="H97" s="1811"/>
      <c r="I97" s="1814"/>
      <c r="J97" s="1177" t="s">
        <v>4129</v>
      </c>
      <c r="K97" s="1122" t="s">
        <v>4128</v>
      </c>
      <c r="L97" s="1122" t="s">
        <v>4127</v>
      </c>
      <c r="M97" s="1808"/>
      <c r="N97" s="1808"/>
      <c r="O97" s="1929"/>
      <c r="P97" s="1941"/>
      <c r="Q97" s="1942"/>
    </row>
    <row r="98" spans="2:17" ht="30" x14ac:dyDescent="0.25">
      <c r="B98" s="1803"/>
      <c r="C98" s="1809"/>
      <c r="D98" s="1803"/>
      <c r="E98" s="1809"/>
      <c r="F98" s="1809"/>
      <c r="G98" s="1803"/>
      <c r="H98" s="1812"/>
      <c r="I98" s="1815"/>
      <c r="J98" s="1177" t="s">
        <v>4126</v>
      </c>
      <c r="K98" s="1122" t="s">
        <v>4125</v>
      </c>
      <c r="L98" s="1122" t="s">
        <v>4124</v>
      </c>
      <c r="M98" s="1809"/>
      <c r="N98" s="1809"/>
      <c r="O98" s="1929"/>
      <c r="P98" s="1943"/>
      <c r="Q98" s="1944"/>
    </row>
    <row r="99" spans="2:17" ht="55.5" customHeight="1" x14ac:dyDescent="0.25">
      <c r="B99" s="1936" t="s">
        <v>4123</v>
      </c>
      <c r="C99" s="1807" t="s">
        <v>111</v>
      </c>
      <c r="D99" s="1801" t="s">
        <v>4122</v>
      </c>
      <c r="E99" s="1807">
        <v>23215682</v>
      </c>
      <c r="F99" s="1929" t="s">
        <v>136</v>
      </c>
      <c r="G99" s="1936" t="s">
        <v>161</v>
      </c>
      <c r="H99" s="1810">
        <v>37974</v>
      </c>
      <c r="I99" s="1935" t="s">
        <v>368</v>
      </c>
      <c r="J99" s="1177" t="s">
        <v>4119</v>
      </c>
      <c r="K99" s="1242" t="s">
        <v>4121</v>
      </c>
      <c r="L99" s="1122" t="s">
        <v>4117</v>
      </c>
      <c r="M99" s="1929" t="s">
        <v>20</v>
      </c>
      <c r="N99" s="1929" t="s">
        <v>20</v>
      </c>
      <c r="O99" s="1929" t="s">
        <v>20</v>
      </c>
      <c r="P99" s="1922"/>
      <c r="Q99" s="1936"/>
    </row>
    <row r="100" spans="2:17" ht="47.25" customHeight="1" x14ac:dyDescent="0.25">
      <c r="B100" s="1936"/>
      <c r="C100" s="1808"/>
      <c r="D100" s="1802"/>
      <c r="E100" s="1808"/>
      <c r="F100" s="1929"/>
      <c r="G100" s="1936"/>
      <c r="H100" s="1811"/>
      <c r="I100" s="1935"/>
      <c r="J100" s="1177" t="s">
        <v>4119</v>
      </c>
      <c r="K100" s="1122" t="s">
        <v>4120</v>
      </c>
      <c r="L100" s="1122" t="s">
        <v>4117</v>
      </c>
      <c r="M100" s="1929"/>
      <c r="N100" s="1929"/>
      <c r="O100" s="1929"/>
      <c r="P100" s="1922"/>
      <c r="Q100" s="1936"/>
    </row>
    <row r="101" spans="2:17" ht="52.5" customHeight="1" x14ac:dyDescent="0.25">
      <c r="B101" s="1936"/>
      <c r="C101" s="1808"/>
      <c r="D101" s="1802"/>
      <c r="E101" s="1808"/>
      <c r="F101" s="1929"/>
      <c r="G101" s="1936"/>
      <c r="H101" s="1811"/>
      <c r="I101" s="1935"/>
      <c r="J101" s="1177" t="s">
        <v>4119</v>
      </c>
      <c r="K101" s="1122" t="s">
        <v>4118</v>
      </c>
      <c r="L101" s="1122" t="s">
        <v>4117</v>
      </c>
      <c r="M101" s="1929"/>
      <c r="N101" s="1929"/>
      <c r="O101" s="1929"/>
      <c r="P101" s="1922"/>
      <c r="Q101" s="1936"/>
    </row>
    <row r="102" spans="2:17" ht="30" x14ac:dyDescent="0.25">
      <c r="B102" s="1936"/>
      <c r="C102" s="1808"/>
      <c r="D102" s="1802"/>
      <c r="E102" s="1808"/>
      <c r="F102" s="1929"/>
      <c r="G102" s="1936"/>
      <c r="H102" s="1811"/>
      <c r="I102" s="1935"/>
      <c r="J102" s="1177" t="s">
        <v>3845</v>
      </c>
      <c r="K102" s="1122" t="s">
        <v>4116</v>
      </c>
      <c r="L102" s="1122" t="s">
        <v>4114</v>
      </c>
      <c r="M102" s="1929"/>
      <c r="N102" s="1929"/>
      <c r="O102" s="1929"/>
      <c r="P102" s="1922"/>
      <c r="Q102" s="1936"/>
    </row>
    <row r="103" spans="2:17" ht="30" x14ac:dyDescent="0.25">
      <c r="B103" s="1936"/>
      <c r="C103" s="1808"/>
      <c r="D103" s="1802"/>
      <c r="E103" s="1808"/>
      <c r="F103" s="1929"/>
      <c r="G103" s="1936"/>
      <c r="H103" s="1811"/>
      <c r="I103" s="1935"/>
      <c r="J103" s="1177" t="s">
        <v>3845</v>
      </c>
      <c r="K103" s="1122" t="s">
        <v>4115</v>
      </c>
      <c r="L103" s="1122" t="s">
        <v>4114</v>
      </c>
      <c r="M103" s="1929"/>
      <c r="N103" s="1929"/>
      <c r="O103" s="1929"/>
      <c r="P103" s="1922"/>
      <c r="Q103" s="1936"/>
    </row>
    <row r="104" spans="2:17" ht="30" x14ac:dyDescent="0.25">
      <c r="B104" s="1936"/>
      <c r="C104" s="1809"/>
      <c r="D104" s="1803"/>
      <c r="E104" s="1809"/>
      <c r="F104" s="1929"/>
      <c r="G104" s="1936"/>
      <c r="H104" s="1812"/>
      <c r="I104" s="1935"/>
      <c r="J104" s="1122" t="s">
        <v>251</v>
      </c>
      <c r="K104" s="1122" t="s">
        <v>4113</v>
      </c>
      <c r="L104" s="1122" t="s">
        <v>4112</v>
      </c>
      <c r="M104" s="1929"/>
      <c r="N104" s="1929"/>
      <c r="O104" s="1929"/>
      <c r="P104" s="1922"/>
      <c r="Q104" s="1936"/>
    </row>
    <row r="105" spans="2:17" ht="28.9" customHeight="1" x14ac:dyDescent="0.25">
      <c r="B105" s="1936" t="s">
        <v>4083</v>
      </c>
      <c r="C105" s="1929" t="s">
        <v>4111</v>
      </c>
      <c r="D105" s="1936" t="s">
        <v>4110</v>
      </c>
      <c r="E105" s="1929">
        <v>1102841560</v>
      </c>
      <c r="F105" s="1929" t="s">
        <v>520</v>
      </c>
      <c r="G105" s="1936" t="s">
        <v>4060</v>
      </c>
      <c r="H105" s="1934">
        <v>41320</v>
      </c>
      <c r="I105" s="1935" t="s">
        <v>368</v>
      </c>
      <c r="J105" s="1122" t="s">
        <v>4109</v>
      </c>
      <c r="K105" s="1122" t="s">
        <v>4108</v>
      </c>
      <c r="L105" s="1122" t="s">
        <v>4107</v>
      </c>
      <c r="M105" s="1929" t="s">
        <v>20</v>
      </c>
      <c r="N105" s="1929" t="s">
        <v>20</v>
      </c>
      <c r="O105" s="1929" t="s">
        <v>20</v>
      </c>
      <c r="P105" s="1493" t="s">
        <v>4106</v>
      </c>
      <c r="Q105" s="1494"/>
    </row>
    <row r="106" spans="2:17" ht="30" x14ac:dyDescent="0.25">
      <c r="B106" s="1936"/>
      <c r="C106" s="1929"/>
      <c r="D106" s="1936"/>
      <c r="E106" s="1929"/>
      <c r="F106" s="1929"/>
      <c r="G106" s="1936"/>
      <c r="H106" s="1934"/>
      <c r="I106" s="1935"/>
      <c r="J106" s="1122" t="s">
        <v>308</v>
      </c>
      <c r="K106" s="1122" t="s">
        <v>4059</v>
      </c>
      <c r="L106" s="1122" t="s">
        <v>4058</v>
      </c>
      <c r="M106" s="1929"/>
      <c r="N106" s="1929"/>
      <c r="O106" s="1929"/>
      <c r="P106" s="1604"/>
      <c r="Q106" s="1605"/>
    </row>
    <row r="107" spans="2:17" ht="45" x14ac:dyDescent="0.25">
      <c r="B107" s="1936"/>
      <c r="C107" s="1929"/>
      <c r="D107" s="1936"/>
      <c r="E107" s="1929"/>
      <c r="F107" s="1929"/>
      <c r="G107" s="1936"/>
      <c r="H107" s="1934"/>
      <c r="I107" s="1935"/>
      <c r="J107" s="1122" t="s">
        <v>4105</v>
      </c>
      <c r="K107" s="1122" t="s">
        <v>4104</v>
      </c>
      <c r="L107" s="1122" t="s">
        <v>4103</v>
      </c>
      <c r="M107" s="1929"/>
      <c r="N107" s="1929"/>
      <c r="O107" s="1929"/>
      <c r="P107" s="1604"/>
      <c r="Q107" s="1605"/>
    </row>
    <row r="108" spans="2:17" ht="30" x14ac:dyDescent="0.25">
      <c r="B108" s="1936"/>
      <c r="C108" s="1929"/>
      <c r="D108" s="1936"/>
      <c r="E108" s="1929"/>
      <c r="F108" s="1929"/>
      <c r="G108" s="1936"/>
      <c r="H108" s="1934"/>
      <c r="I108" s="1935"/>
      <c r="J108" s="1122" t="s">
        <v>4102</v>
      </c>
      <c r="K108" s="1122" t="s">
        <v>4101</v>
      </c>
      <c r="L108" s="1122" t="s">
        <v>3644</v>
      </c>
      <c r="M108" s="1929"/>
      <c r="N108" s="1929"/>
      <c r="O108" s="1929"/>
      <c r="P108" s="1604"/>
      <c r="Q108" s="1605"/>
    </row>
    <row r="109" spans="2:17" ht="30" x14ac:dyDescent="0.25">
      <c r="B109" s="1936"/>
      <c r="C109" s="1929"/>
      <c r="D109" s="1936"/>
      <c r="E109" s="1929"/>
      <c r="F109" s="1929"/>
      <c r="G109" s="1936"/>
      <c r="H109" s="1934"/>
      <c r="I109" s="1935"/>
      <c r="J109" s="1122" t="s">
        <v>308</v>
      </c>
      <c r="K109" s="1122" t="s">
        <v>4100</v>
      </c>
      <c r="L109" s="1122" t="s">
        <v>4058</v>
      </c>
      <c r="M109" s="1929"/>
      <c r="N109" s="1929"/>
      <c r="O109" s="1929"/>
      <c r="P109" s="1495"/>
      <c r="Q109" s="1496"/>
    </row>
    <row r="110" spans="2:17" ht="30" x14ac:dyDescent="0.25">
      <c r="B110" s="1936" t="s">
        <v>4099</v>
      </c>
      <c r="C110" s="1929" t="s">
        <v>111</v>
      </c>
      <c r="D110" s="1936" t="s">
        <v>4098</v>
      </c>
      <c r="E110" s="1929">
        <v>26566601</v>
      </c>
      <c r="F110" s="1929" t="s">
        <v>520</v>
      </c>
      <c r="G110" s="1936" t="s">
        <v>4097</v>
      </c>
      <c r="H110" s="1934">
        <v>40166</v>
      </c>
      <c r="I110" s="1935" t="s">
        <v>368</v>
      </c>
      <c r="J110" s="1122" t="s">
        <v>4096</v>
      </c>
      <c r="K110" s="1241" t="s">
        <v>4095</v>
      </c>
      <c r="L110" s="1122" t="s">
        <v>4062</v>
      </c>
      <c r="M110" s="1929" t="s">
        <v>20</v>
      </c>
      <c r="N110" s="1929" t="s">
        <v>20</v>
      </c>
      <c r="O110" s="1929" t="s">
        <v>20</v>
      </c>
      <c r="P110" s="1922"/>
      <c r="Q110" s="1936"/>
    </row>
    <row r="111" spans="2:17" ht="30" x14ac:dyDescent="0.25">
      <c r="B111" s="1936"/>
      <c r="C111" s="1929"/>
      <c r="D111" s="1936"/>
      <c r="E111" s="1929"/>
      <c r="F111" s="1929"/>
      <c r="G111" s="1936"/>
      <c r="H111" s="1934"/>
      <c r="I111" s="1935"/>
      <c r="J111" s="1122" t="s">
        <v>4094</v>
      </c>
      <c r="K111" s="1241" t="s">
        <v>4093</v>
      </c>
      <c r="L111" s="1122" t="s">
        <v>4092</v>
      </c>
      <c r="M111" s="1929"/>
      <c r="N111" s="1929"/>
      <c r="O111" s="1929"/>
      <c r="P111" s="1922"/>
      <c r="Q111" s="1936"/>
    </row>
    <row r="112" spans="2:17" ht="30" x14ac:dyDescent="0.25">
      <c r="B112" s="1936" t="s">
        <v>4083</v>
      </c>
      <c r="C112" s="1929" t="s">
        <v>111</v>
      </c>
      <c r="D112" s="1801" t="s">
        <v>4091</v>
      </c>
      <c r="E112" s="1929">
        <v>26879579</v>
      </c>
      <c r="F112" s="1929" t="s">
        <v>4090</v>
      </c>
      <c r="G112" s="1938" t="s">
        <v>571</v>
      </c>
      <c r="H112" s="1937">
        <v>31398</v>
      </c>
      <c r="I112" s="1935" t="s">
        <v>2155</v>
      </c>
      <c r="J112" s="1122" t="s">
        <v>4089</v>
      </c>
      <c r="K112" s="1122" t="s">
        <v>4088</v>
      </c>
      <c r="L112" s="1122" t="s">
        <v>4087</v>
      </c>
      <c r="M112" s="1929" t="s">
        <v>20</v>
      </c>
      <c r="N112" s="1929" t="s">
        <v>20</v>
      </c>
      <c r="O112" s="1929" t="s">
        <v>20</v>
      </c>
      <c r="P112" s="1407" t="s">
        <v>4086</v>
      </c>
      <c r="Q112" s="1412"/>
    </row>
    <row r="113" spans="2:17" ht="30" x14ac:dyDescent="0.25">
      <c r="B113" s="1936"/>
      <c r="C113" s="1929"/>
      <c r="D113" s="1803"/>
      <c r="E113" s="1929"/>
      <c r="F113" s="1929"/>
      <c r="G113" s="1938"/>
      <c r="H113" s="1937"/>
      <c r="I113" s="1935"/>
      <c r="J113" s="1122" t="s">
        <v>4085</v>
      </c>
      <c r="K113" s="1122" t="s">
        <v>4084</v>
      </c>
      <c r="L113" s="1122" t="s">
        <v>136</v>
      </c>
      <c r="M113" s="1929"/>
      <c r="N113" s="1929"/>
      <c r="O113" s="1929"/>
      <c r="P113" s="1407"/>
      <c r="Q113" s="1412"/>
    </row>
    <row r="114" spans="2:17" ht="30" x14ac:dyDescent="0.25">
      <c r="B114" s="1177" t="s">
        <v>4083</v>
      </c>
      <c r="C114" s="1203" t="s">
        <v>726</v>
      </c>
      <c r="D114" s="1203" t="s">
        <v>4082</v>
      </c>
      <c r="E114" s="1203">
        <v>1102827528</v>
      </c>
      <c r="F114" s="1203" t="s">
        <v>520</v>
      </c>
      <c r="G114" s="1177" t="s">
        <v>2184</v>
      </c>
      <c r="H114" s="1205">
        <v>40998</v>
      </c>
      <c r="I114" s="1240" t="s">
        <v>2155</v>
      </c>
      <c r="J114" s="1122" t="s">
        <v>308</v>
      </c>
      <c r="K114" s="1122" t="s">
        <v>4081</v>
      </c>
      <c r="L114" s="1122" t="s">
        <v>4080</v>
      </c>
      <c r="M114" s="1203" t="s">
        <v>20</v>
      </c>
      <c r="N114" s="1203" t="s">
        <v>20</v>
      </c>
      <c r="O114" s="1239" t="s">
        <v>20</v>
      </c>
      <c r="P114" s="1929"/>
      <c r="Q114" s="1929"/>
    </row>
    <row r="115" spans="2:17" ht="30" x14ac:dyDescent="0.25">
      <c r="B115" s="1177" t="s">
        <v>4079</v>
      </c>
      <c r="C115" s="1203" t="s">
        <v>464</v>
      </c>
      <c r="D115" s="1203" t="s">
        <v>4078</v>
      </c>
      <c r="E115" s="1203">
        <v>1128050065</v>
      </c>
      <c r="F115" s="1203" t="s">
        <v>520</v>
      </c>
      <c r="G115" s="1177" t="s">
        <v>4077</v>
      </c>
      <c r="H115" s="1205">
        <v>39543</v>
      </c>
      <c r="I115" s="1206" t="s">
        <v>2155</v>
      </c>
      <c r="J115" s="1177" t="s">
        <v>4076</v>
      </c>
      <c r="K115" s="1122" t="s">
        <v>4075</v>
      </c>
      <c r="L115" s="1122" t="s">
        <v>4074</v>
      </c>
      <c r="M115" s="1203" t="s">
        <v>20</v>
      </c>
      <c r="N115" s="1203" t="s">
        <v>20</v>
      </c>
      <c r="O115" s="1203" t="s">
        <v>235</v>
      </c>
      <c r="P115" s="1929"/>
      <c r="Q115" s="1929"/>
    </row>
    <row r="116" spans="2:17" ht="30" x14ac:dyDescent="0.25">
      <c r="B116" s="1936" t="s">
        <v>2165</v>
      </c>
      <c r="C116" s="1929" t="s">
        <v>726</v>
      </c>
      <c r="D116" s="1936" t="s">
        <v>4073</v>
      </c>
      <c r="E116" s="1929">
        <v>1102835150</v>
      </c>
      <c r="F116" s="1936" t="s">
        <v>2518</v>
      </c>
      <c r="G116" s="1936" t="s">
        <v>2184</v>
      </c>
      <c r="H116" s="1934">
        <v>41257</v>
      </c>
      <c r="I116" s="1935" t="s">
        <v>2155</v>
      </c>
      <c r="J116" s="1122" t="s">
        <v>4071</v>
      </c>
      <c r="K116" s="1122" t="s">
        <v>4072</v>
      </c>
      <c r="L116" s="1122" t="s">
        <v>4069</v>
      </c>
      <c r="M116" s="1929" t="s">
        <v>20</v>
      </c>
      <c r="N116" s="1929" t="s">
        <v>20</v>
      </c>
      <c r="O116" s="1929" t="s">
        <v>20</v>
      </c>
      <c r="P116" s="1929"/>
      <c r="Q116" s="1929"/>
    </row>
    <row r="117" spans="2:17" ht="30" x14ac:dyDescent="0.25">
      <c r="B117" s="1936"/>
      <c r="C117" s="1929"/>
      <c r="D117" s="1936"/>
      <c r="E117" s="1929"/>
      <c r="F117" s="1936"/>
      <c r="G117" s="1936"/>
      <c r="H117" s="1934"/>
      <c r="I117" s="1935"/>
      <c r="J117" s="1122" t="s">
        <v>4071</v>
      </c>
      <c r="K117" s="1122" t="s">
        <v>4070</v>
      </c>
      <c r="L117" s="1122" t="s">
        <v>4069</v>
      </c>
      <c r="M117" s="1929"/>
      <c r="N117" s="1929"/>
      <c r="O117" s="1929"/>
      <c r="P117" s="1929"/>
      <c r="Q117" s="1929"/>
    </row>
    <row r="118" spans="2:17" ht="45" x14ac:dyDescent="0.25">
      <c r="B118" s="1936" t="s">
        <v>2157</v>
      </c>
      <c r="C118" s="1929" t="s">
        <v>464</v>
      </c>
      <c r="D118" s="1936" t="s">
        <v>4068</v>
      </c>
      <c r="E118" s="1929">
        <v>36564293</v>
      </c>
      <c r="F118" s="1177" t="s">
        <v>136</v>
      </c>
      <c r="G118" s="1936" t="s">
        <v>571</v>
      </c>
      <c r="H118" s="1934">
        <v>34172</v>
      </c>
      <c r="I118" s="1935" t="s">
        <v>368</v>
      </c>
      <c r="J118" s="1122" t="s">
        <v>4067</v>
      </c>
      <c r="K118" s="1122" t="s">
        <v>4066</v>
      </c>
      <c r="L118" s="1122" t="s">
        <v>4062</v>
      </c>
      <c r="M118" s="1929" t="s">
        <v>20</v>
      </c>
      <c r="N118" s="1929" t="s">
        <v>20</v>
      </c>
      <c r="O118" s="1929" t="s">
        <v>20</v>
      </c>
      <c r="P118" s="1412" t="s">
        <v>4065</v>
      </c>
      <c r="Q118" s="1412"/>
    </row>
    <row r="119" spans="2:17" ht="30" x14ac:dyDescent="0.25">
      <c r="B119" s="1936"/>
      <c r="C119" s="1929"/>
      <c r="D119" s="1936"/>
      <c r="E119" s="1929"/>
      <c r="F119" s="1177"/>
      <c r="G119" s="1936"/>
      <c r="H119" s="1934"/>
      <c r="I119" s="1935"/>
      <c r="J119" s="1122" t="s">
        <v>4064</v>
      </c>
      <c r="K119" s="1122" t="s">
        <v>4063</v>
      </c>
      <c r="L119" s="1122" t="s">
        <v>4062</v>
      </c>
      <c r="M119" s="1929"/>
      <c r="N119" s="1929"/>
      <c r="O119" s="1929"/>
      <c r="P119" s="1412"/>
      <c r="Q119" s="1412"/>
    </row>
    <row r="120" spans="2:17" ht="30" x14ac:dyDescent="0.25">
      <c r="B120" s="1936" t="s">
        <v>2157</v>
      </c>
      <c r="C120" s="1929" t="s">
        <v>726</v>
      </c>
      <c r="D120" s="1936" t="s">
        <v>4061</v>
      </c>
      <c r="E120" s="1929">
        <v>1102827758</v>
      </c>
      <c r="F120" s="1936" t="s">
        <v>520</v>
      </c>
      <c r="G120" s="1936" t="s">
        <v>4060</v>
      </c>
      <c r="H120" s="1934">
        <v>41109</v>
      </c>
      <c r="I120" s="1935" t="s">
        <v>2155</v>
      </c>
      <c r="J120" s="1122" t="s">
        <v>308</v>
      </c>
      <c r="K120" s="1122" t="s">
        <v>4059</v>
      </c>
      <c r="L120" s="1122" t="s">
        <v>4058</v>
      </c>
      <c r="M120" s="1929" t="s">
        <v>20</v>
      </c>
      <c r="N120" s="1929" t="s">
        <v>20</v>
      </c>
      <c r="O120" s="1929" t="s">
        <v>20</v>
      </c>
      <c r="P120" s="1412" t="s">
        <v>4057</v>
      </c>
      <c r="Q120" s="1412"/>
    </row>
    <row r="121" spans="2:17" ht="45" x14ac:dyDescent="0.25">
      <c r="B121" s="1936"/>
      <c r="C121" s="1929"/>
      <c r="D121" s="1936"/>
      <c r="E121" s="1929"/>
      <c r="F121" s="1936"/>
      <c r="G121" s="1936"/>
      <c r="H121" s="1934"/>
      <c r="I121" s="1935"/>
      <c r="J121" s="1122" t="s">
        <v>4056</v>
      </c>
      <c r="K121" s="1122" t="s">
        <v>4055</v>
      </c>
      <c r="L121" s="1122" t="s">
        <v>4054</v>
      </c>
      <c r="M121" s="1929"/>
      <c r="N121" s="1929"/>
      <c r="O121" s="1929"/>
      <c r="P121" s="1412"/>
      <c r="Q121" s="1412"/>
    </row>
    <row r="122" spans="2:17" x14ac:dyDescent="0.25">
      <c r="B122" s="379"/>
      <c r="C122" s="379"/>
      <c r="D122" s="379"/>
      <c r="E122" s="1235"/>
      <c r="F122" s="379"/>
      <c r="G122" s="379"/>
      <c r="H122" s="1238"/>
      <c r="I122" s="1237"/>
      <c r="J122" s="1236"/>
      <c r="K122" s="1236"/>
      <c r="L122" s="1236"/>
      <c r="M122" s="1235"/>
      <c r="N122" s="1235"/>
      <c r="O122" s="1235"/>
      <c r="P122" s="1235"/>
      <c r="Q122" s="1235"/>
    </row>
    <row r="123" spans="2:17" x14ac:dyDescent="0.25">
      <c r="B123" s="379"/>
      <c r="C123" s="379"/>
      <c r="D123" s="379"/>
      <c r="E123" s="1235"/>
      <c r="F123" s="379"/>
      <c r="G123" s="379"/>
      <c r="H123" s="1238"/>
      <c r="I123" s="1237"/>
      <c r="J123" s="1236"/>
      <c r="K123" s="1236"/>
      <c r="L123" s="1236"/>
      <c r="M123" s="1235"/>
      <c r="N123" s="1235"/>
      <c r="O123" s="1235"/>
      <c r="P123" s="1235"/>
      <c r="Q123" s="1235"/>
    </row>
    <row r="124" spans="2:17" x14ac:dyDescent="0.25">
      <c r="B124" s="379"/>
      <c r="C124" s="379"/>
      <c r="D124" s="379"/>
      <c r="E124" s="1235"/>
      <c r="F124" s="379"/>
      <c r="G124" s="379"/>
      <c r="H124" s="1238"/>
      <c r="I124" s="1237"/>
      <c r="J124" s="1236"/>
      <c r="K124" s="1236"/>
      <c r="L124" s="1236"/>
      <c r="M124" s="1235"/>
      <c r="N124" s="1235"/>
      <c r="O124" s="1235"/>
      <c r="P124" s="1235"/>
      <c r="Q124" s="1235"/>
    </row>
    <row r="125" spans="2:17" x14ac:dyDescent="0.25">
      <c r="B125" s="379"/>
      <c r="C125" s="379"/>
      <c r="D125" s="379"/>
      <c r="E125" s="1235"/>
      <c r="F125" s="379"/>
      <c r="G125" s="379"/>
      <c r="H125" s="1238"/>
      <c r="I125" s="1237"/>
      <c r="J125" s="1236"/>
      <c r="K125" s="1236"/>
      <c r="L125" s="1236"/>
      <c r="M125" s="1235"/>
      <c r="N125" s="1235"/>
      <c r="O125" s="1235"/>
      <c r="P125" s="1235"/>
      <c r="Q125" s="1235"/>
    </row>
    <row r="126" spans="2:17" x14ac:dyDescent="0.25">
      <c r="B126" s="1119"/>
      <c r="C126" s="1119"/>
      <c r="D126" s="1119"/>
      <c r="E126" s="1119"/>
      <c r="F126" s="1119"/>
      <c r="G126" s="1119"/>
      <c r="H126" s="1119"/>
      <c r="I126" s="1119"/>
      <c r="J126" s="1119"/>
      <c r="K126" s="1119"/>
      <c r="L126" s="1119"/>
      <c r="M126" s="1119"/>
      <c r="N126" s="1119"/>
      <c r="O126" s="1119"/>
      <c r="P126" s="1119"/>
      <c r="Q126" s="1119"/>
    </row>
    <row r="127" spans="2:17" ht="15.75" thickBot="1" x14ac:dyDescent="0.3">
      <c r="B127" s="1119"/>
      <c r="C127" s="1119"/>
      <c r="D127" s="1119"/>
      <c r="E127" s="1119"/>
      <c r="F127" s="1119"/>
      <c r="G127" s="1119"/>
      <c r="H127" s="1119"/>
      <c r="I127" s="1119"/>
      <c r="J127" s="1119"/>
      <c r="K127" s="1119"/>
      <c r="L127" s="1119"/>
      <c r="M127" s="1119"/>
      <c r="N127" s="1119"/>
      <c r="O127" s="1119"/>
      <c r="P127" s="1119"/>
      <c r="Q127" s="1119"/>
    </row>
    <row r="128" spans="2:17" ht="27" thickBot="1" x14ac:dyDescent="0.3">
      <c r="B128" s="1923" t="s">
        <v>143</v>
      </c>
      <c r="C128" s="1924"/>
      <c r="D128" s="1924"/>
      <c r="E128" s="1924"/>
      <c r="F128" s="1924"/>
      <c r="G128" s="1924"/>
      <c r="H128" s="1924"/>
      <c r="I128" s="1924"/>
      <c r="J128" s="1924"/>
      <c r="K128" s="1924"/>
      <c r="L128" s="1924"/>
      <c r="M128" s="1924"/>
      <c r="N128" s="1925"/>
      <c r="O128" s="1119"/>
      <c r="P128" s="1119"/>
      <c r="Q128" s="1119"/>
    </row>
    <row r="129" spans="1:26" x14ac:dyDescent="0.25">
      <c r="B129" s="1119"/>
      <c r="C129" s="1119"/>
      <c r="D129" s="1119"/>
      <c r="E129" s="1119"/>
      <c r="F129" s="1119"/>
      <c r="G129" s="1119"/>
      <c r="H129" s="1119"/>
      <c r="I129" s="1119"/>
      <c r="J129" s="1119"/>
      <c r="K129" s="1119"/>
      <c r="L129" s="1119"/>
      <c r="M129" s="1119"/>
      <c r="N129" s="1119"/>
      <c r="O129" s="1119"/>
      <c r="P129" s="1119"/>
      <c r="Q129" s="1119"/>
    </row>
    <row r="130" spans="1:26" x14ac:dyDescent="0.25">
      <c r="B130" s="1119"/>
      <c r="C130" s="1119"/>
      <c r="D130" s="1119"/>
      <c r="E130" s="1119"/>
      <c r="F130" s="1119"/>
      <c r="G130" s="1119"/>
      <c r="H130" s="1119"/>
      <c r="I130" s="1119"/>
      <c r="J130" s="1119"/>
      <c r="K130" s="1119"/>
      <c r="L130" s="1119"/>
      <c r="M130" s="1119"/>
      <c r="N130" s="1119"/>
      <c r="O130" s="1119"/>
      <c r="P130" s="1119"/>
      <c r="Q130" s="1119"/>
    </row>
    <row r="131" spans="1:26" ht="30" x14ac:dyDescent="0.25">
      <c r="B131" s="1209" t="s">
        <v>19</v>
      </c>
      <c r="C131" s="1209" t="s">
        <v>144</v>
      </c>
      <c r="D131" s="1926" t="s">
        <v>77</v>
      </c>
      <c r="E131" s="1928"/>
      <c r="F131" s="1119"/>
      <c r="G131" s="1119"/>
      <c r="H131" s="1119"/>
      <c r="I131" s="1119"/>
      <c r="J131" s="1119"/>
      <c r="K131" s="1119"/>
      <c r="L131" s="1119"/>
      <c r="M131" s="1119"/>
      <c r="N131" s="1119"/>
      <c r="O131" s="1119"/>
      <c r="P131" s="1119"/>
      <c r="Q131" s="1119"/>
    </row>
    <row r="132" spans="1:26" ht="30" x14ac:dyDescent="0.25">
      <c r="B132" s="1177" t="s">
        <v>145</v>
      </c>
      <c r="C132" s="1203" t="s">
        <v>20</v>
      </c>
      <c r="D132" s="1929" t="s">
        <v>1114</v>
      </c>
      <c r="E132" s="1929"/>
      <c r="F132" s="1119"/>
      <c r="G132" s="1119"/>
      <c r="H132" s="1119"/>
      <c r="I132" s="1119"/>
      <c r="J132" s="1119"/>
      <c r="K132" s="1119"/>
      <c r="L132" s="1119"/>
      <c r="M132" s="1119"/>
      <c r="N132" s="1119"/>
      <c r="O132" s="1119"/>
      <c r="P132" s="1119"/>
      <c r="Q132" s="1119"/>
    </row>
    <row r="133" spans="1:26" x14ac:dyDescent="0.25">
      <c r="B133" s="1119"/>
      <c r="C133" s="1119"/>
      <c r="D133" s="1119"/>
      <c r="E133" s="1119"/>
      <c r="F133" s="1119"/>
      <c r="G133" s="1119"/>
      <c r="H133" s="1119"/>
      <c r="I133" s="1119"/>
      <c r="J133" s="1119"/>
      <c r="K133" s="1119"/>
      <c r="L133" s="1119"/>
      <c r="M133" s="1119"/>
      <c r="N133" s="1119"/>
      <c r="O133" s="1119"/>
      <c r="P133" s="1119"/>
      <c r="Q133" s="1119"/>
    </row>
    <row r="134" spans="1:26" x14ac:dyDescent="0.25">
      <c r="B134" s="1119"/>
      <c r="C134" s="1119"/>
      <c r="D134" s="1119"/>
      <c r="E134" s="1119"/>
      <c r="F134" s="1119"/>
      <c r="G134" s="1119"/>
      <c r="H134" s="1119"/>
      <c r="I134" s="1119"/>
      <c r="J134" s="1119"/>
      <c r="K134" s="1119"/>
      <c r="L134" s="1119"/>
      <c r="M134" s="1119"/>
      <c r="N134" s="1119"/>
      <c r="O134" s="1119"/>
      <c r="P134" s="1119"/>
      <c r="Q134" s="1119"/>
    </row>
    <row r="135" spans="1:26" ht="26.25" x14ac:dyDescent="0.25">
      <c r="B135" s="1930" t="s">
        <v>146</v>
      </c>
      <c r="C135" s="1931"/>
      <c r="D135" s="1931"/>
      <c r="E135" s="1931"/>
      <c r="F135" s="1931"/>
      <c r="G135" s="1931"/>
      <c r="H135" s="1931"/>
      <c r="I135" s="1931"/>
      <c r="J135" s="1931"/>
      <c r="K135" s="1931"/>
      <c r="L135" s="1931"/>
      <c r="M135" s="1931"/>
      <c r="N135" s="1931"/>
      <c r="O135" s="1931"/>
      <c r="P135" s="1931"/>
      <c r="Q135" s="1119"/>
    </row>
    <row r="136" spans="1:26" x14ac:dyDescent="0.25">
      <c r="B136" s="1119"/>
      <c r="C136" s="1119"/>
      <c r="D136" s="1119"/>
      <c r="E136" s="1119"/>
      <c r="F136" s="1119"/>
      <c r="G136" s="1119"/>
      <c r="H136" s="1119"/>
      <c r="I136" s="1119"/>
      <c r="J136" s="1119"/>
      <c r="K136" s="1119"/>
      <c r="L136" s="1119"/>
      <c r="M136" s="1119"/>
      <c r="N136" s="1119"/>
      <c r="O136" s="1119"/>
      <c r="P136" s="1119"/>
      <c r="Q136" s="1119"/>
    </row>
    <row r="137" spans="1:26" ht="15.75" thickBot="1" x14ac:dyDescent="0.3">
      <c r="B137" s="1119"/>
      <c r="C137" s="1119"/>
      <c r="D137" s="1119"/>
      <c r="E137" s="1119"/>
      <c r="F137" s="1119"/>
      <c r="G137" s="1119"/>
      <c r="H137" s="1119"/>
      <c r="I137" s="1119"/>
      <c r="J137" s="1119"/>
      <c r="K137" s="1119"/>
      <c r="L137" s="1119"/>
      <c r="M137" s="1119"/>
      <c r="N137" s="1119"/>
      <c r="O137" s="1119"/>
      <c r="P137" s="1119"/>
      <c r="Q137" s="1119"/>
    </row>
    <row r="138" spans="1:26" ht="27" thickBot="1" x14ac:dyDescent="0.3">
      <c r="B138" s="1923" t="s">
        <v>147</v>
      </c>
      <c r="C138" s="1924"/>
      <c r="D138" s="1924"/>
      <c r="E138" s="1924"/>
      <c r="F138" s="1924"/>
      <c r="G138" s="1924"/>
      <c r="H138" s="1924"/>
      <c r="I138" s="1924"/>
      <c r="J138" s="1924"/>
      <c r="K138" s="1924"/>
      <c r="L138" s="1924"/>
      <c r="M138" s="1924"/>
      <c r="N138" s="1925"/>
      <c r="O138" s="1119"/>
      <c r="P138" s="1119"/>
      <c r="Q138" s="1119"/>
    </row>
    <row r="139" spans="1:26" x14ac:dyDescent="0.25">
      <c r="B139" s="1119"/>
      <c r="C139" s="1119"/>
      <c r="D139" s="1119"/>
      <c r="E139" s="1119"/>
      <c r="F139" s="1119"/>
      <c r="G139" s="1119"/>
      <c r="H139" s="1119"/>
      <c r="I139" s="1119"/>
      <c r="J139" s="1119"/>
      <c r="K139" s="1119"/>
      <c r="L139" s="1119"/>
      <c r="M139" s="1119"/>
      <c r="N139" s="1119"/>
      <c r="O139" s="1119"/>
      <c r="P139" s="1119"/>
      <c r="Q139" s="1119"/>
    </row>
    <row r="140" spans="1:26" ht="15.75" thickBot="1" x14ac:dyDescent="0.3">
      <c r="B140" s="1119"/>
      <c r="C140" s="1119"/>
      <c r="D140" s="1119"/>
      <c r="E140" s="1119"/>
      <c r="F140" s="1119"/>
      <c r="G140" s="1119"/>
      <c r="H140" s="1119"/>
      <c r="I140" s="1119"/>
      <c r="J140" s="1119"/>
      <c r="K140" s="1119"/>
      <c r="L140" s="1119"/>
      <c r="M140" s="1234"/>
      <c r="N140" s="1234"/>
      <c r="O140" s="1119"/>
      <c r="P140" s="1119"/>
      <c r="Q140" s="1119"/>
    </row>
    <row r="141" spans="1:26" s="13" customFormat="1" ht="90" x14ac:dyDescent="0.25">
      <c r="B141" s="1232" t="s">
        <v>35</v>
      </c>
      <c r="C141" s="1232" t="s">
        <v>36</v>
      </c>
      <c r="D141" s="1232" t="s">
        <v>37</v>
      </c>
      <c r="E141" s="1232" t="s">
        <v>38</v>
      </c>
      <c r="F141" s="1232" t="s">
        <v>39</v>
      </c>
      <c r="G141" s="1232" t="s">
        <v>40</v>
      </c>
      <c r="H141" s="1232" t="s">
        <v>41</v>
      </c>
      <c r="I141" s="1232" t="s">
        <v>42</v>
      </c>
      <c r="J141" s="1232" t="s">
        <v>43</v>
      </c>
      <c r="K141" s="1232" t="s">
        <v>44</v>
      </c>
      <c r="L141" s="1232" t="s">
        <v>45</v>
      </c>
      <c r="M141" s="1233" t="s">
        <v>46</v>
      </c>
      <c r="N141" s="1232" t="s">
        <v>47</v>
      </c>
      <c r="O141" s="1232" t="s">
        <v>48</v>
      </c>
      <c r="P141" s="1231" t="s">
        <v>49</v>
      </c>
      <c r="Q141" s="1231" t="s">
        <v>50</v>
      </c>
    </row>
    <row r="142" spans="1:26" s="62" customFormat="1" x14ac:dyDescent="0.25">
      <c r="A142" s="50">
        <v>1</v>
      </c>
      <c r="B142" s="1226"/>
      <c r="C142" s="1227"/>
      <c r="D142" s="1226"/>
      <c r="E142" s="1225"/>
      <c r="F142" s="1224"/>
      <c r="G142" s="1230"/>
      <c r="H142" s="1229"/>
      <c r="I142" s="1223"/>
      <c r="J142" s="1223"/>
      <c r="K142" s="1223"/>
      <c r="L142" s="1223"/>
      <c r="M142" s="1228"/>
      <c r="N142" s="1228"/>
      <c r="O142" s="1220"/>
      <c r="P142" s="1220"/>
      <c r="Q142" s="1932" t="s">
        <v>4053</v>
      </c>
      <c r="R142" s="61"/>
      <c r="S142" s="61"/>
      <c r="T142" s="61"/>
      <c r="U142" s="61"/>
      <c r="V142" s="61"/>
      <c r="W142" s="61"/>
      <c r="X142" s="61"/>
      <c r="Y142" s="61"/>
      <c r="Z142" s="61"/>
    </row>
    <row r="143" spans="1:26" s="62" customFormat="1" x14ac:dyDescent="0.25">
      <c r="A143" s="50">
        <f t="shared" ref="A143:A149" si="0">+A142+1</f>
        <v>2</v>
      </c>
      <c r="B143" s="1226"/>
      <c r="C143" s="1227"/>
      <c r="D143" s="1226"/>
      <c r="E143" s="1225"/>
      <c r="F143" s="1224"/>
      <c r="G143" s="1224"/>
      <c r="H143" s="1224"/>
      <c r="I143" s="1223"/>
      <c r="J143" s="1223"/>
      <c r="K143" s="1223"/>
      <c r="L143" s="1223"/>
      <c r="M143" s="1228"/>
      <c r="N143" s="1228"/>
      <c r="O143" s="1220"/>
      <c r="P143" s="1220"/>
      <c r="Q143" s="1932"/>
      <c r="R143" s="61"/>
      <c r="S143" s="61"/>
      <c r="T143" s="61"/>
      <c r="U143" s="61"/>
      <c r="V143" s="61"/>
      <c r="W143" s="61"/>
      <c r="X143" s="61"/>
      <c r="Y143" s="61"/>
      <c r="Z143" s="61"/>
    </row>
    <row r="144" spans="1:26" s="62" customFormat="1" x14ac:dyDescent="0.25">
      <c r="A144" s="50">
        <f t="shared" si="0"/>
        <v>3</v>
      </c>
      <c r="B144" s="1226"/>
      <c r="C144" s="1227"/>
      <c r="D144" s="1226"/>
      <c r="E144" s="1225"/>
      <c r="F144" s="1224"/>
      <c r="G144" s="1224"/>
      <c r="H144" s="1224"/>
      <c r="I144" s="1223"/>
      <c r="J144" s="1223"/>
      <c r="K144" s="1223"/>
      <c r="L144" s="1223"/>
      <c r="M144" s="1228"/>
      <c r="N144" s="1228"/>
      <c r="O144" s="1220"/>
      <c r="P144" s="1220"/>
      <c r="Q144" s="1932"/>
      <c r="R144" s="61"/>
      <c r="S144" s="61"/>
      <c r="T144" s="61"/>
      <c r="U144" s="61"/>
      <c r="V144" s="61"/>
      <c r="W144" s="61"/>
      <c r="X144" s="61"/>
      <c r="Y144" s="61"/>
      <c r="Z144" s="61"/>
    </row>
    <row r="145" spans="1:26" s="62" customFormat="1" x14ac:dyDescent="0.25">
      <c r="A145" s="50">
        <f t="shared" si="0"/>
        <v>4</v>
      </c>
      <c r="B145" s="1226"/>
      <c r="C145" s="1227"/>
      <c r="D145" s="1226"/>
      <c r="E145" s="1225"/>
      <c r="F145" s="1224"/>
      <c r="G145" s="1224"/>
      <c r="H145" s="1224"/>
      <c r="I145" s="1223"/>
      <c r="J145" s="1223"/>
      <c r="K145" s="1223"/>
      <c r="L145" s="1223"/>
      <c r="M145" s="1228"/>
      <c r="N145" s="1228"/>
      <c r="O145" s="1220"/>
      <c r="P145" s="1220"/>
      <c r="Q145" s="1932"/>
      <c r="R145" s="61"/>
      <c r="S145" s="61"/>
      <c r="T145" s="61"/>
      <c r="U145" s="61"/>
      <c r="V145" s="61"/>
      <c r="W145" s="61"/>
      <c r="X145" s="61"/>
      <c r="Y145" s="61"/>
      <c r="Z145" s="61"/>
    </row>
    <row r="146" spans="1:26" s="62" customFormat="1" x14ac:dyDescent="0.25">
      <c r="A146" s="50">
        <f t="shared" si="0"/>
        <v>5</v>
      </c>
      <c r="B146" s="1226"/>
      <c r="C146" s="1227"/>
      <c r="D146" s="1226"/>
      <c r="E146" s="1225"/>
      <c r="F146" s="1224"/>
      <c r="G146" s="1224"/>
      <c r="H146" s="1224"/>
      <c r="I146" s="1223"/>
      <c r="J146" s="1223"/>
      <c r="K146" s="1223"/>
      <c r="L146" s="1223"/>
      <c r="M146" s="1228"/>
      <c r="N146" s="1228"/>
      <c r="O146" s="1220"/>
      <c r="P146" s="1220"/>
      <c r="Q146" s="1932"/>
      <c r="R146" s="61"/>
      <c r="S146" s="61"/>
      <c r="T146" s="61"/>
      <c r="U146" s="61"/>
      <c r="V146" s="61"/>
      <c r="W146" s="61"/>
      <c r="X146" s="61"/>
      <c r="Y146" s="61"/>
      <c r="Z146" s="61"/>
    </row>
    <row r="147" spans="1:26" s="62" customFormat="1" x14ac:dyDescent="0.25">
      <c r="A147" s="50">
        <f t="shared" si="0"/>
        <v>6</v>
      </c>
      <c r="B147" s="1226"/>
      <c r="C147" s="1227"/>
      <c r="D147" s="1226"/>
      <c r="E147" s="1225"/>
      <c r="F147" s="1224"/>
      <c r="G147" s="1224"/>
      <c r="H147" s="1224"/>
      <c r="I147" s="1223"/>
      <c r="J147" s="1223"/>
      <c r="K147" s="1223"/>
      <c r="L147" s="1223"/>
      <c r="M147" s="1228"/>
      <c r="N147" s="1228"/>
      <c r="O147" s="1220"/>
      <c r="P147" s="1220"/>
      <c r="Q147" s="1932"/>
      <c r="R147" s="61"/>
      <c r="S147" s="61"/>
      <c r="T147" s="61"/>
      <c r="U147" s="61"/>
      <c r="V147" s="61"/>
      <c r="W147" s="61"/>
      <c r="X147" s="61"/>
      <c r="Y147" s="61"/>
      <c r="Z147" s="61"/>
    </row>
    <row r="148" spans="1:26" s="62" customFormat="1" x14ac:dyDescent="0.25">
      <c r="A148" s="50">
        <f t="shared" si="0"/>
        <v>7</v>
      </c>
      <c r="B148" s="1226"/>
      <c r="C148" s="1227"/>
      <c r="D148" s="1226"/>
      <c r="E148" s="1225"/>
      <c r="F148" s="1224"/>
      <c r="G148" s="1224"/>
      <c r="H148" s="1224"/>
      <c r="I148" s="1223"/>
      <c r="J148" s="1223"/>
      <c r="K148" s="1223"/>
      <c r="L148" s="1223"/>
      <c r="M148" s="1228"/>
      <c r="N148" s="1228"/>
      <c r="O148" s="1220"/>
      <c r="P148" s="1220"/>
      <c r="Q148" s="1932"/>
      <c r="R148" s="61"/>
      <c r="S148" s="61"/>
      <c r="T148" s="61"/>
      <c r="U148" s="61"/>
      <c r="V148" s="61"/>
      <c r="W148" s="61"/>
      <c r="X148" s="61"/>
      <c r="Y148" s="61"/>
      <c r="Z148" s="61"/>
    </row>
    <row r="149" spans="1:26" s="62" customFormat="1" x14ac:dyDescent="0.25">
      <c r="A149" s="50">
        <f t="shared" si="0"/>
        <v>8</v>
      </c>
      <c r="B149" s="1226"/>
      <c r="C149" s="1227"/>
      <c r="D149" s="1226"/>
      <c r="E149" s="1225"/>
      <c r="F149" s="1224"/>
      <c r="G149" s="1224"/>
      <c r="H149" s="1224"/>
      <c r="I149" s="1223"/>
      <c r="J149" s="1223"/>
      <c r="K149" s="1223"/>
      <c r="L149" s="1223"/>
      <c r="M149" s="1228"/>
      <c r="N149" s="1228"/>
      <c r="O149" s="1220"/>
      <c r="P149" s="1220"/>
      <c r="Q149" s="1932"/>
      <c r="R149" s="61"/>
      <c r="S149" s="61"/>
      <c r="T149" s="61"/>
      <c r="U149" s="61"/>
      <c r="V149" s="61"/>
      <c r="W149" s="61"/>
      <c r="X149" s="61"/>
      <c r="Y149" s="61"/>
      <c r="Z149" s="61"/>
    </row>
    <row r="150" spans="1:26" s="62" customFormat="1" x14ac:dyDescent="0.25">
      <c r="A150" s="50"/>
      <c r="B150" s="1226" t="s">
        <v>30</v>
      </c>
      <c r="C150" s="1227"/>
      <c r="D150" s="1226"/>
      <c r="E150" s="1225"/>
      <c r="F150" s="1224"/>
      <c r="G150" s="1224"/>
      <c r="H150" s="1224"/>
      <c r="I150" s="1223"/>
      <c r="J150" s="1223"/>
      <c r="K150" s="1221">
        <f>SUM(K142:K149)</f>
        <v>0</v>
      </c>
      <c r="L150" s="1221">
        <f>SUM(L142:L149)</f>
        <v>0</v>
      </c>
      <c r="M150" s="1222">
        <f>SUM(M142:M149)</f>
        <v>0</v>
      </c>
      <c r="N150" s="1221">
        <f>SUM(N142:N149)</f>
        <v>0</v>
      </c>
      <c r="O150" s="1220"/>
      <c r="P150" s="1220"/>
      <c r="Q150" s="1933"/>
    </row>
    <row r="151" spans="1:26" x14ac:dyDescent="0.25">
      <c r="B151" s="1215"/>
      <c r="C151" s="1215"/>
      <c r="D151" s="1215"/>
      <c r="E151" s="1219"/>
      <c r="F151" s="1215"/>
      <c r="G151" s="1215"/>
      <c r="H151" s="1215"/>
      <c r="I151" s="1215"/>
      <c r="J151" s="1215"/>
      <c r="K151" s="1215"/>
      <c r="L151" s="1215"/>
      <c r="M151" s="1215"/>
      <c r="N151" s="1215"/>
      <c r="O151" s="1215"/>
      <c r="P151" s="1215"/>
      <c r="Q151" s="1119"/>
    </row>
    <row r="152" spans="1:26" ht="18.75" x14ac:dyDescent="0.25">
      <c r="B152" s="1218" t="s">
        <v>151</v>
      </c>
      <c r="C152" s="1217">
        <f>+K150</f>
        <v>0</v>
      </c>
      <c r="D152" s="1119"/>
      <c r="E152" s="1119"/>
      <c r="F152" s="1119"/>
      <c r="G152" s="1119"/>
      <c r="H152" s="1216"/>
      <c r="I152" s="1216"/>
      <c r="J152" s="1216"/>
      <c r="K152" s="1216"/>
      <c r="L152" s="1216"/>
      <c r="M152" s="1216"/>
      <c r="N152" s="1215"/>
      <c r="O152" s="1215"/>
      <c r="P152" s="1215"/>
      <c r="Q152" s="1119"/>
    </row>
    <row r="153" spans="1:26" x14ac:dyDescent="0.25">
      <c r="B153" s="1119"/>
      <c r="C153" s="1119"/>
      <c r="D153" s="1119"/>
      <c r="E153" s="1119"/>
      <c r="F153" s="1119"/>
      <c r="G153" s="1119"/>
      <c r="H153" s="1119"/>
      <c r="I153" s="1119"/>
      <c r="J153" s="1119"/>
      <c r="K153" s="1119"/>
      <c r="L153" s="1119"/>
      <c r="M153" s="1119"/>
      <c r="N153" s="1119"/>
      <c r="O153" s="1119"/>
      <c r="P153" s="1119"/>
      <c r="Q153" s="1119"/>
    </row>
    <row r="154" spans="1:26" ht="15.75" thickBot="1" x14ac:dyDescent="0.3">
      <c r="B154" s="1119"/>
      <c r="C154" s="1119"/>
      <c r="D154" s="1119"/>
      <c r="E154" s="1119"/>
      <c r="F154" s="1119"/>
      <c r="G154" s="1119"/>
      <c r="H154" s="1119"/>
      <c r="I154" s="1119"/>
      <c r="J154" s="1119"/>
      <c r="K154" s="1119"/>
      <c r="L154" s="1119"/>
      <c r="M154" s="1119"/>
      <c r="N154" s="1119"/>
      <c r="O154" s="1119"/>
      <c r="P154" s="1119"/>
      <c r="Q154" s="1119"/>
    </row>
    <row r="155" spans="1:26" ht="30.75" thickBot="1" x14ac:dyDescent="0.3">
      <c r="B155" s="1214" t="s">
        <v>152</v>
      </c>
      <c r="C155" s="1213" t="s">
        <v>153</v>
      </c>
      <c r="D155" s="1214" t="s">
        <v>29</v>
      </c>
      <c r="E155" s="1213" t="s">
        <v>154</v>
      </c>
      <c r="F155" s="1119"/>
      <c r="G155" s="1119"/>
      <c r="H155" s="1119"/>
      <c r="I155" s="1119"/>
      <c r="J155" s="1119"/>
      <c r="K155" s="1119"/>
      <c r="L155" s="1119"/>
      <c r="M155" s="1119"/>
      <c r="N155" s="1119"/>
      <c r="O155" s="1119"/>
      <c r="P155" s="1119"/>
      <c r="Q155" s="1119"/>
    </row>
    <row r="156" spans="1:26" x14ac:dyDescent="0.25">
      <c r="B156" s="1211" t="s">
        <v>155</v>
      </c>
      <c r="C156" s="1212">
        <v>20</v>
      </c>
      <c r="D156" s="1212">
        <v>0</v>
      </c>
      <c r="E156" s="1396">
        <f>+D156+D157+D158</f>
        <v>40</v>
      </c>
      <c r="F156" s="1119"/>
      <c r="G156" s="1119"/>
      <c r="H156" s="1119"/>
      <c r="I156" s="1119"/>
      <c r="J156" s="1119"/>
      <c r="K156" s="1119"/>
      <c r="L156" s="1119"/>
      <c r="M156" s="1119"/>
      <c r="N156" s="1119"/>
      <c r="O156" s="1119"/>
      <c r="P156" s="1119"/>
      <c r="Q156" s="1119"/>
    </row>
    <row r="157" spans="1:26" x14ac:dyDescent="0.25">
      <c r="B157" s="1211" t="s">
        <v>156</v>
      </c>
      <c r="C157" s="1206">
        <v>30</v>
      </c>
      <c r="D157" s="1203">
        <v>0</v>
      </c>
      <c r="E157" s="1397"/>
      <c r="F157" s="1119"/>
      <c r="G157" s="1119"/>
      <c r="H157" s="1119"/>
      <c r="I157" s="1119"/>
      <c r="J157" s="1119"/>
      <c r="K157" s="1119"/>
      <c r="L157" s="1119"/>
      <c r="M157" s="1119"/>
      <c r="N157" s="1119"/>
      <c r="O157" s="1119"/>
      <c r="P157" s="1119"/>
      <c r="Q157" s="1119"/>
    </row>
    <row r="158" spans="1:26" ht="15.75" thickBot="1" x14ac:dyDescent="0.3">
      <c r="B158" s="1211" t="s">
        <v>157</v>
      </c>
      <c r="C158" s="1210">
        <v>40</v>
      </c>
      <c r="D158" s="1210">
        <v>40</v>
      </c>
      <c r="E158" s="1398"/>
      <c r="F158" s="1119"/>
      <c r="G158" s="1119"/>
      <c r="H158" s="1119"/>
      <c r="I158" s="1119"/>
      <c r="J158" s="1119"/>
      <c r="K158" s="1119"/>
      <c r="L158" s="1119"/>
      <c r="M158" s="1119"/>
      <c r="N158" s="1119"/>
      <c r="O158" s="1119"/>
      <c r="P158" s="1119"/>
      <c r="Q158" s="1119"/>
    </row>
    <row r="159" spans="1:26" x14ac:dyDescent="0.25">
      <c r="B159" s="1119"/>
      <c r="C159" s="1119"/>
      <c r="D159" s="1119"/>
      <c r="E159" s="1119"/>
      <c r="F159" s="1119"/>
      <c r="G159" s="1119"/>
      <c r="H159" s="1119"/>
      <c r="I159" s="1119"/>
      <c r="J159" s="1119"/>
      <c r="K159" s="1119"/>
      <c r="L159" s="1119"/>
      <c r="M159" s="1119"/>
      <c r="N159" s="1119"/>
      <c r="O159" s="1119"/>
      <c r="P159" s="1119"/>
      <c r="Q159" s="1119"/>
    </row>
    <row r="160" spans="1:26" ht="15.75" thickBot="1" x14ac:dyDescent="0.3">
      <c r="B160" s="1119"/>
      <c r="C160" s="1119"/>
      <c r="D160" s="1119"/>
      <c r="E160" s="1119"/>
      <c r="F160" s="1119"/>
      <c r="G160" s="1119"/>
      <c r="H160" s="1119"/>
      <c r="I160" s="1119"/>
      <c r="J160" s="1119"/>
      <c r="K160" s="1119"/>
      <c r="L160" s="1119"/>
      <c r="M160" s="1119"/>
      <c r="N160" s="1119"/>
      <c r="O160" s="1119"/>
      <c r="P160" s="1119"/>
      <c r="Q160" s="1119"/>
    </row>
    <row r="161" spans="2:17" ht="27" thickBot="1" x14ac:dyDescent="0.3">
      <c r="B161" s="1923" t="s">
        <v>158</v>
      </c>
      <c r="C161" s="1924"/>
      <c r="D161" s="1924"/>
      <c r="E161" s="1924"/>
      <c r="F161" s="1924"/>
      <c r="G161" s="1924"/>
      <c r="H161" s="1924"/>
      <c r="I161" s="1924"/>
      <c r="J161" s="1924"/>
      <c r="K161" s="1924"/>
      <c r="L161" s="1924"/>
      <c r="M161" s="1924"/>
      <c r="N161" s="1925"/>
      <c r="O161" s="1119"/>
      <c r="P161" s="1119"/>
      <c r="Q161" s="1119"/>
    </row>
    <row r="162" spans="2:17" x14ac:dyDescent="0.25">
      <c r="B162" s="1119"/>
      <c r="C162" s="1119"/>
      <c r="D162" s="1119"/>
      <c r="E162" s="1119"/>
      <c r="F162" s="1119"/>
      <c r="G162" s="1119"/>
      <c r="H162" s="1119"/>
      <c r="I162" s="1119"/>
      <c r="J162" s="1119"/>
      <c r="K162" s="1119"/>
      <c r="L162" s="1119"/>
      <c r="M162" s="1119"/>
      <c r="N162" s="1119"/>
      <c r="O162" s="1119"/>
      <c r="P162" s="1119"/>
      <c r="Q162" s="1119"/>
    </row>
    <row r="163" spans="2:17" ht="90" x14ac:dyDescent="0.25">
      <c r="B163" s="1209" t="s">
        <v>87</v>
      </c>
      <c r="C163" s="1209" t="s">
        <v>88</v>
      </c>
      <c r="D163" s="1209" t="s">
        <v>89</v>
      </c>
      <c r="E163" s="1209" t="s">
        <v>90</v>
      </c>
      <c r="F163" s="1209" t="s">
        <v>91</v>
      </c>
      <c r="G163" s="1209" t="s">
        <v>92</v>
      </c>
      <c r="H163" s="1209" t="s">
        <v>93</v>
      </c>
      <c r="I163" s="1209" t="s">
        <v>94</v>
      </c>
      <c r="J163" s="1926" t="s">
        <v>95</v>
      </c>
      <c r="K163" s="1927"/>
      <c r="L163" s="1928"/>
      <c r="M163" s="1209" t="s">
        <v>96</v>
      </c>
      <c r="N163" s="1209" t="s">
        <v>97</v>
      </c>
      <c r="O163" s="1209" t="s">
        <v>98</v>
      </c>
      <c r="P163" s="1926" t="s">
        <v>77</v>
      </c>
      <c r="Q163" s="1928"/>
    </row>
    <row r="164" spans="2:17" ht="90" x14ac:dyDescent="0.25">
      <c r="B164" s="1801" t="s">
        <v>4052</v>
      </c>
      <c r="C164" s="1801" t="s">
        <v>321</v>
      </c>
      <c r="D164" s="1801" t="s">
        <v>4051</v>
      </c>
      <c r="E164" s="1801">
        <v>64556054</v>
      </c>
      <c r="F164" s="1801" t="s">
        <v>2885</v>
      </c>
      <c r="G164" s="1801" t="s">
        <v>2184</v>
      </c>
      <c r="H164" s="1810">
        <v>38476</v>
      </c>
      <c r="I164" s="1813" t="s">
        <v>368</v>
      </c>
      <c r="J164" s="1177" t="s">
        <v>4050</v>
      </c>
      <c r="K164" s="1122" t="s">
        <v>4049</v>
      </c>
      <c r="L164" s="1122" t="s">
        <v>4048</v>
      </c>
      <c r="M164" s="1807" t="s">
        <v>20</v>
      </c>
      <c r="N164" s="1807" t="s">
        <v>20</v>
      </c>
      <c r="O164" s="1807" t="s">
        <v>20</v>
      </c>
      <c r="P164" s="1917"/>
      <c r="Q164" s="1918"/>
    </row>
    <row r="165" spans="2:17" ht="150" x14ac:dyDescent="0.25">
      <c r="B165" s="1802"/>
      <c r="C165" s="1802"/>
      <c r="D165" s="1802"/>
      <c r="E165" s="1802"/>
      <c r="F165" s="1802"/>
      <c r="G165" s="1802"/>
      <c r="H165" s="1811"/>
      <c r="I165" s="1814"/>
      <c r="J165" s="1177" t="s">
        <v>4047</v>
      </c>
      <c r="K165" s="1122" t="s">
        <v>4046</v>
      </c>
      <c r="L165" s="1122" t="s">
        <v>4045</v>
      </c>
      <c r="M165" s="1808"/>
      <c r="N165" s="1808"/>
      <c r="O165" s="1808"/>
      <c r="P165" s="1919"/>
      <c r="Q165" s="1920"/>
    </row>
    <row r="166" spans="2:17" ht="75" x14ac:dyDescent="0.25">
      <c r="B166" s="1802"/>
      <c r="C166" s="1802"/>
      <c r="D166" s="1802"/>
      <c r="E166" s="1802"/>
      <c r="F166" s="1802"/>
      <c r="G166" s="1802"/>
      <c r="H166" s="1811"/>
      <c r="I166" s="1814"/>
      <c r="J166" s="1177" t="s">
        <v>4044</v>
      </c>
      <c r="K166" s="1122" t="s">
        <v>4043</v>
      </c>
      <c r="L166" s="1122" t="s">
        <v>4042</v>
      </c>
      <c r="M166" s="1808"/>
      <c r="N166" s="1808"/>
      <c r="O166" s="1808"/>
      <c r="P166" s="1919"/>
      <c r="Q166" s="1920"/>
    </row>
    <row r="167" spans="2:17" ht="107.25" customHeight="1" x14ac:dyDescent="0.25">
      <c r="B167" s="1118" t="s">
        <v>758</v>
      </c>
      <c r="C167" s="1208" t="s">
        <v>321</v>
      </c>
      <c r="D167" s="1208" t="s">
        <v>4041</v>
      </c>
      <c r="E167" s="1123">
        <v>1102827370</v>
      </c>
      <c r="F167" s="1208" t="s">
        <v>4040</v>
      </c>
      <c r="G167" s="1177" t="s">
        <v>2184</v>
      </c>
      <c r="H167" s="1207">
        <v>41447</v>
      </c>
      <c r="I167" s="1206" t="s">
        <v>368</v>
      </c>
      <c r="J167" s="739" t="s">
        <v>4039</v>
      </c>
      <c r="K167" s="739" t="s">
        <v>4038</v>
      </c>
      <c r="L167" s="1005" t="s">
        <v>1600</v>
      </c>
      <c r="M167" s="41" t="s">
        <v>20</v>
      </c>
      <c r="N167" s="41" t="s">
        <v>21</v>
      </c>
      <c r="O167" s="746" t="s">
        <v>20</v>
      </c>
      <c r="P167" s="1921" t="s">
        <v>4037</v>
      </c>
      <c r="Q167" s="1922"/>
    </row>
    <row r="168" spans="2:17" ht="45" x14ac:dyDescent="0.25">
      <c r="B168" s="1177" t="s">
        <v>175</v>
      </c>
      <c r="C168" s="1177" t="s">
        <v>321</v>
      </c>
      <c r="D168" s="1177" t="s">
        <v>4036</v>
      </c>
      <c r="E168" s="1177">
        <v>23178337</v>
      </c>
      <c r="F168" s="1203" t="s">
        <v>4035</v>
      </c>
      <c r="G168" s="1203" t="s">
        <v>4034</v>
      </c>
      <c r="H168" s="1207">
        <v>39793</v>
      </c>
      <c r="I168" s="1206" t="s">
        <v>368</v>
      </c>
      <c r="J168" s="1177" t="s">
        <v>4033</v>
      </c>
      <c r="K168" s="1205" t="s">
        <v>4032</v>
      </c>
      <c r="L168" s="1177" t="s">
        <v>4031</v>
      </c>
      <c r="M168" s="1203" t="s">
        <v>20</v>
      </c>
      <c r="N168" s="1203" t="s">
        <v>20</v>
      </c>
      <c r="O168" s="1203" t="s">
        <v>20</v>
      </c>
      <c r="P168" s="1921"/>
      <c r="Q168" s="1922"/>
    </row>
    <row r="171" spans="2:17" ht="15.75" thickBot="1" x14ac:dyDescent="0.3"/>
    <row r="172" spans="2:17" ht="30" x14ac:dyDescent="0.25">
      <c r="B172" s="42" t="s">
        <v>19</v>
      </c>
      <c r="C172" s="42" t="s">
        <v>152</v>
      </c>
      <c r="D172" s="91" t="s">
        <v>153</v>
      </c>
      <c r="E172" s="42" t="s">
        <v>29</v>
      </c>
      <c r="F172" s="135" t="s">
        <v>182</v>
      </c>
      <c r="G172" s="147"/>
    </row>
    <row r="173" spans="2:17" ht="108" x14ac:dyDescent="0.2">
      <c r="B173" s="1399" t="s">
        <v>183</v>
      </c>
      <c r="C173" s="148" t="s">
        <v>184</v>
      </c>
      <c r="D173" s="746">
        <v>25</v>
      </c>
      <c r="E173" s="746">
        <v>25</v>
      </c>
      <c r="F173" s="1400">
        <v>35</v>
      </c>
      <c r="G173" s="149"/>
    </row>
    <row r="174" spans="2:17" ht="96" x14ac:dyDescent="0.2">
      <c r="B174" s="1399"/>
      <c r="C174" s="148" t="s">
        <v>185</v>
      </c>
      <c r="D174" s="739">
        <v>25</v>
      </c>
      <c r="E174" s="746">
        <v>0</v>
      </c>
      <c r="F174" s="1401"/>
      <c r="G174" s="149"/>
    </row>
    <row r="175" spans="2:17" ht="60" x14ac:dyDescent="0.2">
      <c r="B175" s="1399"/>
      <c r="C175" s="148" t="s">
        <v>186</v>
      </c>
      <c r="D175" s="746">
        <v>10</v>
      </c>
      <c r="E175" s="746">
        <v>10</v>
      </c>
      <c r="F175" s="1402"/>
      <c r="G175" s="149"/>
    </row>
    <row r="176" spans="2:17" x14ac:dyDescent="0.25">
      <c r="C176"/>
    </row>
    <row r="179" spans="2:5" x14ac:dyDescent="0.25">
      <c r="B179" s="39" t="s">
        <v>187</v>
      </c>
    </row>
    <row r="182" spans="2:5" x14ac:dyDescent="0.25">
      <c r="B182" s="40" t="s">
        <v>19</v>
      </c>
      <c r="C182" s="40" t="s">
        <v>28</v>
      </c>
      <c r="D182" s="42" t="s">
        <v>29</v>
      </c>
      <c r="E182" s="42" t="s">
        <v>30</v>
      </c>
    </row>
    <row r="183" spans="2:5" ht="28.5" x14ac:dyDescent="0.25">
      <c r="B183" s="43" t="s">
        <v>188</v>
      </c>
      <c r="C183" s="813">
        <v>40</v>
      </c>
      <c r="D183" s="746">
        <v>0</v>
      </c>
      <c r="E183" s="1403">
        <f>+D183+D184</f>
        <v>35</v>
      </c>
    </row>
    <row r="184" spans="2:5" ht="57" x14ac:dyDescent="0.25">
      <c r="B184" s="43" t="s">
        <v>189</v>
      </c>
      <c r="C184" s="813">
        <v>60</v>
      </c>
      <c r="D184" s="746">
        <f>+F173</f>
        <v>35</v>
      </c>
      <c r="E184" s="1404"/>
    </row>
  </sheetData>
  <mergeCells count="160">
    <mergeCell ref="B2:P2"/>
    <mergeCell ref="B4:P4"/>
    <mergeCell ref="C6:N6"/>
    <mergeCell ref="C7:N7"/>
    <mergeCell ref="C8:N8"/>
    <mergeCell ref="C9:N9"/>
    <mergeCell ref="N93:N94"/>
    <mergeCell ref="O93:O94"/>
    <mergeCell ref="P93:Q94"/>
    <mergeCell ref="Q49:Q61"/>
    <mergeCell ref="O75:P81"/>
    <mergeCell ref="C10:E10"/>
    <mergeCell ref="B14:C21"/>
    <mergeCell ref="B22:C22"/>
    <mergeCell ref="E40:E41"/>
    <mergeCell ref="M45:N45"/>
    <mergeCell ref="B65:B66"/>
    <mergeCell ref="C65:C66"/>
    <mergeCell ref="D65:E65"/>
    <mergeCell ref="B87:N87"/>
    <mergeCell ref="J92:L92"/>
    <mergeCell ref="P92:Q92"/>
    <mergeCell ref="C69:N69"/>
    <mergeCell ref="B71:N71"/>
    <mergeCell ref="O74:P74"/>
    <mergeCell ref="Q75:Q76"/>
    <mergeCell ref="B93:B94"/>
    <mergeCell ref="C93:C94"/>
    <mergeCell ref="D93:D94"/>
    <mergeCell ref="E93:E94"/>
    <mergeCell ref="F93:F94"/>
    <mergeCell ref="G93:G94"/>
    <mergeCell ref="H93:H94"/>
    <mergeCell ref="I93:I94"/>
    <mergeCell ref="M93:M94"/>
    <mergeCell ref="P95:Q95"/>
    <mergeCell ref="B96:B98"/>
    <mergeCell ref="C96:C98"/>
    <mergeCell ref="D96:D98"/>
    <mergeCell ref="E96:E98"/>
    <mergeCell ref="F96:F98"/>
    <mergeCell ref="G96:G98"/>
    <mergeCell ref="H96:H98"/>
    <mergeCell ref="I96:I98"/>
    <mergeCell ref="M96:M98"/>
    <mergeCell ref="N96:N98"/>
    <mergeCell ref="O96:O98"/>
    <mergeCell ref="P96:Q98"/>
    <mergeCell ref="B99:B104"/>
    <mergeCell ref="C99:C104"/>
    <mergeCell ref="D99:D104"/>
    <mergeCell ref="E99:E104"/>
    <mergeCell ref="F99:F104"/>
    <mergeCell ref="G99:G104"/>
    <mergeCell ref="H99:H104"/>
    <mergeCell ref="I99:I104"/>
    <mergeCell ref="M99:M104"/>
    <mergeCell ref="N99:N104"/>
    <mergeCell ref="O99:O104"/>
    <mergeCell ref="P99:Q104"/>
    <mergeCell ref="B105:B109"/>
    <mergeCell ref="C105:C109"/>
    <mergeCell ref="D105:D109"/>
    <mergeCell ref="E105:E109"/>
    <mergeCell ref="F105:F109"/>
    <mergeCell ref="B110:B111"/>
    <mergeCell ref="C110:C111"/>
    <mergeCell ref="D110:D111"/>
    <mergeCell ref="E110:E111"/>
    <mergeCell ref="F110:F111"/>
    <mergeCell ref="G110:G111"/>
    <mergeCell ref="H110:H111"/>
    <mergeCell ref="I110:I111"/>
    <mergeCell ref="B112:B113"/>
    <mergeCell ref="C112:C113"/>
    <mergeCell ref="D112:D113"/>
    <mergeCell ref="E112:E113"/>
    <mergeCell ref="F112:F113"/>
    <mergeCell ref="G112:G113"/>
    <mergeCell ref="F116:F117"/>
    <mergeCell ref="G116:G117"/>
    <mergeCell ref="I112:I113"/>
    <mergeCell ref="M112:M113"/>
    <mergeCell ref="N112:N113"/>
    <mergeCell ref="O112:O113"/>
    <mergeCell ref="P112:Q113"/>
    <mergeCell ref="P114:Q114"/>
    <mergeCell ref="G105:G109"/>
    <mergeCell ref="H105:H109"/>
    <mergeCell ref="I105:I109"/>
    <mergeCell ref="M105:M109"/>
    <mergeCell ref="N105:N109"/>
    <mergeCell ref="O105:O109"/>
    <mergeCell ref="H112:H113"/>
    <mergeCell ref="P105:Q109"/>
    <mergeCell ref="M110:M111"/>
    <mergeCell ref="O118:O119"/>
    <mergeCell ref="P118:Q119"/>
    <mergeCell ref="B120:B121"/>
    <mergeCell ref="C120:C121"/>
    <mergeCell ref="D120:D121"/>
    <mergeCell ref="E120:E121"/>
    <mergeCell ref="F120:F121"/>
    <mergeCell ref="G120:G121"/>
    <mergeCell ref="P120:Q121"/>
    <mergeCell ref="H116:H117"/>
    <mergeCell ref="I116:I117"/>
    <mergeCell ref="M116:M117"/>
    <mergeCell ref="N116:N117"/>
    <mergeCell ref="O116:O117"/>
    <mergeCell ref="P116:Q117"/>
    <mergeCell ref="N110:N111"/>
    <mergeCell ref="O110:O111"/>
    <mergeCell ref="P110:Q111"/>
    <mergeCell ref="P115:Q115"/>
    <mergeCell ref="B116:B117"/>
    <mergeCell ref="C116:C117"/>
    <mergeCell ref="D116:D117"/>
    <mergeCell ref="E116:E117"/>
    <mergeCell ref="B118:B119"/>
    <mergeCell ref="C118:C119"/>
    <mergeCell ref="D118:D119"/>
    <mergeCell ref="E118:E119"/>
    <mergeCell ref="G118:G119"/>
    <mergeCell ref="H118:H119"/>
    <mergeCell ref="I118:I119"/>
    <mergeCell ref="M118:M119"/>
    <mergeCell ref="N118:N119"/>
    <mergeCell ref="D131:E131"/>
    <mergeCell ref="D132:E132"/>
    <mergeCell ref="B135:P135"/>
    <mergeCell ref="B138:N138"/>
    <mergeCell ref="Q142:Q150"/>
    <mergeCell ref="H120:H121"/>
    <mergeCell ref="I120:I121"/>
    <mergeCell ref="M120:M121"/>
    <mergeCell ref="N120:N121"/>
    <mergeCell ref="O120:O121"/>
    <mergeCell ref="B128:N128"/>
    <mergeCell ref="E156:E158"/>
    <mergeCell ref="B161:N161"/>
    <mergeCell ref="J163:L163"/>
    <mergeCell ref="P163:Q163"/>
    <mergeCell ref="B164:B166"/>
    <mergeCell ref="C164:C166"/>
    <mergeCell ref="D164:D166"/>
    <mergeCell ref="E164:E166"/>
    <mergeCell ref="F164:F166"/>
    <mergeCell ref="G164:G166"/>
    <mergeCell ref="P164:Q166"/>
    <mergeCell ref="P167:Q167"/>
    <mergeCell ref="P168:Q168"/>
    <mergeCell ref="B173:B175"/>
    <mergeCell ref="F173:F175"/>
    <mergeCell ref="E183:E184"/>
    <mergeCell ref="H164:H166"/>
    <mergeCell ref="I164:I166"/>
    <mergeCell ref="M164:M166"/>
    <mergeCell ref="N164:N166"/>
    <mergeCell ref="O164:O166"/>
  </mergeCells>
  <dataValidations count="2">
    <dataValidation type="decimal" allowBlank="1" showInputMessage="1" showErrorMessage="1" sqref="WVH983100 WLL983100 C65596 IV65596 SR65596 ACN65596 AMJ65596 AWF65596 BGB65596 BPX65596 BZT65596 CJP65596 CTL65596 DDH65596 DND65596 DWZ65596 EGV65596 EQR65596 FAN65596 FKJ65596 FUF65596 GEB65596 GNX65596 GXT65596 HHP65596 HRL65596 IBH65596 ILD65596 IUZ65596 JEV65596 JOR65596 JYN65596 KIJ65596 KSF65596 LCB65596 LLX65596 LVT65596 MFP65596 MPL65596 MZH65596 NJD65596 NSZ65596 OCV65596 OMR65596 OWN65596 PGJ65596 PQF65596 QAB65596 QJX65596 QTT65596 RDP65596 RNL65596 RXH65596 SHD65596 SQZ65596 TAV65596 TKR65596 TUN65596 UEJ65596 UOF65596 UYB65596 VHX65596 VRT65596 WBP65596 WLL65596 WVH65596 C131132 IV131132 SR131132 ACN131132 AMJ131132 AWF131132 BGB131132 BPX131132 BZT131132 CJP131132 CTL131132 DDH131132 DND131132 DWZ131132 EGV131132 EQR131132 FAN131132 FKJ131132 FUF131132 GEB131132 GNX131132 GXT131132 HHP131132 HRL131132 IBH131132 ILD131132 IUZ131132 JEV131132 JOR131132 JYN131132 KIJ131132 KSF131132 LCB131132 LLX131132 LVT131132 MFP131132 MPL131132 MZH131132 NJD131132 NSZ131132 OCV131132 OMR131132 OWN131132 PGJ131132 PQF131132 QAB131132 QJX131132 QTT131132 RDP131132 RNL131132 RXH131132 SHD131132 SQZ131132 TAV131132 TKR131132 TUN131132 UEJ131132 UOF131132 UYB131132 VHX131132 VRT131132 WBP131132 WLL131132 WVH131132 C196668 IV196668 SR196668 ACN196668 AMJ196668 AWF196668 BGB196668 BPX196668 BZT196668 CJP196668 CTL196668 DDH196668 DND196668 DWZ196668 EGV196668 EQR196668 FAN196668 FKJ196668 FUF196668 GEB196668 GNX196668 GXT196668 HHP196668 HRL196668 IBH196668 ILD196668 IUZ196668 JEV196668 JOR196668 JYN196668 KIJ196668 KSF196668 LCB196668 LLX196668 LVT196668 MFP196668 MPL196668 MZH196668 NJD196668 NSZ196668 OCV196668 OMR196668 OWN196668 PGJ196668 PQF196668 QAB196668 QJX196668 QTT196668 RDP196668 RNL196668 RXH196668 SHD196668 SQZ196668 TAV196668 TKR196668 TUN196668 UEJ196668 UOF196668 UYB196668 VHX196668 VRT196668 WBP196668 WLL196668 WVH196668 C262204 IV262204 SR262204 ACN262204 AMJ262204 AWF262204 BGB262204 BPX262204 BZT262204 CJP262204 CTL262204 DDH262204 DND262204 DWZ262204 EGV262204 EQR262204 FAN262204 FKJ262204 FUF262204 GEB262204 GNX262204 GXT262204 HHP262204 HRL262204 IBH262204 ILD262204 IUZ262204 JEV262204 JOR262204 JYN262204 KIJ262204 KSF262204 LCB262204 LLX262204 LVT262204 MFP262204 MPL262204 MZH262204 NJD262204 NSZ262204 OCV262204 OMR262204 OWN262204 PGJ262204 PQF262204 QAB262204 QJX262204 QTT262204 RDP262204 RNL262204 RXH262204 SHD262204 SQZ262204 TAV262204 TKR262204 TUN262204 UEJ262204 UOF262204 UYB262204 VHX262204 VRT262204 WBP262204 WLL262204 WVH262204 C327740 IV327740 SR327740 ACN327740 AMJ327740 AWF327740 BGB327740 BPX327740 BZT327740 CJP327740 CTL327740 DDH327740 DND327740 DWZ327740 EGV327740 EQR327740 FAN327740 FKJ327740 FUF327740 GEB327740 GNX327740 GXT327740 HHP327740 HRL327740 IBH327740 ILD327740 IUZ327740 JEV327740 JOR327740 JYN327740 KIJ327740 KSF327740 LCB327740 LLX327740 LVT327740 MFP327740 MPL327740 MZH327740 NJD327740 NSZ327740 OCV327740 OMR327740 OWN327740 PGJ327740 PQF327740 QAB327740 QJX327740 QTT327740 RDP327740 RNL327740 RXH327740 SHD327740 SQZ327740 TAV327740 TKR327740 TUN327740 UEJ327740 UOF327740 UYB327740 VHX327740 VRT327740 WBP327740 WLL327740 WVH327740 C393276 IV393276 SR393276 ACN393276 AMJ393276 AWF393276 BGB393276 BPX393276 BZT393276 CJP393276 CTL393276 DDH393276 DND393276 DWZ393276 EGV393276 EQR393276 FAN393276 FKJ393276 FUF393276 GEB393276 GNX393276 GXT393276 HHP393276 HRL393276 IBH393276 ILD393276 IUZ393276 JEV393276 JOR393276 JYN393276 KIJ393276 KSF393276 LCB393276 LLX393276 LVT393276 MFP393276 MPL393276 MZH393276 NJD393276 NSZ393276 OCV393276 OMR393276 OWN393276 PGJ393276 PQF393276 QAB393276 QJX393276 QTT393276 RDP393276 RNL393276 RXH393276 SHD393276 SQZ393276 TAV393276 TKR393276 TUN393276 UEJ393276 UOF393276 UYB393276 VHX393276 VRT393276 WBP393276 WLL393276 WVH393276 C458812 IV458812 SR458812 ACN458812 AMJ458812 AWF458812 BGB458812 BPX458812 BZT458812 CJP458812 CTL458812 DDH458812 DND458812 DWZ458812 EGV458812 EQR458812 FAN458812 FKJ458812 FUF458812 GEB458812 GNX458812 GXT458812 HHP458812 HRL458812 IBH458812 ILD458812 IUZ458812 JEV458812 JOR458812 JYN458812 KIJ458812 KSF458812 LCB458812 LLX458812 LVT458812 MFP458812 MPL458812 MZH458812 NJD458812 NSZ458812 OCV458812 OMR458812 OWN458812 PGJ458812 PQF458812 QAB458812 QJX458812 QTT458812 RDP458812 RNL458812 RXH458812 SHD458812 SQZ458812 TAV458812 TKR458812 TUN458812 UEJ458812 UOF458812 UYB458812 VHX458812 VRT458812 WBP458812 WLL458812 WVH458812 C524348 IV524348 SR524348 ACN524348 AMJ524348 AWF524348 BGB524348 BPX524348 BZT524348 CJP524348 CTL524348 DDH524348 DND524348 DWZ524348 EGV524348 EQR524348 FAN524348 FKJ524348 FUF524348 GEB524348 GNX524348 GXT524348 HHP524348 HRL524348 IBH524348 ILD524348 IUZ524348 JEV524348 JOR524348 JYN524348 KIJ524348 KSF524348 LCB524348 LLX524348 LVT524348 MFP524348 MPL524348 MZH524348 NJD524348 NSZ524348 OCV524348 OMR524348 OWN524348 PGJ524348 PQF524348 QAB524348 QJX524348 QTT524348 RDP524348 RNL524348 RXH524348 SHD524348 SQZ524348 TAV524348 TKR524348 TUN524348 UEJ524348 UOF524348 UYB524348 VHX524348 VRT524348 WBP524348 WLL524348 WVH524348 C589884 IV589884 SR589884 ACN589884 AMJ589884 AWF589884 BGB589884 BPX589884 BZT589884 CJP589884 CTL589884 DDH589884 DND589884 DWZ589884 EGV589884 EQR589884 FAN589884 FKJ589884 FUF589884 GEB589884 GNX589884 GXT589884 HHP589884 HRL589884 IBH589884 ILD589884 IUZ589884 JEV589884 JOR589884 JYN589884 KIJ589884 KSF589884 LCB589884 LLX589884 LVT589884 MFP589884 MPL589884 MZH589884 NJD589884 NSZ589884 OCV589884 OMR589884 OWN589884 PGJ589884 PQF589884 QAB589884 QJX589884 QTT589884 RDP589884 RNL589884 RXH589884 SHD589884 SQZ589884 TAV589884 TKR589884 TUN589884 UEJ589884 UOF589884 UYB589884 VHX589884 VRT589884 WBP589884 WLL589884 WVH589884 C655420 IV655420 SR655420 ACN655420 AMJ655420 AWF655420 BGB655420 BPX655420 BZT655420 CJP655420 CTL655420 DDH655420 DND655420 DWZ655420 EGV655420 EQR655420 FAN655420 FKJ655420 FUF655420 GEB655420 GNX655420 GXT655420 HHP655420 HRL655420 IBH655420 ILD655420 IUZ655420 JEV655420 JOR655420 JYN655420 KIJ655420 KSF655420 LCB655420 LLX655420 LVT655420 MFP655420 MPL655420 MZH655420 NJD655420 NSZ655420 OCV655420 OMR655420 OWN655420 PGJ655420 PQF655420 QAB655420 QJX655420 QTT655420 RDP655420 RNL655420 RXH655420 SHD655420 SQZ655420 TAV655420 TKR655420 TUN655420 UEJ655420 UOF655420 UYB655420 VHX655420 VRT655420 WBP655420 WLL655420 WVH655420 C720956 IV720956 SR720956 ACN720956 AMJ720956 AWF720956 BGB720956 BPX720956 BZT720956 CJP720956 CTL720956 DDH720956 DND720956 DWZ720956 EGV720956 EQR720956 FAN720956 FKJ720956 FUF720956 GEB720956 GNX720956 GXT720956 HHP720956 HRL720956 IBH720956 ILD720956 IUZ720956 JEV720956 JOR720956 JYN720956 KIJ720956 KSF720956 LCB720956 LLX720956 LVT720956 MFP720956 MPL720956 MZH720956 NJD720956 NSZ720956 OCV720956 OMR720956 OWN720956 PGJ720956 PQF720956 QAB720956 QJX720956 QTT720956 RDP720956 RNL720956 RXH720956 SHD720956 SQZ720956 TAV720956 TKR720956 TUN720956 UEJ720956 UOF720956 UYB720956 VHX720956 VRT720956 WBP720956 WLL720956 WVH720956 C786492 IV786492 SR786492 ACN786492 AMJ786492 AWF786492 BGB786492 BPX786492 BZT786492 CJP786492 CTL786492 DDH786492 DND786492 DWZ786492 EGV786492 EQR786492 FAN786492 FKJ786492 FUF786492 GEB786492 GNX786492 GXT786492 HHP786492 HRL786492 IBH786492 ILD786492 IUZ786492 JEV786492 JOR786492 JYN786492 KIJ786492 KSF786492 LCB786492 LLX786492 LVT786492 MFP786492 MPL786492 MZH786492 NJD786492 NSZ786492 OCV786492 OMR786492 OWN786492 PGJ786492 PQF786492 QAB786492 QJX786492 QTT786492 RDP786492 RNL786492 RXH786492 SHD786492 SQZ786492 TAV786492 TKR786492 TUN786492 UEJ786492 UOF786492 UYB786492 VHX786492 VRT786492 WBP786492 WLL786492 WVH786492 C852028 IV852028 SR852028 ACN852028 AMJ852028 AWF852028 BGB852028 BPX852028 BZT852028 CJP852028 CTL852028 DDH852028 DND852028 DWZ852028 EGV852028 EQR852028 FAN852028 FKJ852028 FUF852028 GEB852028 GNX852028 GXT852028 HHP852028 HRL852028 IBH852028 ILD852028 IUZ852028 JEV852028 JOR852028 JYN852028 KIJ852028 KSF852028 LCB852028 LLX852028 LVT852028 MFP852028 MPL852028 MZH852028 NJD852028 NSZ852028 OCV852028 OMR852028 OWN852028 PGJ852028 PQF852028 QAB852028 QJX852028 QTT852028 RDP852028 RNL852028 RXH852028 SHD852028 SQZ852028 TAV852028 TKR852028 TUN852028 UEJ852028 UOF852028 UYB852028 VHX852028 VRT852028 WBP852028 WLL852028 WVH852028 C917564 IV917564 SR917564 ACN917564 AMJ917564 AWF917564 BGB917564 BPX917564 BZT917564 CJP917564 CTL917564 DDH917564 DND917564 DWZ917564 EGV917564 EQR917564 FAN917564 FKJ917564 FUF917564 GEB917564 GNX917564 GXT917564 HHP917564 HRL917564 IBH917564 ILD917564 IUZ917564 JEV917564 JOR917564 JYN917564 KIJ917564 KSF917564 LCB917564 LLX917564 LVT917564 MFP917564 MPL917564 MZH917564 NJD917564 NSZ917564 OCV917564 OMR917564 OWN917564 PGJ917564 PQF917564 QAB917564 QJX917564 QTT917564 RDP917564 RNL917564 RXH917564 SHD917564 SQZ917564 TAV917564 TKR917564 TUN917564 UEJ917564 UOF917564 UYB917564 VHX917564 VRT917564 WBP917564 WLL917564 WVH917564 C983100 IV983100 SR983100 ACN983100 AMJ983100 AWF983100 BGB983100 BPX983100 BZT983100 CJP983100 CTL983100 DDH983100 DND983100 DWZ983100 EGV983100 EQR983100 FAN983100 FKJ983100 FUF983100 GEB983100 GNX983100 GXT983100 HHP983100 HRL983100 IBH983100 ILD983100 IUZ983100 JEV983100 JOR983100 JYN983100 KIJ983100 KSF983100 LCB983100 LLX983100 LVT983100 MFP983100 MPL983100 MZH983100 NJD983100 NSZ983100 OCV983100 OMR983100 OWN983100 PGJ983100 PQF983100 QAB983100 QJX983100 QTT983100 RDP983100 RNL983100 RXH983100 SHD983100 SQZ983100 TAV983100 TKR983100 TUN983100 UEJ983100 UOF983100 UYB983100 VHX983100 VRT983100 WBP98310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00 A65596 IS65596 SO65596 ACK65596 AMG65596 AWC65596 BFY65596 BPU65596 BZQ65596 CJM65596 CTI65596 DDE65596 DNA65596 DWW65596 EGS65596 EQO65596 FAK65596 FKG65596 FUC65596 GDY65596 GNU65596 GXQ65596 HHM65596 HRI65596 IBE65596 ILA65596 IUW65596 JES65596 JOO65596 JYK65596 KIG65596 KSC65596 LBY65596 LLU65596 LVQ65596 MFM65596 MPI65596 MZE65596 NJA65596 NSW65596 OCS65596 OMO65596 OWK65596 PGG65596 PQC65596 PZY65596 QJU65596 QTQ65596 RDM65596 RNI65596 RXE65596 SHA65596 SQW65596 TAS65596 TKO65596 TUK65596 UEG65596 UOC65596 UXY65596 VHU65596 VRQ65596 WBM65596 WLI65596 WVE65596 A131132 IS131132 SO131132 ACK131132 AMG131132 AWC131132 BFY131132 BPU131132 BZQ131132 CJM131132 CTI131132 DDE131132 DNA131132 DWW131132 EGS131132 EQO131132 FAK131132 FKG131132 FUC131132 GDY131132 GNU131132 GXQ131132 HHM131132 HRI131132 IBE131132 ILA131132 IUW131132 JES131132 JOO131132 JYK131132 KIG131132 KSC131132 LBY131132 LLU131132 LVQ131132 MFM131132 MPI131132 MZE131132 NJA131132 NSW131132 OCS131132 OMO131132 OWK131132 PGG131132 PQC131132 PZY131132 QJU131132 QTQ131132 RDM131132 RNI131132 RXE131132 SHA131132 SQW131132 TAS131132 TKO131132 TUK131132 UEG131132 UOC131132 UXY131132 VHU131132 VRQ131132 WBM131132 WLI131132 WVE131132 A196668 IS196668 SO196668 ACK196668 AMG196668 AWC196668 BFY196668 BPU196668 BZQ196668 CJM196668 CTI196668 DDE196668 DNA196668 DWW196668 EGS196668 EQO196668 FAK196668 FKG196668 FUC196668 GDY196668 GNU196668 GXQ196668 HHM196668 HRI196668 IBE196668 ILA196668 IUW196668 JES196668 JOO196668 JYK196668 KIG196668 KSC196668 LBY196668 LLU196668 LVQ196668 MFM196668 MPI196668 MZE196668 NJA196668 NSW196668 OCS196668 OMO196668 OWK196668 PGG196668 PQC196668 PZY196668 QJU196668 QTQ196668 RDM196668 RNI196668 RXE196668 SHA196668 SQW196668 TAS196668 TKO196668 TUK196668 UEG196668 UOC196668 UXY196668 VHU196668 VRQ196668 WBM196668 WLI196668 WVE196668 A262204 IS262204 SO262204 ACK262204 AMG262204 AWC262204 BFY262204 BPU262204 BZQ262204 CJM262204 CTI262204 DDE262204 DNA262204 DWW262204 EGS262204 EQO262204 FAK262204 FKG262204 FUC262204 GDY262204 GNU262204 GXQ262204 HHM262204 HRI262204 IBE262204 ILA262204 IUW262204 JES262204 JOO262204 JYK262204 KIG262204 KSC262204 LBY262204 LLU262204 LVQ262204 MFM262204 MPI262204 MZE262204 NJA262204 NSW262204 OCS262204 OMO262204 OWK262204 PGG262204 PQC262204 PZY262204 QJU262204 QTQ262204 RDM262204 RNI262204 RXE262204 SHA262204 SQW262204 TAS262204 TKO262204 TUK262204 UEG262204 UOC262204 UXY262204 VHU262204 VRQ262204 WBM262204 WLI262204 WVE262204 A327740 IS327740 SO327740 ACK327740 AMG327740 AWC327740 BFY327740 BPU327740 BZQ327740 CJM327740 CTI327740 DDE327740 DNA327740 DWW327740 EGS327740 EQO327740 FAK327740 FKG327740 FUC327740 GDY327740 GNU327740 GXQ327740 HHM327740 HRI327740 IBE327740 ILA327740 IUW327740 JES327740 JOO327740 JYK327740 KIG327740 KSC327740 LBY327740 LLU327740 LVQ327740 MFM327740 MPI327740 MZE327740 NJA327740 NSW327740 OCS327740 OMO327740 OWK327740 PGG327740 PQC327740 PZY327740 QJU327740 QTQ327740 RDM327740 RNI327740 RXE327740 SHA327740 SQW327740 TAS327740 TKO327740 TUK327740 UEG327740 UOC327740 UXY327740 VHU327740 VRQ327740 WBM327740 WLI327740 WVE327740 A393276 IS393276 SO393276 ACK393276 AMG393276 AWC393276 BFY393276 BPU393276 BZQ393276 CJM393276 CTI393276 DDE393276 DNA393276 DWW393276 EGS393276 EQO393276 FAK393276 FKG393276 FUC393276 GDY393276 GNU393276 GXQ393276 HHM393276 HRI393276 IBE393276 ILA393276 IUW393276 JES393276 JOO393276 JYK393276 KIG393276 KSC393276 LBY393276 LLU393276 LVQ393276 MFM393276 MPI393276 MZE393276 NJA393276 NSW393276 OCS393276 OMO393276 OWK393276 PGG393276 PQC393276 PZY393276 QJU393276 QTQ393276 RDM393276 RNI393276 RXE393276 SHA393276 SQW393276 TAS393276 TKO393276 TUK393276 UEG393276 UOC393276 UXY393276 VHU393276 VRQ393276 WBM393276 WLI393276 WVE393276 A458812 IS458812 SO458812 ACK458812 AMG458812 AWC458812 BFY458812 BPU458812 BZQ458812 CJM458812 CTI458812 DDE458812 DNA458812 DWW458812 EGS458812 EQO458812 FAK458812 FKG458812 FUC458812 GDY458812 GNU458812 GXQ458812 HHM458812 HRI458812 IBE458812 ILA458812 IUW458812 JES458812 JOO458812 JYK458812 KIG458812 KSC458812 LBY458812 LLU458812 LVQ458812 MFM458812 MPI458812 MZE458812 NJA458812 NSW458812 OCS458812 OMO458812 OWK458812 PGG458812 PQC458812 PZY458812 QJU458812 QTQ458812 RDM458812 RNI458812 RXE458812 SHA458812 SQW458812 TAS458812 TKO458812 TUK458812 UEG458812 UOC458812 UXY458812 VHU458812 VRQ458812 WBM458812 WLI458812 WVE458812 A524348 IS524348 SO524348 ACK524348 AMG524348 AWC524348 BFY524348 BPU524348 BZQ524348 CJM524348 CTI524348 DDE524348 DNA524348 DWW524348 EGS524348 EQO524348 FAK524348 FKG524348 FUC524348 GDY524348 GNU524348 GXQ524348 HHM524348 HRI524348 IBE524348 ILA524348 IUW524348 JES524348 JOO524348 JYK524348 KIG524348 KSC524348 LBY524348 LLU524348 LVQ524348 MFM524348 MPI524348 MZE524348 NJA524348 NSW524348 OCS524348 OMO524348 OWK524348 PGG524348 PQC524348 PZY524348 QJU524348 QTQ524348 RDM524348 RNI524348 RXE524348 SHA524348 SQW524348 TAS524348 TKO524348 TUK524348 UEG524348 UOC524348 UXY524348 VHU524348 VRQ524348 WBM524348 WLI524348 WVE524348 A589884 IS589884 SO589884 ACK589884 AMG589884 AWC589884 BFY589884 BPU589884 BZQ589884 CJM589884 CTI589884 DDE589884 DNA589884 DWW589884 EGS589884 EQO589884 FAK589884 FKG589884 FUC589884 GDY589884 GNU589884 GXQ589884 HHM589884 HRI589884 IBE589884 ILA589884 IUW589884 JES589884 JOO589884 JYK589884 KIG589884 KSC589884 LBY589884 LLU589884 LVQ589884 MFM589884 MPI589884 MZE589884 NJA589884 NSW589884 OCS589884 OMO589884 OWK589884 PGG589884 PQC589884 PZY589884 QJU589884 QTQ589884 RDM589884 RNI589884 RXE589884 SHA589884 SQW589884 TAS589884 TKO589884 TUK589884 UEG589884 UOC589884 UXY589884 VHU589884 VRQ589884 WBM589884 WLI589884 WVE589884 A655420 IS655420 SO655420 ACK655420 AMG655420 AWC655420 BFY655420 BPU655420 BZQ655420 CJM655420 CTI655420 DDE655420 DNA655420 DWW655420 EGS655420 EQO655420 FAK655420 FKG655420 FUC655420 GDY655420 GNU655420 GXQ655420 HHM655420 HRI655420 IBE655420 ILA655420 IUW655420 JES655420 JOO655420 JYK655420 KIG655420 KSC655420 LBY655420 LLU655420 LVQ655420 MFM655420 MPI655420 MZE655420 NJA655420 NSW655420 OCS655420 OMO655420 OWK655420 PGG655420 PQC655420 PZY655420 QJU655420 QTQ655420 RDM655420 RNI655420 RXE655420 SHA655420 SQW655420 TAS655420 TKO655420 TUK655420 UEG655420 UOC655420 UXY655420 VHU655420 VRQ655420 WBM655420 WLI655420 WVE655420 A720956 IS720956 SO720956 ACK720956 AMG720956 AWC720956 BFY720956 BPU720956 BZQ720956 CJM720956 CTI720956 DDE720956 DNA720956 DWW720956 EGS720956 EQO720956 FAK720956 FKG720956 FUC720956 GDY720956 GNU720956 GXQ720956 HHM720956 HRI720956 IBE720956 ILA720956 IUW720956 JES720956 JOO720956 JYK720956 KIG720956 KSC720956 LBY720956 LLU720956 LVQ720956 MFM720956 MPI720956 MZE720956 NJA720956 NSW720956 OCS720956 OMO720956 OWK720956 PGG720956 PQC720956 PZY720956 QJU720956 QTQ720956 RDM720956 RNI720956 RXE720956 SHA720956 SQW720956 TAS720956 TKO720956 TUK720956 UEG720956 UOC720956 UXY720956 VHU720956 VRQ720956 WBM720956 WLI720956 WVE720956 A786492 IS786492 SO786492 ACK786492 AMG786492 AWC786492 BFY786492 BPU786492 BZQ786492 CJM786492 CTI786492 DDE786492 DNA786492 DWW786492 EGS786492 EQO786492 FAK786492 FKG786492 FUC786492 GDY786492 GNU786492 GXQ786492 HHM786492 HRI786492 IBE786492 ILA786492 IUW786492 JES786492 JOO786492 JYK786492 KIG786492 KSC786492 LBY786492 LLU786492 LVQ786492 MFM786492 MPI786492 MZE786492 NJA786492 NSW786492 OCS786492 OMO786492 OWK786492 PGG786492 PQC786492 PZY786492 QJU786492 QTQ786492 RDM786492 RNI786492 RXE786492 SHA786492 SQW786492 TAS786492 TKO786492 TUK786492 UEG786492 UOC786492 UXY786492 VHU786492 VRQ786492 WBM786492 WLI786492 WVE786492 A852028 IS852028 SO852028 ACK852028 AMG852028 AWC852028 BFY852028 BPU852028 BZQ852028 CJM852028 CTI852028 DDE852028 DNA852028 DWW852028 EGS852028 EQO852028 FAK852028 FKG852028 FUC852028 GDY852028 GNU852028 GXQ852028 HHM852028 HRI852028 IBE852028 ILA852028 IUW852028 JES852028 JOO852028 JYK852028 KIG852028 KSC852028 LBY852028 LLU852028 LVQ852028 MFM852028 MPI852028 MZE852028 NJA852028 NSW852028 OCS852028 OMO852028 OWK852028 PGG852028 PQC852028 PZY852028 QJU852028 QTQ852028 RDM852028 RNI852028 RXE852028 SHA852028 SQW852028 TAS852028 TKO852028 TUK852028 UEG852028 UOC852028 UXY852028 VHU852028 VRQ852028 WBM852028 WLI852028 WVE852028 A917564 IS917564 SO917564 ACK917564 AMG917564 AWC917564 BFY917564 BPU917564 BZQ917564 CJM917564 CTI917564 DDE917564 DNA917564 DWW917564 EGS917564 EQO917564 FAK917564 FKG917564 FUC917564 GDY917564 GNU917564 GXQ917564 HHM917564 HRI917564 IBE917564 ILA917564 IUW917564 JES917564 JOO917564 JYK917564 KIG917564 KSC917564 LBY917564 LLU917564 LVQ917564 MFM917564 MPI917564 MZE917564 NJA917564 NSW917564 OCS917564 OMO917564 OWK917564 PGG917564 PQC917564 PZY917564 QJU917564 QTQ917564 RDM917564 RNI917564 RXE917564 SHA917564 SQW917564 TAS917564 TKO917564 TUK917564 UEG917564 UOC917564 UXY917564 VHU917564 VRQ917564 WBM917564 WLI917564 WVE917564 A983100 IS983100 SO983100 ACK983100 AMG983100 AWC983100 BFY983100 BPU983100 BZQ983100 CJM983100 CTI983100 DDE983100 DNA983100 DWW983100 EGS983100 EQO983100 FAK983100 FKG983100 FUC983100 GDY983100 GNU983100 GXQ983100 HHM983100 HRI983100 IBE983100 ILA983100 IUW983100 JES983100 JOO983100 JYK983100 KIG983100 KSC983100 LBY983100 LLU983100 LVQ983100 MFM983100 MPI983100 MZE983100 NJA983100 NSW983100 OCS983100 OMO983100 OWK983100 PGG983100 PQC983100 PZY983100 QJU983100 QTQ983100 RDM983100 RNI983100 RXE983100 SHA983100 SQW983100 TAS983100 TKO983100 TUK983100 UEG983100 UOC983100 UXY983100 VHU983100 VRQ983100 WBM983100 WLI98310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8"/>
  <sheetViews>
    <sheetView topLeftCell="B8" zoomScale="70" zoomScaleNormal="70" workbookViewId="0">
      <selection activeCell="E32" sqref="E32"/>
    </sheetView>
  </sheetViews>
  <sheetFormatPr baseColWidth="10" defaultRowHeight="15" x14ac:dyDescent="0.25"/>
  <cols>
    <col min="1" max="1" width="3.140625" style="1" bestFit="1" customWidth="1"/>
    <col min="2" max="2" width="65.28515625" style="1" customWidth="1"/>
    <col min="3" max="3" width="31.140625" style="1" customWidth="1"/>
    <col min="4" max="4" width="26.7109375" style="1" customWidth="1"/>
    <col min="5" max="5" width="25" style="1" customWidth="1"/>
    <col min="6" max="7" width="29.7109375" style="1" customWidth="1"/>
    <col min="8" max="8" width="24.5703125" style="1" customWidth="1"/>
    <col min="9" max="9" width="14.7109375" style="1" customWidth="1"/>
    <col min="10" max="10" width="20.28515625" style="1" customWidth="1"/>
    <col min="11" max="11" width="22" style="1" customWidth="1"/>
    <col min="12" max="12" width="29.28515625" style="1" customWidth="1"/>
    <col min="13"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4168</v>
      </c>
      <c r="D6" s="1443"/>
      <c r="E6" s="1443"/>
      <c r="F6" s="1443"/>
      <c r="G6" s="1443"/>
      <c r="H6" s="1443"/>
      <c r="I6" s="1443"/>
      <c r="J6" s="1443"/>
      <c r="K6" s="1443"/>
      <c r="L6" s="1443"/>
      <c r="M6" s="1443"/>
      <c r="N6" s="1444"/>
    </row>
    <row r="7" spans="2:16" ht="16.5" thickBot="1" x14ac:dyDescent="0.3">
      <c r="B7" s="3" t="s">
        <v>4</v>
      </c>
      <c r="C7" s="144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16</v>
      </c>
      <c r="D10" s="1415"/>
      <c r="E10" s="1416"/>
      <c r="F10" s="4"/>
      <c r="G10" s="4"/>
      <c r="H10" s="4"/>
      <c r="I10" s="4"/>
      <c r="J10" s="4"/>
      <c r="K10" s="4"/>
      <c r="L10" s="4"/>
      <c r="M10" s="4"/>
      <c r="N10" s="5"/>
    </row>
    <row r="11" spans="2:16" ht="16.5" thickBot="1" x14ac:dyDescent="0.3">
      <c r="B11" s="6" t="s">
        <v>10</v>
      </c>
      <c r="C11" s="1176">
        <v>41984</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16</v>
      </c>
      <c r="E15" s="18">
        <v>1252968600</v>
      </c>
      <c r="F15" s="18">
        <v>600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v>16</v>
      </c>
      <c r="E22" s="18">
        <v>1252968600</v>
      </c>
      <c r="F22" s="18">
        <v>600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480</v>
      </c>
      <c r="D24" s="32"/>
      <c r="E24" s="33">
        <f>E22</f>
        <v>1252968600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746" t="s">
        <v>23</v>
      </c>
      <c r="D31" s="746"/>
      <c r="E31"/>
      <c r="F31"/>
      <c r="G31"/>
      <c r="H31"/>
      <c r="I31" s="13"/>
      <c r="J31" s="13"/>
      <c r="K31" s="13"/>
      <c r="L31" s="13"/>
      <c r="M31" s="13"/>
      <c r="N31" s="14"/>
    </row>
    <row r="32" spans="1:14" x14ac:dyDescent="0.25">
      <c r="A32" s="36"/>
      <c r="B32" s="41" t="s">
        <v>25</v>
      </c>
      <c r="C32" s="746" t="s">
        <v>23</v>
      </c>
      <c r="D32" s="41"/>
      <c r="E32"/>
      <c r="F32"/>
      <c r="G32"/>
      <c r="H32"/>
      <c r="I32" s="13"/>
      <c r="J32" s="13"/>
      <c r="K32" s="13"/>
      <c r="L32" s="13"/>
      <c r="M32" s="13"/>
      <c r="N32" s="14"/>
    </row>
    <row r="33" spans="1:17" x14ac:dyDescent="0.25">
      <c r="A33" s="36"/>
      <c r="B33" s="41" t="s">
        <v>26</v>
      </c>
      <c r="C33" s="746"/>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75</v>
      </c>
      <c r="F40"/>
      <c r="G40"/>
      <c r="H40"/>
      <c r="I40" s="13"/>
      <c r="J40" s="13"/>
      <c r="K40" s="13"/>
      <c r="L40" s="13"/>
      <c r="M40" s="13"/>
      <c r="N40" s="14"/>
    </row>
    <row r="41" spans="1:17" ht="57"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78" t="s">
        <v>4168</v>
      </c>
      <c r="C49" s="72" t="s">
        <v>4168</v>
      </c>
      <c r="D49" s="72" t="s">
        <v>4206</v>
      </c>
      <c r="E49" s="76" t="s">
        <v>4205</v>
      </c>
      <c r="F49" s="73" t="s">
        <v>20</v>
      </c>
      <c r="G49" s="225">
        <v>1</v>
      </c>
      <c r="H49" s="226">
        <v>40190</v>
      </c>
      <c r="I49" s="226">
        <v>40949</v>
      </c>
      <c r="J49" s="74" t="s">
        <v>21</v>
      </c>
      <c r="K49" s="75">
        <v>24.93</v>
      </c>
      <c r="L49" s="75"/>
      <c r="M49" s="76">
        <v>1395</v>
      </c>
      <c r="N49" s="76">
        <v>100</v>
      </c>
      <c r="O49" s="77">
        <v>498415200</v>
      </c>
      <c r="P49" s="77" t="s">
        <v>4204</v>
      </c>
      <c r="Q49" s="65"/>
      <c r="R49" s="61"/>
      <c r="S49" s="61"/>
      <c r="T49" s="61"/>
      <c r="U49" s="61"/>
      <c r="V49" s="61"/>
      <c r="W49" s="61"/>
      <c r="X49" s="61"/>
      <c r="Y49" s="61"/>
      <c r="Z49" s="61"/>
    </row>
    <row r="50" spans="1:26" s="62" customFormat="1" x14ac:dyDescent="0.25">
      <c r="A50" s="50">
        <v>4</v>
      </c>
      <c r="B50" s="71"/>
      <c r="C50" s="72"/>
      <c r="D50" s="72"/>
      <c r="E50" s="228"/>
      <c r="F50" s="73"/>
      <c r="G50" s="228"/>
      <c r="H50" s="226"/>
      <c r="I50" s="74"/>
      <c r="J50" s="74"/>
      <c r="K50" s="74"/>
      <c r="L50" s="74"/>
      <c r="M50" s="75"/>
      <c r="N50" s="75"/>
      <c r="O50" s="77"/>
      <c r="P50" s="77"/>
      <c r="Q50" s="65"/>
      <c r="R50" s="61"/>
      <c r="S50" s="61"/>
      <c r="T50" s="61"/>
      <c r="U50" s="61"/>
      <c r="V50" s="61"/>
      <c r="W50" s="61"/>
      <c r="X50" s="61"/>
      <c r="Y50" s="61"/>
      <c r="Z50" s="61"/>
    </row>
    <row r="51" spans="1:26" s="62" customFormat="1" x14ac:dyDescent="0.25">
      <c r="A51" s="50"/>
      <c r="B51" s="78" t="s">
        <v>30</v>
      </c>
      <c r="C51" s="72"/>
      <c r="D51" s="71"/>
      <c r="E51" s="228"/>
      <c r="F51" s="73"/>
      <c r="G51" s="228"/>
      <c r="H51" s="73"/>
      <c r="I51" s="74"/>
      <c r="J51" s="74"/>
      <c r="K51" s="79">
        <f>SUM(K49:K50)</f>
        <v>24.93</v>
      </c>
      <c r="L51" s="79">
        <f>SUM(L49:L50)</f>
        <v>0</v>
      </c>
      <c r="M51" s="80">
        <f>SUM(M49:M50)</f>
        <v>1395</v>
      </c>
      <c r="N51" s="79">
        <f>SUM(N49:N50)</f>
        <v>100</v>
      </c>
      <c r="O51" s="77"/>
      <c r="P51" s="77"/>
      <c r="Q51" s="81"/>
    </row>
    <row r="52" spans="1:26" s="82" customFormat="1" x14ac:dyDescent="0.25">
      <c r="E52" s="83"/>
    </row>
    <row r="53" spans="1:26" s="82" customFormat="1" x14ac:dyDescent="0.25">
      <c r="B53" s="1422" t="s">
        <v>56</v>
      </c>
      <c r="C53" s="1422" t="s">
        <v>57</v>
      </c>
      <c r="D53" s="1424" t="s">
        <v>58</v>
      </c>
      <c r="E53" s="1424"/>
    </row>
    <row r="54" spans="1:26" s="82" customFormat="1" x14ac:dyDescent="0.25">
      <c r="B54" s="1423"/>
      <c r="C54" s="1423"/>
      <c r="D54" s="766" t="s">
        <v>59</v>
      </c>
      <c r="E54" s="85" t="s">
        <v>60</v>
      </c>
    </row>
    <row r="55" spans="1:26" s="82" customFormat="1" ht="18.75" x14ac:dyDescent="0.25">
      <c r="B55" s="86" t="s">
        <v>61</v>
      </c>
      <c r="C55" s="87">
        <f>+K51</f>
        <v>24.93</v>
      </c>
      <c r="D55" s="88" t="s">
        <v>23</v>
      </c>
      <c r="E55" s="88"/>
      <c r="F55" s="89"/>
      <c r="G55" s="89"/>
      <c r="H55" s="89"/>
      <c r="I55" s="89"/>
      <c r="J55" s="89"/>
      <c r="K55" s="89"/>
      <c r="L55" s="89"/>
      <c r="M55" s="89"/>
    </row>
    <row r="56" spans="1:26" s="82" customFormat="1" x14ac:dyDescent="0.25">
      <c r="B56" s="86" t="s">
        <v>62</v>
      </c>
      <c r="C56" s="235" t="s">
        <v>4203</v>
      </c>
      <c r="D56" s="88" t="s">
        <v>23</v>
      </c>
      <c r="E56" s="88"/>
    </row>
    <row r="57" spans="1:26" s="82" customFormat="1" x14ac:dyDescent="0.25">
      <c r="B57" s="90"/>
      <c r="C57" s="1413"/>
      <c r="D57" s="1413"/>
      <c r="E57" s="1413"/>
      <c r="F57" s="1413"/>
      <c r="G57" s="1413"/>
      <c r="H57" s="1413"/>
      <c r="I57" s="1413"/>
      <c r="J57" s="1413"/>
      <c r="K57" s="1413"/>
      <c r="L57" s="1413"/>
      <c r="M57" s="1413"/>
      <c r="N57" s="1413"/>
    </row>
    <row r="58" spans="1:26" ht="15.75" thickBot="1" x14ac:dyDescent="0.3"/>
    <row r="59" spans="1:26" ht="27" thickBot="1" x14ac:dyDescent="0.3">
      <c r="B59" s="1414" t="s">
        <v>63</v>
      </c>
      <c r="C59" s="1414"/>
      <c r="D59" s="1414"/>
      <c r="E59" s="1414"/>
      <c r="F59" s="1414"/>
      <c r="G59" s="1414"/>
      <c r="H59" s="1414"/>
      <c r="I59" s="1414"/>
      <c r="J59" s="1414"/>
      <c r="K59" s="1414"/>
      <c r="L59" s="1414"/>
      <c r="M59" s="1414"/>
      <c r="N59" s="1414"/>
    </row>
    <row r="62" spans="1:26" ht="90" x14ac:dyDescent="0.25">
      <c r="B62" s="91" t="s">
        <v>64</v>
      </c>
      <c r="C62" s="92" t="s">
        <v>65</v>
      </c>
      <c r="D62" s="92" t="s">
        <v>66</v>
      </c>
      <c r="E62" s="92" t="s">
        <v>67</v>
      </c>
      <c r="F62" s="92" t="s">
        <v>68</v>
      </c>
      <c r="G62" s="92" t="s">
        <v>69</v>
      </c>
      <c r="H62" s="92" t="s">
        <v>70</v>
      </c>
      <c r="I62" s="92" t="s">
        <v>71</v>
      </c>
      <c r="J62" s="92" t="s">
        <v>72</v>
      </c>
      <c r="K62" s="92" t="s">
        <v>73</v>
      </c>
      <c r="L62" s="92" t="s">
        <v>74</v>
      </c>
      <c r="M62" s="93" t="s">
        <v>75</v>
      </c>
      <c r="N62" s="93" t="s">
        <v>76</v>
      </c>
      <c r="O62" s="1387" t="s">
        <v>77</v>
      </c>
      <c r="P62" s="1388"/>
      <c r="Q62" s="92" t="s">
        <v>78</v>
      </c>
    </row>
    <row r="63" spans="1:26" ht="45" x14ac:dyDescent="0.25">
      <c r="B63" s="71" t="s">
        <v>4202</v>
      </c>
      <c r="C63" s="94" t="s">
        <v>1270</v>
      </c>
      <c r="D63" s="360" t="s">
        <v>4201</v>
      </c>
      <c r="E63" s="88">
        <v>200</v>
      </c>
      <c r="F63" s="237" t="s">
        <v>81</v>
      </c>
      <c r="G63" s="237" t="s">
        <v>81</v>
      </c>
      <c r="H63" s="740" t="s">
        <v>20</v>
      </c>
      <c r="I63" s="88" t="s">
        <v>81</v>
      </c>
      <c r="J63" s="88" t="s">
        <v>20</v>
      </c>
      <c r="K63" s="41" t="s">
        <v>20</v>
      </c>
      <c r="L63" s="41" t="s">
        <v>20</v>
      </c>
      <c r="M63" s="267" t="s">
        <v>20</v>
      </c>
      <c r="N63" s="41" t="s">
        <v>20</v>
      </c>
      <c r="O63" s="1390"/>
      <c r="P63" s="1391"/>
      <c r="Q63" s="41" t="s">
        <v>20</v>
      </c>
    </row>
    <row r="64" spans="1:26" ht="45" x14ac:dyDescent="0.25">
      <c r="B64" s="71" t="s">
        <v>4200</v>
      </c>
      <c r="C64" s="94" t="s">
        <v>1270</v>
      </c>
      <c r="D64" s="360" t="s">
        <v>4199</v>
      </c>
      <c r="E64" s="95">
        <v>400</v>
      </c>
      <c r="F64" s="96" t="s">
        <v>81</v>
      </c>
      <c r="G64" s="96" t="s">
        <v>81</v>
      </c>
      <c r="H64" s="96" t="s">
        <v>20</v>
      </c>
      <c r="I64" s="97" t="s">
        <v>81</v>
      </c>
      <c r="J64" s="97" t="s">
        <v>20</v>
      </c>
      <c r="K64" s="41" t="s">
        <v>20</v>
      </c>
      <c r="L64" s="41" t="s">
        <v>20</v>
      </c>
      <c r="M64" s="41" t="s">
        <v>20</v>
      </c>
      <c r="N64" s="41" t="s">
        <v>20</v>
      </c>
      <c r="O64" s="1390"/>
      <c r="P64" s="1391"/>
      <c r="Q64" s="41" t="s">
        <v>20</v>
      </c>
    </row>
    <row r="65" spans="2:17" x14ac:dyDescent="0.25">
      <c r="B65" s="41"/>
      <c r="C65" s="41"/>
      <c r="D65" s="41"/>
      <c r="E65" s="41"/>
      <c r="F65" s="41"/>
      <c r="G65" s="41"/>
      <c r="H65" s="41"/>
      <c r="I65" s="41"/>
      <c r="J65" s="41"/>
      <c r="K65" s="41"/>
      <c r="L65" s="41"/>
      <c r="M65" s="41"/>
      <c r="N65" s="41"/>
      <c r="O65" s="1410"/>
      <c r="P65" s="1411"/>
      <c r="Q65" s="41"/>
    </row>
    <row r="66" spans="2:17" x14ac:dyDescent="0.25">
      <c r="B66" s="1" t="s">
        <v>83</v>
      </c>
    </row>
    <row r="67" spans="2:17" x14ac:dyDescent="0.25">
      <c r="B67" s="1" t="s">
        <v>84</v>
      </c>
    </row>
    <row r="68" spans="2:17" x14ac:dyDescent="0.25">
      <c r="B68" s="1" t="s">
        <v>85</v>
      </c>
    </row>
    <row r="70" spans="2:17" ht="15.75" thickBot="1" x14ac:dyDescent="0.3"/>
    <row r="71" spans="2:17" ht="27" thickBot="1" x14ac:dyDescent="0.3">
      <c r="B71" s="1393" t="s">
        <v>86</v>
      </c>
      <c r="C71" s="1394"/>
      <c r="D71" s="1394"/>
      <c r="E71" s="1394"/>
      <c r="F71" s="1394"/>
      <c r="G71" s="1394"/>
      <c r="H71" s="1394"/>
      <c r="I71" s="1394"/>
      <c r="J71" s="1394"/>
      <c r="K71" s="1394"/>
      <c r="L71" s="1394"/>
      <c r="M71" s="1394"/>
      <c r="N71" s="1395"/>
    </row>
    <row r="72" spans="2:17" ht="16.5" customHeight="1" x14ac:dyDescent="0.25"/>
    <row r="74" spans="2:17" ht="75" x14ac:dyDescent="0.25">
      <c r="B74" s="91" t="s">
        <v>87</v>
      </c>
      <c r="C74" s="91" t="s">
        <v>88</v>
      </c>
      <c r="D74" s="91" t="s">
        <v>89</v>
      </c>
      <c r="E74" s="91" t="s">
        <v>90</v>
      </c>
      <c r="F74" s="91" t="s">
        <v>91</v>
      </c>
      <c r="G74" s="91" t="s">
        <v>92</v>
      </c>
      <c r="H74" s="91" t="s">
        <v>93</v>
      </c>
      <c r="I74" s="91" t="s">
        <v>94</v>
      </c>
      <c r="J74" s="1387" t="s">
        <v>95</v>
      </c>
      <c r="K74" s="1405"/>
      <c r="L74" s="1388"/>
      <c r="M74" s="91" t="s">
        <v>96</v>
      </c>
      <c r="N74" s="91" t="s">
        <v>97</v>
      </c>
      <c r="O74" s="91" t="s">
        <v>98</v>
      </c>
      <c r="P74" s="1387" t="s">
        <v>77</v>
      </c>
      <c r="Q74" s="1388"/>
    </row>
    <row r="75" spans="2:17" ht="75" customHeight="1" x14ac:dyDescent="0.25">
      <c r="B75" s="1177" t="s">
        <v>4193</v>
      </c>
      <c r="C75" s="1005" t="s">
        <v>215</v>
      </c>
      <c r="D75" s="104" t="s">
        <v>4198</v>
      </c>
      <c r="E75" s="94">
        <v>39067486</v>
      </c>
      <c r="F75" s="104" t="s">
        <v>4197</v>
      </c>
      <c r="G75" s="803" t="s">
        <v>380</v>
      </c>
      <c r="H75" s="111">
        <v>34088</v>
      </c>
      <c r="I75" s="96" t="s">
        <v>368</v>
      </c>
      <c r="J75" s="104" t="s">
        <v>4196</v>
      </c>
      <c r="K75" s="269" t="s">
        <v>4195</v>
      </c>
      <c r="L75" s="107" t="s">
        <v>1064</v>
      </c>
      <c r="M75" s="746" t="s">
        <v>20</v>
      </c>
      <c r="N75" s="746" t="s">
        <v>21</v>
      </c>
      <c r="O75" s="746" t="s">
        <v>20</v>
      </c>
      <c r="P75" s="1926" t="s">
        <v>4194</v>
      </c>
      <c r="Q75" s="1928"/>
    </row>
    <row r="76" spans="2:17" ht="45" x14ac:dyDescent="0.25">
      <c r="B76" s="1177" t="s">
        <v>4193</v>
      </c>
      <c r="C76" s="1177" t="s">
        <v>215</v>
      </c>
      <c r="D76" s="1118" t="s">
        <v>4192</v>
      </c>
      <c r="E76" s="1123">
        <v>73569994</v>
      </c>
      <c r="F76" s="104" t="s">
        <v>1649</v>
      </c>
      <c r="G76" s="803"/>
      <c r="H76" s="111"/>
      <c r="I76" s="203" t="s">
        <v>368</v>
      </c>
      <c r="J76" s="104" t="s">
        <v>4179</v>
      </c>
      <c r="K76" s="269" t="s">
        <v>4178</v>
      </c>
      <c r="L76" s="107" t="s">
        <v>4191</v>
      </c>
      <c r="M76" s="746" t="s">
        <v>20</v>
      </c>
      <c r="N76" s="746" t="s">
        <v>20</v>
      </c>
      <c r="O76" s="746" t="s">
        <v>20</v>
      </c>
      <c r="P76" s="1926" t="s">
        <v>4190</v>
      </c>
      <c r="Q76" s="1928"/>
    </row>
    <row r="77" spans="2:17" ht="45" x14ac:dyDescent="0.25">
      <c r="B77" s="1967" t="s">
        <v>110</v>
      </c>
      <c r="C77" s="1801" t="s">
        <v>111</v>
      </c>
      <c r="D77" s="1801" t="s">
        <v>4189</v>
      </c>
      <c r="E77" s="1961">
        <v>64869259</v>
      </c>
      <c r="F77" s="1801" t="s">
        <v>1852</v>
      </c>
      <c r="G77" s="1801" t="s">
        <v>161</v>
      </c>
      <c r="H77" s="1810">
        <v>37792</v>
      </c>
      <c r="I77" s="1813" t="s">
        <v>368</v>
      </c>
      <c r="J77" s="104" t="s">
        <v>4188</v>
      </c>
      <c r="K77" s="269" t="s">
        <v>4187</v>
      </c>
      <c r="L77" s="107" t="s">
        <v>4186</v>
      </c>
      <c r="M77" s="1403" t="s">
        <v>20</v>
      </c>
      <c r="N77" s="1403" t="s">
        <v>21</v>
      </c>
      <c r="O77" s="1403" t="s">
        <v>20</v>
      </c>
      <c r="P77" s="1963" t="s">
        <v>4185</v>
      </c>
      <c r="Q77" s="1964"/>
    </row>
    <row r="78" spans="2:17" ht="90" x14ac:dyDescent="0.25">
      <c r="B78" s="1968"/>
      <c r="C78" s="1803"/>
      <c r="D78" s="1803"/>
      <c r="E78" s="1962"/>
      <c r="F78" s="1803"/>
      <c r="G78" s="1803"/>
      <c r="H78" s="1812"/>
      <c r="I78" s="1815"/>
      <c r="J78" s="104" t="s">
        <v>4184</v>
      </c>
      <c r="K78" s="1263" t="s">
        <v>4183</v>
      </c>
      <c r="L78" s="1117" t="s">
        <v>4182</v>
      </c>
      <c r="M78" s="1404"/>
      <c r="N78" s="1404"/>
      <c r="O78" s="1404"/>
      <c r="P78" s="1965"/>
      <c r="Q78" s="1966"/>
    </row>
    <row r="79" spans="2:17" ht="45" x14ac:dyDescent="0.25">
      <c r="B79" s="272" t="s">
        <v>110</v>
      </c>
      <c r="C79" s="1005" t="s">
        <v>111</v>
      </c>
      <c r="D79" s="104" t="s">
        <v>4181</v>
      </c>
      <c r="E79" s="94">
        <v>1052949163</v>
      </c>
      <c r="F79" s="104" t="s">
        <v>274</v>
      </c>
      <c r="G79" s="803" t="s">
        <v>4180</v>
      </c>
      <c r="H79" s="111">
        <v>39879</v>
      </c>
      <c r="I79" s="96" t="s">
        <v>368</v>
      </c>
      <c r="J79" s="104" t="s">
        <v>4179</v>
      </c>
      <c r="K79" s="269" t="s">
        <v>4178</v>
      </c>
      <c r="L79" s="107" t="s">
        <v>4177</v>
      </c>
      <c r="M79" s="746" t="s">
        <v>20</v>
      </c>
      <c r="N79" s="746" t="s">
        <v>20</v>
      </c>
      <c r="O79" s="746" t="s">
        <v>20</v>
      </c>
      <c r="P79" s="748"/>
      <c r="Q79" s="749"/>
    </row>
    <row r="80" spans="2:17" ht="30" x14ac:dyDescent="0.25">
      <c r="B80" s="272" t="s">
        <v>110</v>
      </c>
      <c r="C80" s="1005" t="s">
        <v>111</v>
      </c>
      <c r="D80" s="104" t="s">
        <v>4176</v>
      </c>
      <c r="E80" s="94">
        <v>1047394380</v>
      </c>
      <c r="F80" s="104" t="s">
        <v>274</v>
      </c>
      <c r="G80" s="803" t="s">
        <v>4175</v>
      </c>
      <c r="H80" s="111">
        <v>40368</v>
      </c>
      <c r="I80" s="96" t="s">
        <v>368</v>
      </c>
      <c r="J80" s="104" t="s">
        <v>4172</v>
      </c>
      <c r="K80" s="269" t="s">
        <v>4171</v>
      </c>
      <c r="L80" s="107" t="s">
        <v>274</v>
      </c>
      <c r="M80" s="746" t="s">
        <v>20</v>
      </c>
      <c r="N80" s="746" t="s">
        <v>20</v>
      </c>
      <c r="O80" s="746" t="s">
        <v>20</v>
      </c>
      <c r="P80" s="1820" t="str">
        <f>'[1]Tiempos de Paz 29'!$Q$88</f>
        <v>SE HABILITA PARA ESTA REGIONAL TENIENDO EN CUENTA QUE LA FECHA Y HORA RADICADO DE LA PRESENTACION DE LA PROPUESTA FUE PRIMERO QUE LA PRESENTADA POR LA REGIONAL MAGDALENA</v>
      </c>
      <c r="Q80" s="1821"/>
    </row>
    <row r="81" spans="2:17" ht="45" x14ac:dyDescent="0.25">
      <c r="B81" s="272" t="s">
        <v>110</v>
      </c>
      <c r="C81" s="1005" t="s">
        <v>111</v>
      </c>
      <c r="D81" s="104" t="s">
        <v>4174</v>
      </c>
      <c r="E81" s="94">
        <v>36722517</v>
      </c>
      <c r="F81" s="104" t="s">
        <v>274</v>
      </c>
      <c r="G81" s="803" t="s">
        <v>4173</v>
      </c>
      <c r="H81" s="111">
        <v>39991</v>
      </c>
      <c r="I81" s="96" t="s">
        <v>368</v>
      </c>
      <c r="J81" s="104" t="s">
        <v>4172</v>
      </c>
      <c r="K81" s="269" t="s">
        <v>4171</v>
      </c>
      <c r="L81" s="107" t="s">
        <v>4170</v>
      </c>
      <c r="M81" s="746" t="s">
        <v>20</v>
      </c>
      <c r="N81" s="746" t="s">
        <v>20</v>
      </c>
      <c r="O81" s="746" t="s">
        <v>20</v>
      </c>
      <c r="P81" s="1387"/>
      <c r="Q81" s="1388"/>
    </row>
    <row r="82" spans="2:17" ht="15.75" thickBot="1" x14ac:dyDescent="0.3">
      <c r="B82" s="104"/>
      <c r="C82" s="13"/>
      <c r="D82" s="248"/>
      <c r="G82" s="249"/>
      <c r="H82" s="250"/>
      <c r="J82" s="248"/>
      <c r="K82" s="250"/>
      <c r="L82" s="248"/>
      <c r="M82" s="13"/>
      <c r="N82" s="13"/>
      <c r="O82" s="13"/>
    </row>
    <row r="83" spans="2:17" ht="27" thickBot="1" x14ac:dyDescent="0.3">
      <c r="B83" s="1393" t="s">
        <v>143</v>
      </c>
      <c r="C83" s="1394"/>
      <c r="D83" s="1394"/>
      <c r="E83" s="1394"/>
      <c r="F83" s="1394"/>
      <c r="G83" s="1394"/>
      <c r="H83" s="1394"/>
      <c r="I83" s="1394"/>
      <c r="J83" s="1394"/>
      <c r="K83" s="1394"/>
      <c r="L83" s="1394"/>
      <c r="M83" s="1394"/>
      <c r="N83" s="1395"/>
    </row>
    <row r="86" spans="2:17" ht="30" x14ac:dyDescent="0.25">
      <c r="B86" s="92" t="s">
        <v>19</v>
      </c>
      <c r="C86" s="92" t="s">
        <v>144</v>
      </c>
      <c r="D86" s="1387" t="s">
        <v>77</v>
      </c>
      <c r="E86" s="1388"/>
    </row>
    <row r="87" spans="2:17" ht="104.25" customHeight="1" x14ac:dyDescent="0.25">
      <c r="B87" s="120" t="s">
        <v>145</v>
      </c>
      <c r="C87" s="445" t="s">
        <v>21</v>
      </c>
      <c r="D87" s="1921" t="s">
        <v>4169</v>
      </c>
      <c r="E87" s="1922"/>
    </row>
    <row r="90" spans="2:17" ht="26.25" x14ac:dyDescent="0.25">
      <c r="B90" s="1408" t="s">
        <v>146</v>
      </c>
      <c r="C90" s="1409"/>
      <c r="D90" s="1409"/>
      <c r="E90" s="1409"/>
      <c r="F90" s="1409"/>
      <c r="G90" s="1409"/>
      <c r="H90" s="1409"/>
      <c r="I90" s="1409"/>
      <c r="J90" s="1409"/>
      <c r="K90" s="1409"/>
      <c r="L90" s="1409"/>
      <c r="M90" s="1409"/>
      <c r="N90" s="1409"/>
      <c r="O90" s="1409"/>
      <c r="P90" s="1409"/>
    </row>
    <row r="92" spans="2:17" ht="15.75" thickBot="1" x14ac:dyDescent="0.3"/>
    <row r="93" spans="2:17" ht="27" thickBot="1" x14ac:dyDescent="0.3">
      <c r="B93" s="1393" t="s">
        <v>147</v>
      </c>
      <c r="C93" s="1394"/>
      <c r="D93" s="1394"/>
      <c r="E93" s="1394"/>
      <c r="F93" s="1394"/>
      <c r="G93" s="1394"/>
      <c r="H93" s="1394"/>
      <c r="I93" s="1394"/>
      <c r="J93" s="1394"/>
      <c r="K93" s="1394"/>
      <c r="L93" s="1394"/>
      <c r="M93" s="1394"/>
      <c r="N93" s="1395"/>
    </row>
    <row r="95" spans="2:17" ht="15.75" thickBot="1" x14ac:dyDescent="0.3">
      <c r="M95" s="46"/>
      <c r="N95" s="46"/>
    </row>
    <row r="96" spans="2:17" s="13" customFormat="1" ht="60.75" thickBot="1" x14ac:dyDescent="0.3">
      <c r="B96" s="47" t="s">
        <v>35</v>
      </c>
      <c r="C96" s="47" t="s">
        <v>36</v>
      </c>
      <c r="D96" s="47" t="s">
        <v>37</v>
      </c>
      <c r="E96" s="47" t="s">
        <v>38</v>
      </c>
      <c r="F96" s="47" t="s">
        <v>39</v>
      </c>
      <c r="G96" s="47" t="s">
        <v>40</v>
      </c>
      <c r="H96" s="47" t="s">
        <v>41</v>
      </c>
      <c r="I96" s="47" t="s">
        <v>42</v>
      </c>
      <c r="J96" s="47" t="s">
        <v>43</v>
      </c>
      <c r="K96" s="47" t="s">
        <v>44</v>
      </c>
      <c r="L96" s="47" t="s">
        <v>45</v>
      </c>
      <c r="M96" s="48" t="s">
        <v>46</v>
      </c>
      <c r="N96" s="47" t="s">
        <v>47</v>
      </c>
      <c r="O96" s="47" t="s">
        <v>48</v>
      </c>
      <c r="P96" s="49" t="s">
        <v>49</v>
      </c>
      <c r="Q96" s="49" t="s">
        <v>50</v>
      </c>
    </row>
    <row r="97" spans="1:26" s="62" customFormat="1" ht="15.75" thickBot="1" x14ac:dyDescent="0.3">
      <c r="A97" s="50">
        <v>1</v>
      </c>
      <c r="B97" s="1443"/>
      <c r="C97" s="1443"/>
      <c r="D97" s="1443"/>
      <c r="E97" s="1443"/>
      <c r="F97" s="1443"/>
      <c r="G97" s="1443"/>
      <c r="H97" s="1443"/>
      <c r="I97" s="1443"/>
      <c r="J97" s="1443"/>
      <c r="K97" s="1443"/>
      <c r="L97" s="1443"/>
      <c r="M97" s="1444"/>
      <c r="N97" s="75"/>
      <c r="O97" s="77"/>
      <c r="P97" s="77"/>
      <c r="Q97" s="65"/>
      <c r="R97" s="61"/>
      <c r="S97" s="61"/>
      <c r="T97" s="61"/>
      <c r="U97" s="61"/>
      <c r="V97" s="61"/>
      <c r="W97" s="61"/>
      <c r="X97" s="61"/>
      <c r="Y97" s="61"/>
      <c r="Z97" s="61"/>
    </row>
    <row r="98" spans="1:26" s="62" customFormat="1" x14ac:dyDescent="0.25">
      <c r="A98" s="50">
        <f>+A97+1</f>
        <v>2</v>
      </c>
      <c r="B98" s="71"/>
      <c r="C98" s="72"/>
      <c r="D98" s="72"/>
      <c r="E98" s="76"/>
      <c r="F98" s="73"/>
      <c r="G98" s="225"/>
      <c r="H98" s="226"/>
      <c r="I98" s="74"/>
      <c r="J98" s="74"/>
      <c r="K98" s="75"/>
      <c r="L98" s="75"/>
      <c r="M98" s="75"/>
      <c r="N98" s="75"/>
      <c r="O98" s="77"/>
      <c r="P98" s="77"/>
      <c r="Q98" s="65"/>
      <c r="R98" s="61"/>
      <c r="S98" s="61"/>
      <c r="T98" s="61"/>
      <c r="U98" s="61"/>
      <c r="V98" s="61"/>
      <c r="W98" s="61"/>
      <c r="X98" s="61"/>
      <c r="Y98" s="61"/>
      <c r="Z98" s="61"/>
    </row>
    <row r="99" spans="1:26" s="62" customFormat="1" ht="51" customHeight="1" x14ac:dyDescent="0.25">
      <c r="A99" s="50">
        <f>+A98+1</f>
        <v>3</v>
      </c>
      <c r="B99" s="64" t="s">
        <v>4168</v>
      </c>
      <c r="C99" s="52" t="s">
        <v>4168</v>
      </c>
      <c r="D99" s="52" t="s">
        <v>4167</v>
      </c>
      <c r="E99" s="121" t="s">
        <v>4166</v>
      </c>
      <c r="F99" s="122" t="s">
        <v>20</v>
      </c>
      <c r="G99" s="127">
        <v>1</v>
      </c>
      <c r="H99" s="124">
        <v>40938</v>
      </c>
      <c r="I99" s="124">
        <v>41698</v>
      </c>
      <c r="J99" s="125" t="s">
        <v>21</v>
      </c>
      <c r="K99" s="130">
        <v>24.93</v>
      </c>
      <c r="L99" s="130"/>
      <c r="M99" s="121">
        <v>1438</v>
      </c>
      <c r="N99" s="121">
        <v>100</v>
      </c>
      <c r="O99" s="126">
        <v>578830300</v>
      </c>
      <c r="P99" s="126" t="s">
        <v>4165</v>
      </c>
      <c r="Q99" s="60"/>
      <c r="R99" s="61"/>
      <c r="S99" s="61"/>
      <c r="T99" s="61"/>
      <c r="U99" s="61"/>
      <c r="V99" s="61"/>
      <c r="W99" s="61"/>
      <c r="X99" s="61"/>
      <c r="Y99" s="61"/>
      <c r="Z99" s="61"/>
    </row>
    <row r="100" spans="1:26" x14ac:dyDescent="0.25">
      <c r="B100" s="64"/>
      <c r="C100" s="52"/>
      <c r="D100" s="52"/>
      <c r="E100" s="127"/>
      <c r="F100" s="122"/>
      <c r="G100" s="127"/>
      <c r="H100" s="124"/>
      <c r="I100" s="125"/>
      <c r="J100" s="125"/>
      <c r="K100" s="125"/>
      <c r="L100" s="125"/>
      <c r="M100" s="130"/>
      <c r="N100" s="130"/>
      <c r="O100" s="126"/>
      <c r="P100" s="126"/>
      <c r="Q100" s="60"/>
    </row>
    <row r="101" spans="1:26" ht="15.75" thickBot="1" x14ac:dyDescent="0.3"/>
    <row r="102" spans="1:26" ht="30.75" thickBot="1" x14ac:dyDescent="0.3">
      <c r="B102" s="880" t="s">
        <v>152</v>
      </c>
      <c r="C102" s="874" t="s">
        <v>153</v>
      </c>
      <c r="D102" s="880" t="s">
        <v>29</v>
      </c>
      <c r="E102" s="874" t="s">
        <v>154</v>
      </c>
      <c r="F102" s="296"/>
      <c r="G102" s="296"/>
      <c r="H102" s="296"/>
      <c r="I102" s="296"/>
      <c r="J102" s="296"/>
      <c r="K102" s="296"/>
      <c r="L102" s="296"/>
      <c r="M102" s="296"/>
      <c r="N102" s="296"/>
    </row>
    <row r="103" spans="1:26" x14ac:dyDescent="0.25">
      <c r="B103" s="136" t="s">
        <v>155</v>
      </c>
      <c r="C103" s="373">
        <v>20</v>
      </c>
      <c r="D103" s="373">
        <v>0</v>
      </c>
      <c r="E103" s="1953">
        <f>+D103+D104+D105</f>
        <v>40</v>
      </c>
      <c r="F103" s="296"/>
      <c r="G103" s="296"/>
      <c r="H103" s="296"/>
      <c r="I103" s="296"/>
      <c r="J103" s="296"/>
      <c r="K103" s="296"/>
      <c r="L103" s="296"/>
      <c r="M103" s="296"/>
      <c r="N103" s="296"/>
    </row>
    <row r="104" spans="1:26" x14ac:dyDescent="0.25">
      <c r="B104" s="136" t="s">
        <v>156</v>
      </c>
      <c r="C104" s="839">
        <v>30</v>
      </c>
      <c r="D104" s="346">
        <v>0</v>
      </c>
      <c r="E104" s="1538"/>
      <c r="F104" s="296"/>
      <c r="G104" s="296"/>
      <c r="H104" s="296"/>
      <c r="I104" s="296"/>
      <c r="J104" s="296"/>
      <c r="K104" s="296"/>
      <c r="L104" s="296"/>
      <c r="M104" s="296"/>
      <c r="N104" s="296"/>
    </row>
    <row r="105" spans="1:26" ht="15.75" thickBot="1" x14ac:dyDescent="0.3">
      <c r="B105" s="136" t="s">
        <v>157</v>
      </c>
      <c r="C105" s="374">
        <v>40</v>
      </c>
      <c r="D105" s="374">
        <v>40</v>
      </c>
      <c r="E105" s="1954"/>
      <c r="F105" s="296"/>
      <c r="G105" s="296"/>
      <c r="H105" s="296"/>
      <c r="I105" s="296"/>
      <c r="J105" s="296"/>
      <c r="K105" s="296"/>
      <c r="L105" s="296"/>
      <c r="M105" s="296"/>
      <c r="N105" s="296"/>
    </row>
    <row r="106" spans="1:26" x14ac:dyDescent="0.25">
      <c r="B106" s="296"/>
      <c r="C106" s="296"/>
      <c r="D106" s="296"/>
      <c r="E106" s="296"/>
      <c r="F106" s="296"/>
      <c r="G106" s="296"/>
      <c r="H106" s="296"/>
      <c r="I106" s="296"/>
      <c r="J106" s="296"/>
      <c r="K106" s="296"/>
      <c r="L106" s="296"/>
      <c r="M106" s="296"/>
      <c r="N106" s="296"/>
    </row>
    <row r="107" spans="1:26" ht="15.75" thickBot="1" x14ac:dyDescent="0.3">
      <c r="B107" s="296"/>
      <c r="C107" s="296"/>
      <c r="D107" s="296"/>
      <c r="E107" s="296"/>
      <c r="F107" s="296"/>
      <c r="G107" s="296"/>
      <c r="H107" s="296"/>
      <c r="I107" s="296"/>
      <c r="J107" s="296"/>
      <c r="K107" s="296"/>
      <c r="L107" s="296"/>
      <c r="M107" s="296"/>
      <c r="N107" s="296"/>
    </row>
    <row r="108" spans="1:26" ht="27" thickBot="1" x14ac:dyDescent="0.3">
      <c r="B108" s="1955" t="s">
        <v>158</v>
      </c>
      <c r="C108" s="1956"/>
      <c r="D108" s="1956"/>
      <c r="E108" s="1956"/>
      <c r="F108" s="1956"/>
      <c r="G108" s="1956"/>
      <c r="H108" s="1956"/>
      <c r="I108" s="1956"/>
      <c r="J108" s="1956"/>
      <c r="K108" s="1956"/>
      <c r="L108" s="1956"/>
      <c r="M108" s="1956"/>
      <c r="N108" s="1957"/>
    </row>
    <row r="109" spans="1:26" x14ac:dyDescent="0.25">
      <c r="B109" s="296"/>
      <c r="C109" s="296"/>
      <c r="D109" s="296"/>
      <c r="E109" s="296"/>
      <c r="F109" s="296"/>
      <c r="G109" s="296"/>
      <c r="H109" s="296"/>
      <c r="I109" s="296"/>
      <c r="J109" s="296"/>
      <c r="K109" s="296"/>
      <c r="L109" s="296"/>
      <c r="M109" s="296"/>
      <c r="N109" s="296"/>
    </row>
    <row r="110" spans="1:26" ht="75" x14ac:dyDescent="0.25">
      <c r="B110" s="40" t="s">
        <v>87</v>
      </c>
      <c r="C110" s="40" t="s">
        <v>88</v>
      </c>
      <c r="D110" s="40" t="s">
        <v>89</v>
      </c>
      <c r="E110" s="40" t="s">
        <v>90</v>
      </c>
      <c r="F110" s="40" t="s">
        <v>91</v>
      </c>
      <c r="G110" s="40" t="s">
        <v>92</v>
      </c>
      <c r="H110" s="40" t="s">
        <v>93</v>
      </c>
      <c r="I110" s="40" t="s">
        <v>94</v>
      </c>
      <c r="J110" s="1958" t="s">
        <v>95</v>
      </c>
      <c r="K110" s="1959"/>
      <c r="L110" s="1960"/>
      <c r="M110" s="40" t="s">
        <v>96</v>
      </c>
      <c r="N110" s="40" t="s">
        <v>1892</v>
      </c>
      <c r="O110" s="91" t="s">
        <v>98</v>
      </c>
      <c r="P110" s="1387" t="s">
        <v>77</v>
      </c>
      <c r="Q110" s="1388"/>
    </row>
    <row r="111" spans="1:26" ht="160.5" customHeight="1" x14ac:dyDescent="0.25">
      <c r="B111" s="875" t="s">
        <v>4164</v>
      </c>
      <c r="C111" s="1046" t="s">
        <v>1244</v>
      </c>
      <c r="D111" s="875" t="s">
        <v>4163</v>
      </c>
      <c r="E111" s="1194">
        <v>57437129</v>
      </c>
      <c r="F111" s="875" t="s">
        <v>4162</v>
      </c>
      <c r="G111" s="879" t="s">
        <v>4161</v>
      </c>
      <c r="H111" s="1262">
        <v>37973</v>
      </c>
      <c r="I111" s="1193" t="s">
        <v>368</v>
      </c>
      <c r="J111" s="875" t="s">
        <v>4155</v>
      </c>
      <c r="K111" s="1261" t="s">
        <v>4160</v>
      </c>
      <c r="L111" s="298" t="s">
        <v>4159</v>
      </c>
      <c r="M111" s="346" t="s">
        <v>20</v>
      </c>
      <c r="N111" s="346" t="s">
        <v>21</v>
      </c>
      <c r="O111" s="746" t="s">
        <v>20</v>
      </c>
      <c r="P111" s="1412" t="s">
        <v>4158</v>
      </c>
      <c r="Q111" s="1412"/>
    </row>
    <row r="112" spans="1:26" ht="113.25" customHeight="1" x14ac:dyDescent="0.25">
      <c r="B112" s="875" t="s">
        <v>165</v>
      </c>
      <c r="C112" s="1046" t="s">
        <v>1244</v>
      </c>
      <c r="D112" s="875" t="s">
        <v>4157</v>
      </c>
      <c r="E112" s="1063">
        <v>57432190</v>
      </c>
      <c r="F112" s="879" t="s">
        <v>4156</v>
      </c>
      <c r="G112" s="879" t="s">
        <v>1696</v>
      </c>
      <c r="H112" s="1260">
        <v>37975</v>
      </c>
      <c r="I112" s="1259" t="s">
        <v>368</v>
      </c>
      <c r="J112" s="879" t="s">
        <v>4155</v>
      </c>
      <c r="K112" s="1261" t="s">
        <v>4154</v>
      </c>
      <c r="L112" s="303" t="s">
        <v>4153</v>
      </c>
      <c r="M112" s="346" t="s">
        <v>20</v>
      </c>
      <c r="N112" s="346" t="s">
        <v>20</v>
      </c>
      <c r="O112" s="746" t="s">
        <v>20</v>
      </c>
      <c r="P112" s="1390"/>
      <c r="Q112" s="1391"/>
    </row>
    <row r="113" spans="2:17" ht="64.5" customHeight="1" x14ac:dyDescent="0.2">
      <c r="B113" s="875" t="s">
        <v>175</v>
      </c>
      <c r="C113" s="1046" t="s">
        <v>1244</v>
      </c>
      <c r="D113" s="875" t="s">
        <v>4152</v>
      </c>
      <c r="E113" s="1063">
        <v>72217785</v>
      </c>
      <c r="F113" s="879" t="s">
        <v>379</v>
      </c>
      <c r="G113" s="879" t="s">
        <v>4151</v>
      </c>
      <c r="H113" s="1260">
        <v>38423</v>
      </c>
      <c r="I113" s="1259" t="s">
        <v>81</v>
      </c>
      <c r="J113" s="879"/>
      <c r="K113" s="179"/>
      <c r="L113" s="182"/>
      <c r="M113" s="346" t="s">
        <v>20</v>
      </c>
      <c r="N113" s="346" t="s">
        <v>20</v>
      </c>
      <c r="O113" s="746" t="s">
        <v>20</v>
      </c>
      <c r="P113" s="1392"/>
      <c r="Q113" s="1392"/>
    </row>
    <row r="114" spans="2:17" x14ac:dyDescent="0.25">
      <c r="B114" s="296"/>
      <c r="C114" s="919"/>
      <c r="D114" s="260"/>
      <c r="E114" s="296"/>
      <c r="F114" s="296"/>
      <c r="G114" s="260"/>
      <c r="H114" s="1258"/>
      <c r="I114" s="296"/>
      <c r="J114" s="296"/>
      <c r="K114" s="1257"/>
      <c r="L114" s="296"/>
      <c r="M114" s="919"/>
      <c r="N114" s="919"/>
      <c r="O114" s="13"/>
    </row>
    <row r="115" spans="2:17" ht="15.75" thickBot="1" x14ac:dyDescent="0.3">
      <c r="B115" s="296"/>
      <c r="C115" s="919"/>
      <c r="D115" s="296"/>
      <c r="E115" s="296"/>
      <c r="F115" s="296"/>
      <c r="G115" s="296"/>
      <c r="H115" s="296"/>
      <c r="I115" s="296"/>
      <c r="J115" s="296"/>
      <c r="K115" s="296"/>
      <c r="L115" s="296"/>
      <c r="M115" s="296"/>
      <c r="N115" s="296"/>
    </row>
    <row r="116" spans="2:17" ht="30" x14ac:dyDescent="0.25">
      <c r="B116" s="869" t="s">
        <v>19</v>
      </c>
      <c r="C116" s="869" t="s">
        <v>152</v>
      </c>
      <c r="D116" s="40" t="s">
        <v>153</v>
      </c>
      <c r="E116" s="869" t="s">
        <v>29</v>
      </c>
      <c r="F116" s="874" t="s">
        <v>182</v>
      </c>
      <c r="G116" s="873"/>
      <c r="H116" s="296"/>
      <c r="I116" s="296"/>
      <c r="J116" s="296"/>
      <c r="K116" s="296"/>
      <c r="L116" s="296"/>
      <c r="M116" s="296"/>
      <c r="N116" s="296"/>
    </row>
    <row r="117" spans="2:17" ht="108" x14ac:dyDescent="0.2">
      <c r="B117" s="1399" t="s">
        <v>183</v>
      </c>
      <c r="C117" s="148" t="s">
        <v>184</v>
      </c>
      <c r="D117" s="346">
        <v>0</v>
      </c>
      <c r="E117" s="346">
        <v>0</v>
      </c>
      <c r="F117" s="1950">
        <f>+E117+E118+E119</f>
        <v>35</v>
      </c>
      <c r="G117" s="872"/>
      <c r="H117" s="296"/>
      <c r="I117" s="296"/>
      <c r="J117" s="296"/>
      <c r="K117" s="296"/>
      <c r="L117" s="296"/>
      <c r="M117" s="296"/>
      <c r="N117" s="296"/>
    </row>
    <row r="118" spans="2:17" ht="96" x14ac:dyDescent="0.2">
      <c r="B118" s="1399"/>
      <c r="C118" s="148" t="s">
        <v>185</v>
      </c>
      <c r="D118" s="813">
        <v>25</v>
      </c>
      <c r="E118" s="346">
        <v>25</v>
      </c>
      <c r="F118" s="1951"/>
      <c r="G118" s="872"/>
      <c r="H118" s="296"/>
      <c r="I118" s="296"/>
      <c r="J118" s="296"/>
      <c r="K118" s="296"/>
      <c r="L118" s="296"/>
      <c r="M118" s="296"/>
      <c r="N118" s="296"/>
    </row>
    <row r="119" spans="2:17" ht="85.5" customHeight="1" x14ac:dyDescent="0.2">
      <c r="B119" s="1399"/>
      <c r="C119" s="148" t="s">
        <v>186</v>
      </c>
      <c r="D119" s="346">
        <v>10</v>
      </c>
      <c r="E119" s="346">
        <v>10</v>
      </c>
      <c r="F119" s="1952"/>
      <c r="G119" s="872"/>
      <c r="H119" s="296"/>
      <c r="I119" s="296"/>
      <c r="J119" s="296"/>
      <c r="K119" s="296"/>
      <c r="L119" s="296"/>
      <c r="M119" s="296"/>
      <c r="N119" s="296"/>
    </row>
    <row r="120" spans="2:17" x14ac:dyDescent="0.2">
      <c r="B120" s="296"/>
      <c r="C120" s="871"/>
      <c r="D120" s="296"/>
      <c r="E120" s="296"/>
      <c r="F120" s="296"/>
      <c r="G120" s="296"/>
      <c r="H120" s="296"/>
      <c r="I120" s="296"/>
      <c r="J120" s="296"/>
      <c r="K120" s="296"/>
      <c r="L120" s="296"/>
      <c r="M120" s="296"/>
      <c r="N120" s="296"/>
    </row>
    <row r="121" spans="2:17" x14ac:dyDescent="0.25">
      <c r="B121" s="296"/>
      <c r="C121" s="296"/>
      <c r="D121" s="296"/>
      <c r="E121" s="296"/>
      <c r="F121" s="296"/>
      <c r="G121" s="296"/>
      <c r="H121" s="296"/>
      <c r="I121" s="296"/>
      <c r="J121" s="296"/>
      <c r="K121" s="296"/>
      <c r="L121" s="296"/>
      <c r="M121" s="296"/>
      <c r="N121" s="296"/>
    </row>
    <row r="122" spans="2:17" x14ac:dyDescent="0.25">
      <c r="B122" s="296"/>
      <c r="C122" s="296"/>
      <c r="D122" s="296"/>
      <c r="E122" s="296"/>
      <c r="F122" s="296"/>
      <c r="G122" s="296"/>
      <c r="H122" s="296"/>
      <c r="I122" s="296"/>
      <c r="J122" s="296"/>
      <c r="K122" s="296"/>
      <c r="L122" s="296"/>
      <c r="M122" s="296"/>
      <c r="N122" s="296"/>
    </row>
    <row r="123" spans="2:17" x14ac:dyDescent="0.25">
      <c r="B123" s="870" t="s">
        <v>187</v>
      </c>
      <c r="C123" s="296"/>
      <c r="D123" s="296"/>
      <c r="E123" s="296"/>
      <c r="F123" s="296"/>
      <c r="G123" s="296"/>
      <c r="H123" s="296"/>
      <c r="I123" s="296"/>
      <c r="J123" s="296"/>
      <c r="K123" s="296"/>
      <c r="L123" s="296"/>
      <c r="M123" s="296"/>
      <c r="N123" s="296"/>
    </row>
    <row r="124" spans="2:17" x14ac:dyDescent="0.25">
      <c r="B124" s="296"/>
      <c r="C124" s="296"/>
      <c r="D124" s="296"/>
      <c r="E124" s="296"/>
      <c r="F124" s="296"/>
      <c r="G124" s="296"/>
      <c r="H124" s="296"/>
      <c r="I124" s="296"/>
      <c r="J124" s="296"/>
      <c r="K124" s="296"/>
      <c r="L124" s="296"/>
      <c r="M124" s="296"/>
      <c r="N124" s="296"/>
    </row>
    <row r="125" spans="2:17" x14ac:dyDescent="0.25">
      <c r="B125" s="296"/>
      <c r="C125" s="296"/>
      <c r="D125" s="296"/>
      <c r="E125" s="296"/>
      <c r="F125" s="296"/>
      <c r="G125" s="296"/>
      <c r="H125" s="296"/>
      <c r="I125" s="296"/>
      <c r="J125" s="296"/>
      <c r="K125" s="296"/>
      <c r="L125" s="296"/>
      <c r="M125" s="296"/>
      <c r="N125" s="296"/>
    </row>
    <row r="126" spans="2:17" x14ac:dyDescent="0.25">
      <c r="B126" s="40" t="s">
        <v>19</v>
      </c>
      <c r="C126" s="40" t="s">
        <v>28</v>
      </c>
      <c r="D126" s="869" t="s">
        <v>29</v>
      </c>
      <c r="E126" s="869" t="s">
        <v>30</v>
      </c>
      <c r="F126" s="296"/>
      <c r="G126" s="296"/>
      <c r="H126" s="296"/>
      <c r="I126" s="296"/>
      <c r="J126" s="296"/>
      <c r="K126" s="296"/>
      <c r="L126" s="296"/>
      <c r="M126" s="296"/>
      <c r="N126" s="296"/>
    </row>
    <row r="127" spans="2:17" ht="28.5" x14ac:dyDescent="0.25">
      <c r="B127" s="43" t="s">
        <v>1092</v>
      </c>
      <c r="C127" s="813">
        <v>40</v>
      </c>
      <c r="D127" s="346">
        <f>+E103</f>
        <v>40</v>
      </c>
      <c r="E127" s="1537">
        <f>+D127+D128</f>
        <v>75</v>
      </c>
      <c r="F127" s="296"/>
      <c r="G127" s="296"/>
      <c r="H127" s="296"/>
      <c r="I127" s="296"/>
      <c r="J127" s="296"/>
      <c r="K127" s="296"/>
      <c r="L127" s="296"/>
      <c r="M127" s="296"/>
      <c r="N127" s="296"/>
    </row>
    <row r="128" spans="2:17" ht="57" x14ac:dyDescent="0.25">
      <c r="B128" s="43" t="s">
        <v>1093</v>
      </c>
      <c r="C128" s="813">
        <v>60</v>
      </c>
      <c r="D128" s="346">
        <f>+F117</f>
        <v>35</v>
      </c>
      <c r="E128" s="1539"/>
      <c r="F128" s="296"/>
      <c r="G128" s="296"/>
      <c r="H128" s="296"/>
      <c r="I128" s="296"/>
      <c r="J128" s="296"/>
      <c r="K128" s="296"/>
      <c r="L128" s="296"/>
      <c r="M128" s="296"/>
      <c r="N128" s="296"/>
    </row>
  </sheetData>
  <mergeCells count="55">
    <mergeCell ref="C9:N9"/>
    <mergeCell ref="B2:P2"/>
    <mergeCell ref="B4:P4"/>
    <mergeCell ref="C6:N6"/>
    <mergeCell ref="C7:N7"/>
    <mergeCell ref="C8:N8"/>
    <mergeCell ref="O64:P64"/>
    <mergeCell ref="P75:Q75"/>
    <mergeCell ref="P76:Q76"/>
    <mergeCell ref="I77:I78"/>
    <mergeCell ref="C10:E10"/>
    <mergeCell ref="B14:C21"/>
    <mergeCell ref="B22:C22"/>
    <mergeCell ref="E40:E41"/>
    <mergeCell ref="M45:N45"/>
    <mergeCell ref="B53:B54"/>
    <mergeCell ref="C53:C54"/>
    <mergeCell ref="D53:E53"/>
    <mergeCell ref="C57:N57"/>
    <mergeCell ref="B59:N59"/>
    <mergeCell ref="O62:P62"/>
    <mergeCell ref="O63:P63"/>
    <mergeCell ref="O65:P65"/>
    <mergeCell ref="B71:N71"/>
    <mergeCell ref="J74:L74"/>
    <mergeCell ref="P74:Q74"/>
    <mergeCell ref="B83:N83"/>
    <mergeCell ref="P77:Q78"/>
    <mergeCell ref="P81:Q81"/>
    <mergeCell ref="C77:C78"/>
    <mergeCell ref="B77:B78"/>
    <mergeCell ref="M77:M78"/>
    <mergeCell ref="P113:Q113"/>
    <mergeCell ref="B117:B119"/>
    <mergeCell ref="F117:F119"/>
    <mergeCell ref="E127:E128"/>
    <mergeCell ref="B97:M97"/>
    <mergeCell ref="E103:E105"/>
    <mergeCell ref="B108:N108"/>
    <mergeCell ref="J110:L110"/>
    <mergeCell ref="P110:Q110"/>
    <mergeCell ref="P111:Q111"/>
    <mergeCell ref="P112:Q112"/>
    <mergeCell ref="D77:D78"/>
    <mergeCell ref="B93:N93"/>
    <mergeCell ref="D86:E86"/>
    <mergeCell ref="D87:E87"/>
    <mergeCell ref="P80:Q80"/>
    <mergeCell ref="B90:P90"/>
    <mergeCell ref="N77:N78"/>
    <mergeCell ref="O77:O78"/>
    <mergeCell ref="H77:H78"/>
    <mergeCell ref="G77:G78"/>
    <mergeCell ref="F77:F78"/>
    <mergeCell ref="E77:E78"/>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2"/>
  <sheetViews>
    <sheetView topLeftCell="A16" zoomScale="70" zoomScaleNormal="70" workbookViewId="0">
      <selection activeCell="E32" sqref="E32"/>
    </sheetView>
  </sheetViews>
  <sheetFormatPr baseColWidth="10" defaultRowHeight="15" x14ac:dyDescent="0.25"/>
  <cols>
    <col min="1" max="1" width="3.140625" style="1" bestFit="1" customWidth="1"/>
    <col min="2" max="2" width="76.28515625" style="1" customWidth="1"/>
    <col min="3" max="3" width="34.85546875" style="1" customWidth="1"/>
    <col min="4" max="4" width="38" style="1" customWidth="1"/>
    <col min="5" max="5" width="20.57031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3" width="18.7109375" style="1" customWidth="1"/>
    <col min="14" max="14" width="22.140625" style="1" customWidth="1"/>
    <col min="15" max="15" width="26.140625" style="1" customWidth="1"/>
    <col min="16" max="16" width="19.5703125" style="1" bestFit="1" customWidth="1"/>
    <col min="17" max="17" width="21.140625" style="1" customWidth="1"/>
    <col min="18" max="18" width="24.42578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7" ht="26.25" x14ac:dyDescent="0.25">
      <c r="B2" s="1408" t="s">
        <v>0</v>
      </c>
      <c r="C2" s="1409"/>
      <c r="D2" s="1409"/>
      <c r="E2" s="1409"/>
      <c r="F2" s="1409"/>
      <c r="G2" s="1409"/>
      <c r="H2" s="1409"/>
      <c r="I2" s="1409"/>
      <c r="J2" s="1409"/>
      <c r="K2" s="1409"/>
      <c r="L2" s="1409"/>
      <c r="M2" s="1409"/>
      <c r="N2" s="1409"/>
      <c r="O2" s="1409"/>
      <c r="P2" s="1409"/>
    </row>
    <row r="4" spans="2:17" ht="26.25" x14ac:dyDescent="0.25">
      <c r="B4" s="1408" t="s">
        <v>4387</v>
      </c>
      <c r="C4" s="1409"/>
      <c r="D4" s="1409"/>
      <c r="E4" s="1409"/>
      <c r="F4" s="1409"/>
      <c r="G4" s="1409"/>
      <c r="H4" s="1409"/>
      <c r="I4" s="1409"/>
      <c r="J4" s="1409"/>
      <c r="K4" s="1409"/>
      <c r="L4" s="1409"/>
      <c r="M4" s="1409"/>
      <c r="N4" s="1409"/>
      <c r="O4" s="1409"/>
      <c r="P4" s="1409"/>
    </row>
    <row r="5" spans="2:17" ht="15.75" thickBot="1" x14ac:dyDescent="0.3"/>
    <row r="6" spans="2:17" ht="15.75" thickBot="1" x14ac:dyDescent="0.3">
      <c r="B6" s="423" t="s">
        <v>2</v>
      </c>
      <c r="C6" s="1443" t="s">
        <v>4386</v>
      </c>
      <c r="D6" s="1443"/>
      <c r="E6" s="1443"/>
      <c r="F6" s="1443"/>
      <c r="G6" s="1443"/>
      <c r="H6" s="1443"/>
      <c r="I6" s="1443"/>
      <c r="J6" s="1443"/>
      <c r="K6" s="1443"/>
      <c r="L6" s="1443"/>
      <c r="M6" s="1443"/>
      <c r="N6" s="1444"/>
      <c r="O6" s="296"/>
      <c r="P6" s="296"/>
      <c r="Q6" s="296"/>
    </row>
    <row r="7" spans="2:17" ht="15.75" thickBot="1" x14ac:dyDescent="0.3">
      <c r="B7" s="423" t="s">
        <v>4</v>
      </c>
      <c r="C7" s="1443"/>
      <c r="D7" s="1443"/>
      <c r="E7" s="1443"/>
      <c r="F7" s="1443"/>
      <c r="G7" s="1443"/>
      <c r="H7" s="1443"/>
      <c r="I7" s="1443"/>
      <c r="J7" s="1443"/>
      <c r="K7" s="1443"/>
      <c r="L7" s="1443"/>
      <c r="M7" s="1443"/>
      <c r="N7" s="1444"/>
      <c r="O7" s="296"/>
      <c r="P7" s="296"/>
      <c r="Q7" s="296"/>
    </row>
    <row r="8" spans="2:17" ht="15.75" thickBot="1" x14ac:dyDescent="0.3">
      <c r="B8" s="423" t="s">
        <v>6</v>
      </c>
      <c r="C8" s="1443"/>
      <c r="D8" s="1443"/>
      <c r="E8" s="1443"/>
      <c r="F8" s="1443"/>
      <c r="G8" s="1443"/>
      <c r="H8" s="1443"/>
      <c r="I8" s="1443"/>
      <c r="J8" s="1443"/>
      <c r="K8" s="1443"/>
      <c r="L8" s="1443"/>
      <c r="M8" s="1443"/>
      <c r="N8" s="1444"/>
      <c r="O8" s="296"/>
      <c r="P8" s="296"/>
      <c r="Q8" s="296"/>
    </row>
    <row r="9" spans="2:17" ht="15.75" thickBot="1" x14ac:dyDescent="0.3">
      <c r="B9" s="423" t="s">
        <v>8</v>
      </c>
      <c r="C9" s="1443"/>
      <c r="D9" s="1443"/>
      <c r="E9" s="1443"/>
      <c r="F9" s="1443"/>
      <c r="G9" s="1443"/>
      <c r="H9" s="1443"/>
      <c r="I9" s="1443"/>
      <c r="J9" s="1443"/>
      <c r="K9" s="1443"/>
      <c r="L9" s="1443"/>
      <c r="M9" s="1443"/>
      <c r="N9" s="1444"/>
      <c r="O9" s="296"/>
      <c r="P9" s="296"/>
      <c r="Q9" s="296"/>
    </row>
    <row r="10" spans="2:17" ht="15.75" thickBot="1" x14ac:dyDescent="0.3">
      <c r="B10" s="423" t="s">
        <v>9</v>
      </c>
      <c r="C10" s="1435">
        <v>11</v>
      </c>
      <c r="D10" s="1435"/>
      <c r="E10" s="1436"/>
      <c r="F10" s="704"/>
      <c r="G10" s="704"/>
      <c r="H10" s="704"/>
      <c r="I10" s="704"/>
      <c r="J10" s="704"/>
      <c r="K10" s="704"/>
      <c r="L10" s="704"/>
      <c r="M10" s="704"/>
      <c r="N10" s="705"/>
      <c r="O10" s="296"/>
      <c r="P10" s="296"/>
      <c r="Q10" s="296"/>
    </row>
    <row r="11" spans="2:17" ht="15.75" thickBot="1" x14ac:dyDescent="0.3">
      <c r="B11" s="1000" t="s">
        <v>10</v>
      </c>
      <c r="C11" s="938">
        <v>41981</v>
      </c>
      <c r="D11" s="767"/>
      <c r="E11" s="767"/>
      <c r="F11" s="767"/>
      <c r="G11" s="767"/>
      <c r="H11" s="767"/>
      <c r="I11" s="767"/>
      <c r="J11" s="767"/>
      <c r="K11" s="767"/>
      <c r="L11" s="767"/>
      <c r="M11" s="767"/>
      <c r="N11" s="768"/>
      <c r="O11" s="296"/>
      <c r="P11" s="296"/>
      <c r="Q11" s="296"/>
    </row>
    <row r="12" spans="2:17" x14ac:dyDescent="0.25">
      <c r="B12" s="999"/>
      <c r="C12" s="936"/>
      <c r="D12" s="998"/>
      <c r="E12" s="998"/>
      <c r="F12" s="998"/>
      <c r="G12" s="998"/>
      <c r="H12" s="998"/>
      <c r="I12" s="919"/>
      <c r="J12" s="919"/>
      <c r="K12" s="919"/>
      <c r="L12" s="919"/>
      <c r="M12" s="919"/>
      <c r="N12" s="998"/>
      <c r="O12" s="296"/>
      <c r="P12" s="296"/>
      <c r="Q12" s="296"/>
    </row>
    <row r="13" spans="2:17" x14ac:dyDescent="0.25">
      <c r="B13" s="296"/>
      <c r="C13" s="296"/>
      <c r="D13" s="296"/>
      <c r="E13" s="296"/>
      <c r="F13" s="296"/>
      <c r="G13" s="296"/>
      <c r="H13" s="296"/>
      <c r="I13" s="919"/>
      <c r="J13" s="919"/>
      <c r="K13" s="919"/>
      <c r="L13" s="919"/>
      <c r="M13" s="919"/>
      <c r="N13" s="918"/>
      <c r="O13" s="296"/>
      <c r="P13" s="296"/>
      <c r="Q13" s="296"/>
    </row>
    <row r="14" spans="2:17" ht="30" x14ac:dyDescent="0.25">
      <c r="B14" s="1437" t="s">
        <v>11</v>
      </c>
      <c r="C14" s="1437"/>
      <c r="D14" s="931" t="s">
        <v>12</v>
      </c>
      <c r="E14" s="931" t="s">
        <v>13</v>
      </c>
      <c r="F14" s="931" t="s">
        <v>14</v>
      </c>
      <c r="G14" s="934"/>
      <c r="H14" s="296"/>
      <c r="I14" s="924"/>
      <c r="J14" s="924"/>
      <c r="K14" s="924"/>
      <c r="L14" s="924"/>
      <c r="M14" s="924"/>
      <c r="N14" s="918"/>
      <c r="O14" s="296"/>
      <c r="P14" s="296"/>
      <c r="Q14" s="296"/>
    </row>
    <row r="15" spans="2:17" x14ac:dyDescent="0.25">
      <c r="B15" s="1437"/>
      <c r="C15" s="1437"/>
      <c r="D15" s="931">
        <v>11</v>
      </c>
      <c r="E15" s="929">
        <v>2873474656</v>
      </c>
      <c r="F15" s="1083">
        <v>1376</v>
      </c>
      <c r="G15" s="928"/>
      <c r="H15" s="296"/>
      <c r="I15" s="916"/>
      <c r="J15" s="916"/>
      <c r="K15" s="916"/>
      <c r="L15" s="916"/>
      <c r="M15" s="916"/>
      <c r="N15" s="918"/>
      <c r="O15" s="296"/>
      <c r="P15" s="296"/>
      <c r="Q15" s="296"/>
    </row>
    <row r="16" spans="2:17" x14ac:dyDescent="0.25">
      <c r="B16" s="1437"/>
      <c r="C16" s="1437"/>
      <c r="D16" s="931"/>
      <c r="E16" s="929"/>
      <c r="F16" s="1083"/>
      <c r="G16" s="928"/>
      <c r="H16" s="296"/>
      <c r="I16" s="916"/>
      <c r="J16" s="916"/>
      <c r="K16" s="916"/>
      <c r="L16" s="916"/>
      <c r="M16" s="916"/>
      <c r="N16" s="918"/>
      <c r="O16" s="296"/>
      <c r="P16" s="296"/>
      <c r="Q16" s="296"/>
    </row>
    <row r="17" spans="1:17" x14ac:dyDescent="0.25">
      <c r="B17" s="1437"/>
      <c r="C17" s="1437"/>
      <c r="D17" s="931"/>
      <c r="E17" s="929"/>
      <c r="F17" s="1083"/>
      <c r="G17" s="928"/>
      <c r="H17" s="296"/>
      <c r="I17" s="916"/>
      <c r="J17" s="916"/>
      <c r="K17" s="916"/>
      <c r="L17" s="916"/>
      <c r="M17" s="916"/>
      <c r="N17" s="918"/>
      <c r="O17" s="296"/>
      <c r="P17" s="296"/>
      <c r="Q17" s="296"/>
    </row>
    <row r="18" spans="1:17" x14ac:dyDescent="0.25">
      <c r="B18" s="1437"/>
      <c r="C18" s="1437"/>
      <c r="D18" s="931"/>
      <c r="E18" s="932"/>
      <c r="F18" s="1083"/>
      <c r="G18" s="928"/>
      <c r="H18" s="927"/>
      <c r="I18" s="916"/>
      <c r="J18" s="916"/>
      <c r="K18" s="916"/>
      <c r="L18" s="916"/>
      <c r="M18" s="916"/>
      <c r="N18" s="926"/>
      <c r="O18" s="296"/>
      <c r="P18" s="296"/>
      <c r="Q18" s="296"/>
    </row>
    <row r="19" spans="1:17" x14ac:dyDescent="0.25">
      <c r="B19" s="1437"/>
      <c r="C19" s="1437"/>
      <c r="D19" s="931"/>
      <c r="E19" s="932"/>
      <c r="F19" s="1083"/>
      <c r="G19" s="928"/>
      <c r="H19" s="927"/>
      <c r="I19" s="893"/>
      <c r="J19" s="893"/>
      <c r="K19" s="893"/>
      <c r="L19" s="893"/>
      <c r="M19" s="893"/>
      <c r="N19" s="926"/>
      <c r="O19" s="296"/>
      <c r="P19" s="296"/>
      <c r="Q19" s="296"/>
    </row>
    <row r="20" spans="1:17" x14ac:dyDescent="0.25">
      <c r="B20" s="1437"/>
      <c r="C20" s="1437"/>
      <c r="D20" s="931"/>
      <c r="E20" s="932"/>
      <c r="F20" s="1083"/>
      <c r="G20" s="928"/>
      <c r="H20" s="927"/>
      <c r="I20" s="919"/>
      <c r="J20" s="919"/>
      <c r="K20" s="919"/>
      <c r="L20" s="919"/>
      <c r="M20" s="919"/>
      <c r="N20" s="926"/>
      <c r="O20" s="296"/>
      <c r="P20" s="296"/>
      <c r="Q20" s="296"/>
    </row>
    <row r="21" spans="1:17" x14ac:dyDescent="0.25">
      <c r="B21" s="1437"/>
      <c r="C21" s="1437"/>
      <c r="D21" s="931"/>
      <c r="E21" s="932"/>
      <c r="F21" s="1083"/>
      <c r="G21" s="928"/>
      <c r="H21" s="927"/>
      <c r="I21" s="919"/>
      <c r="J21" s="919"/>
      <c r="K21" s="919"/>
      <c r="L21" s="919"/>
      <c r="M21" s="919"/>
      <c r="N21" s="926"/>
      <c r="O21" s="296"/>
      <c r="P21" s="296"/>
      <c r="Q21" s="296"/>
    </row>
    <row r="22" spans="1:17" ht="15.75" thickBot="1" x14ac:dyDescent="0.3">
      <c r="B22" s="1438" t="s">
        <v>15</v>
      </c>
      <c r="C22" s="1439"/>
      <c r="D22" s="931">
        <v>11</v>
      </c>
      <c r="E22" s="929">
        <v>2873474656</v>
      </c>
      <c r="F22" s="1083">
        <v>1376</v>
      </c>
      <c r="G22" s="928"/>
      <c r="H22" s="927"/>
      <c r="I22" s="919"/>
      <c r="J22" s="919"/>
      <c r="K22" s="919"/>
      <c r="L22" s="919"/>
      <c r="M22" s="919"/>
      <c r="N22" s="926"/>
      <c r="O22" s="296"/>
      <c r="P22" s="296"/>
      <c r="Q22" s="296"/>
    </row>
    <row r="23" spans="1:17" ht="43.5" thickBot="1" x14ac:dyDescent="0.3">
      <c r="A23" s="27"/>
      <c r="B23" s="925" t="s">
        <v>16</v>
      </c>
      <c r="C23" s="925" t="s">
        <v>17</v>
      </c>
      <c r="D23" s="296"/>
      <c r="E23" s="924"/>
      <c r="F23" s="924"/>
      <c r="G23" s="924"/>
      <c r="H23" s="924"/>
      <c r="I23" s="923"/>
      <c r="J23" s="923"/>
      <c r="K23" s="923"/>
      <c r="L23" s="923"/>
      <c r="M23" s="923"/>
      <c r="N23" s="296"/>
      <c r="O23" s="296"/>
      <c r="P23" s="296"/>
      <c r="Q23" s="296"/>
    </row>
    <row r="24" spans="1:17" ht="15.75" thickBot="1" x14ac:dyDescent="0.3">
      <c r="A24" s="30">
        <v>1</v>
      </c>
      <c r="B24" s="296"/>
      <c r="C24" s="922">
        <f>+F22*0.8</f>
        <v>1100.8</v>
      </c>
      <c r="D24" s="921"/>
      <c r="E24" s="920">
        <f>E22</f>
        <v>2873474656</v>
      </c>
      <c r="F24" s="914"/>
      <c r="G24" s="914"/>
      <c r="H24" s="914"/>
      <c r="I24" s="913"/>
      <c r="J24" s="913"/>
      <c r="K24" s="913"/>
      <c r="L24" s="913"/>
      <c r="M24" s="913"/>
      <c r="N24" s="296"/>
      <c r="O24" s="296"/>
      <c r="P24" s="296"/>
      <c r="Q24" s="296"/>
    </row>
    <row r="25" spans="1:17" x14ac:dyDescent="0.25">
      <c r="A25" s="36"/>
      <c r="B25" s="296"/>
      <c r="C25" s="917"/>
      <c r="D25" s="916"/>
      <c r="E25" s="915"/>
      <c r="F25" s="914"/>
      <c r="G25" s="914"/>
      <c r="H25" s="914"/>
      <c r="I25" s="913"/>
      <c r="J25" s="913"/>
      <c r="K25" s="913"/>
      <c r="L25" s="913"/>
      <c r="M25" s="913"/>
      <c r="N25" s="296"/>
      <c r="O25" s="296"/>
      <c r="P25" s="296"/>
      <c r="Q25" s="296"/>
    </row>
    <row r="26" spans="1:17" x14ac:dyDescent="0.25">
      <c r="A26" s="36"/>
      <c r="B26" s="296"/>
      <c r="C26" s="917"/>
      <c r="D26" s="916"/>
      <c r="E26" s="915"/>
      <c r="F26" s="914"/>
      <c r="G26" s="914"/>
      <c r="H26" s="914"/>
      <c r="I26" s="913"/>
      <c r="J26" s="913"/>
      <c r="K26" s="913"/>
      <c r="L26" s="913"/>
      <c r="M26" s="913"/>
      <c r="N26" s="296"/>
      <c r="O26" s="296"/>
      <c r="P26" s="296"/>
      <c r="Q26" s="296"/>
    </row>
    <row r="27" spans="1:17" x14ac:dyDescent="0.2">
      <c r="A27" s="36"/>
      <c r="B27" s="870" t="s">
        <v>18</v>
      </c>
      <c r="C27" s="871"/>
      <c r="D27" s="871"/>
      <c r="E27" s="871"/>
      <c r="F27" s="871"/>
      <c r="G27" s="871"/>
      <c r="H27" s="871"/>
      <c r="I27" s="919"/>
      <c r="J27" s="919"/>
      <c r="K27" s="919"/>
      <c r="L27" s="919"/>
      <c r="M27" s="919"/>
      <c r="N27" s="918"/>
      <c r="O27" s="296"/>
      <c r="P27" s="296"/>
      <c r="Q27" s="296"/>
    </row>
    <row r="28" spans="1:17" x14ac:dyDescent="0.2">
      <c r="A28" s="36"/>
      <c r="B28" s="871"/>
      <c r="C28" s="871"/>
      <c r="D28" s="871"/>
      <c r="E28" s="871"/>
      <c r="F28" s="871"/>
      <c r="G28" s="871"/>
      <c r="H28" s="871"/>
      <c r="I28" s="919"/>
      <c r="J28" s="919"/>
      <c r="K28" s="919"/>
      <c r="L28" s="919"/>
      <c r="M28" s="919"/>
      <c r="N28" s="918"/>
      <c r="O28" s="296"/>
      <c r="P28" s="296"/>
      <c r="Q28" s="296"/>
    </row>
    <row r="29" spans="1:17" x14ac:dyDescent="0.2">
      <c r="A29" s="36"/>
      <c r="B29" s="40" t="s">
        <v>19</v>
      </c>
      <c r="C29" s="40" t="s">
        <v>20</v>
      </c>
      <c r="D29" s="40" t="s">
        <v>21</v>
      </c>
      <c r="E29" s="871"/>
      <c r="F29" s="871"/>
      <c r="G29" s="871"/>
      <c r="H29" s="871"/>
      <c r="I29" s="919"/>
      <c r="J29" s="919"/>
      <c r="K29" s="919"/>
      <c r="L29" s="919"/>
      <c r="M29" s="919"/>
      <c r="N29" s="918"/>
      <c r="O29" s="296"/>
      <c r="P29" s="296"/>
      <c r="Q29" s="296"/>
    </row>
    <row r="30" spans="1:17" x14ac:dyDescent="0.2">
      <c r="A30" s="36"/>
      <c r="B30" s="183" t="s">
        <v>22</v>
      </c>
      <c r="C30" s="346" t="s">
        <v>23</v>
      </c>
      <c r="D30" s="346"/>
      <c r="E30" s="871"/>
      <c r="F30" s="871"/>
      <c r="G30" s="871"/>
      <c r="H30" s="871"/>
      <c r="I30" s="919"/>
      <c r="J30" s="919"/>
      <c r="K30" s="919"/>
      <c r="L30" s="919"/>
      <c r="M30" s="919"/>
      <c r="N30" s="918"/>
      <c r="O30" s="296"/>
      <c r="P30" s="296"/>
      <c r="Q30" s="296"/>
    </row>
    <row r="31" spans="1:17" x14ac:dyDescent="0.2">
      <c r="A31" s="36"/>
      <c r="B31" s="183" t="s">
        <v>24</v>
      </c>
      <c r="C31" s="346" t="s">
        <v>23</v>
      </c>
      <c r="D31" s="346"/>
      <c r="E31" s="871"/>
      <c r="F31" s="871"/>
      <c r="G31" s="871"/>
      <c r="H31" s="871"/>
      <c r="I31" s="919"/>
      <c r="J31" s="919"/>
      <c r="K31" s="919"/>
      <c r="L31" s="919"/>
      <c r="M31" s="919"/>
      <c r="N31" s="918"/>
      <c r="O31" s="296"/>
      <c r="P31" s="296"/>
      <c r="Q31" s="296"/>
    </row>
    <row r="32" spans="1:17" x14ac:dyDescent="0.2">
      <c r="A32" s="36"/>
      <c r="B32" s="183" t="s">
        <v>25</v>
      </c>
      <c r="C32" s="346" t="s">
        <v>23</v>
      </c>
      <c r="D32" s="346"/>
      <c r="E32" s="871"/>
      <c r="F32" s="871"/>
      <c r="G32" s="871"/>
      <c r="H32" s="871"/>
      <c r="I32" s="919"/>
      <c r="J32" s="919"/>
      <c r="K32" s="919"/>
      <c r="L32" s="919"/>
      <c r="M32" s="919"/>
      <c r="N32" s="918"/>
      <c r="O32" s="296"/>
      <c r="P32" s="296"/>
      <c r="Q32" s="296"/>
    </row>
    <row r="33" spans="1:17" x14ac:dyDescent="0.2">
      <c r="A33" s="36"/>
      <c r="B33" s="183" t="s">
        <v>26</v>
      </c>
      <c r="C33" s="346" t="s">
        <v>23</v>
      </c>
      <c r="D33" s="346"/>
      <c r="E33" s="871"/>
      <c r="F33" s="871"/>
      <c r="G33" s="871"/>
      <c r="H33" s="871"/>
      <c r="I33" s="919"/>
      <c r="J33" s="919"/>
      <c r="K33" s="919"/>
      <c r="L33" s="919"/>
      <c r="M33" s="919"/>
      <c r="N33" s="918"/>
      <c r="O33" s="296"/>
      <c r="P33" s="296"/>
      <c r="Q33" s="296"/>
    </row>
    <row r="34" spans="1:17" x14ac:dyDescent="0.2">
      <c r="A34" s="36"/>
      <c r="B34" s="871"/>
      <c r="C34" s="1281"/>
      <c r="D34" s="1281"/>
      <c r="E34" s="871"/>
      <c r="F34" s="871"/>
      <c r="G34" s="871"/>
      <c r="H34" s="871"/>
      <c r="I34" s="919"/>
      <c r="J34" s="919"/>
      <c r="K34" s="919"/>
      <c r="L34" s="919"/>
      <c r="M34" s="919"/>
      <c r="N34" s="918"/>
      <c r="O34" s="296"/>
      <c r="P34" s="296"/>
      <c r="Q34" s="296"/>
    </row>
    <row r="35" spans="1:17" x14ac:dyDescent="0.2">
      <c r="A35" s="36"/>
      <c r="B35" s="871"/>
      <c r="C35" s="871"/>
      <c r="D35" s="871"/>
      <c r="E35" s="871"/>
      <c r="F35" s="871"/>
      <c r="G35" s="871"/>
      <c r="H35" s="871"/>
      <c r="I35" s="919"/>
      <c r="J35" s="919"/>
      <c r="K35" s="919"/>
      <c r="L35" s="919"/>
      <c r="M35" s="919"/>
      <c r="N35" s="918"/>
      <c r="O35" s="296"/>
      <c r="P35" s="296"/>
      <c r="Q35" s="296"/>
    </row>
    <row r="36" spans="1:17" x14ac:dyDescent="0.2">
      <c r="A36" s="36"/>
      <c r="B36" s="870" t="s">
        <v>27</v>
      </c>
      <c r="C36" s="871"/>
      <c r="D36" s="871"/>
      <c r="E36" s="871"/>
      <c r="F36" s="871"/>
      <c r="G36" s="871"/>
      <c r="H36" s="871"/>
      <c r="I36" s="919"/>
      <c r="J36" s="919"/>
      <c r="K36" s="919"/>
      <c r="L36" s="919"/>
      <c r="M36" s="919"/>
      <c r="N36" s="918"/>
      <c r="O36" s="296"/>
      <c r="P36" s="296"/>
      <c r="Q36" s="296"/>
    </row>
    <row r="37" spans="1:17" x14ac:dyDescent="0.2">
      <c r="A37" s="36"/>
      <c r="B37" s="871"/>
      <c r="C37" s="871"/>
      <c r="D37" s="871"/>
      <c r="E37" s="871"/>
      <c r="F37" s="871"/>
      <c r="G37" s="871"/>
      <c r="H37" s="871"/>
      <c r="I37" s="919"/>
      <c r="J37" s="919"/>
      <c r="K37" s="919"/>
      <c r="L37" s="919"/>
      <c r="M37" s="919"/>
      <c r="N37" s="918"/>
      <c r="O37" s="296"/>
      <c r="P37" s="296"/>
      <c r="Q37" s="296"/>
    </row>
    <row r="38" spans="1:17" x14ac:dyDescent="0.2">
      <c r="A38" s="36"/>
      <c r="B38" s="871"/>
      <c r="C38" s="871"/>
      <c r="D38" s="871"/>
      <c r="E38" s="871"/>
      <c r="F38" s="871"/>
      <c r="G38" s="871"/>
      <c r="H38" s="871"/>
      <c r="I38" s="919"/>
      <c r="J38" s="919"/>
      <c r="K38" s="919"/>
      <c r="L38" s="919"/>
      <c r="M38" s="919"/>
      <c r="N38" s="918"/>
      <c r="O38" s="296"/>
      <c r="P38" s="296"/>
      <c r="Q38" s="296"/>
    </row>
    <row r="39" spans="1:17" x14ac:dyDescent="0.2">
      <c r="A39" s="36"/>
      <c r="B39" s="40" t="s">
        <v>19</v>
      </c>
      <c r="C39" s="40" t="s">
        <v>28</v>
      </c>
      <c r="D39" s="869" t="s">
        <v>29</v>
      </c>
      <c r="E39" s="869" t="s">
        <v>30</v>
      </c>
      <c r="F39" s="871"/>
      <c r="G39" s="871"/>
      <c r="H39" s="871"/>
      <c r="I39" s="919"/>
      <c r="J39" s="919"/>
      <c r="K39" s="919"/>
      <c r="L39" s="919"/>
      <c r="M39" s="919"/>
      <c r="N39" s="918"/>
      <c r="O39" s="296"/>
      <c r="P39" s="296"/>
      <c r="Q39" s="296"/>
    </row>
    <row r="40" spans="1:17" ht="28.5" x14ac:dyDescent="0.2">
      <c r="A40" s="36"/>
      <c r="B40" s="43" t="s">
        <v>31</v>
      </c>
      <c r="C40" s="813">
        <v>40</v>
      </c>
      <c r="D40" s="346">
        <v>40</v>
      </c>
      <c r="E40" s="1537">
        <f>+D40+D41</f>
        <v>100</v>
      </c>
      <c r="F40" s="871"/>
      <c r="G40" s="871"/>
      <c r="H40" s="871"/>
      <c r="I40" s="919"/>
      <c r="J40" s="919"/>
      <c r="K40" s="919"/>
      <c r="L40" s="919"/>
      <c r="M40" s="919"/>
      <c r="N40" s="918"/>
      <c r="O40" s="296"/>
      <c r="P40" s="296"/>
      <c r="Q40" s="296"/>
    </row>
    <row r="41" spans="1:17" ht="57" x14ac:dyDescent="0.2">
      <c r="A41" s="36"/>
      <c r="B41" s="43" t="s">
        <v>32</v>
      </c>
      <c r="C41" s="813">
        <v>60</v>
      </c>
      <c r="D41" s="346">
        <v>60</v>
      </c>
      <c r="E41" s="1539"/>
      <c r="F41" s="871"/>
      <c r="G41" s="871"/>
      <c r="H41" s="871"/>
      <c r="I41" s="919"/>
      <c r="J41" s="919"/>
      <c r="K41" s="919"/>
      <c r="L41" s="919"/>
      <c r="M41" s="919"/>
      <c r="N41" s="918"/>
      <c r="O41" s="296"/>
      <c r="P41" s="296"/>
      <c r="Q41" s="296"/>
    </row>
    <row r="42" spans="1:17" x14ac:dyDescent="0.25">
      <c r="A42" s="36"/>
      <c r="B42" s="296"/>
      <c r="C42" s="917"/>
      <c r="D42" s="916"/>
      <c r="E42" s="915"/>
      <c r="F42" s="914"/>
      <c r="G42" s="914"/>
      <c r="H42" s="914">
        <v>0.5</v>
      </c>
      <c r="I42" s="913"/>
      <c r="J42" s="913"/>
      <c r="K42" s="913"/>
      <c r="L42" s="913"/>
      <c r="M42" s="913"/>
      <c r="N42" s="296"/>
      <c r="O42" s="296"/>
      <c r="P42" s="296"/>
      <c r="Q42" s="296"/>
    </row>
    <row r="43" spans="1:17" x14ac:dyDescent="0.25">
      <c r="A43" s="36"/>
      <c r="B43" s="296"/>
      <c r="C43" s="917"/>
      <c r="D43" s="916"/>
      <c r="E43" s="915"/>
      <c r="F43" s="914"/>
      <c r="G43" s="914"/>
      <c r="H43" s="914"/>
      <c r="I43" s="913"/>
      <c r="J43" s="913"/>
      <c r="K43" s="913"/>
      <c r="L43" s="913"/>
      <c r="M43" s="913"/>
      <c r="N43" s="296"/>
      <c r="O43" s="296"/>
      <c r="P43" s="296"/>
      <c r="Q43" s="296"/>
    </row>
    <row r="44" spans="1:17" x14ac:dyDescent="0.25">
      <c r="A44" s="36"/>
      <c r="B44" s="296"/>
      <c r="C44" s="917"/>
      <c r="D44" s="916"/>
      <c r="E44" s="915"/>
      <c r="F44" s="914"/>
      <c r="G44" s="914"/>
      <c r="H44" s="914"/>
      <c r="I44" s="913"/>
      <c r="J44" s="913"/>
      <c r="K44" s="913"/>
      <c r="L44" s="913"/>
      <c r="M44" s="913"/>
      <c r="N44" s="296"/>
      <c r="O44" s="296"/>
      <c r="P44" s="296"/>
      <c r="Q44" s="296"/>
    </row>
    <row r="45" spans="1:17" ht="15.75" thickBot="1" x14ac:dyDescent="0.3">
      <c r="B45" s="296"/>
      <c r="C45" s="296"/>
      <c r="D45" s="296"/>
      <c r="E45" s="296"/>
      <c r="F45" s="296"/>
      <c r="G45" s="296"/>
      <c r="H45" s="296"/>
      <c r="I45" s="296"/>
      <c r="J45" s="296"/>
      <c r="K45" s="296"/>
      <c r="L45" s="296"/>
      <c r="M45" s="2001" t="s">
        <v>33</v>
      </c>
      <c r="N45" s="2001"/>
      <c r="O45" s="296"/>
      <c r="P45" s="296"/>
      <c r="Q45" s="296"/>
    </row>
    <row r="46" spans="1:17" x14ac:dyDescent="0.25">
      <c r="B46" s="870" t="s">
        <v>34</v>
      </c>
      <c r="C46" s="296"/>
      <c r="D46" s="296"/>
      <c r="E46" s="296"/>
      <c r="F46" s="296"/>
      <c r="G46" s="296"/>
      <c r="H46" s="296"/>
      <c r="I46" s="296"/>
      <c r="J46" s="296"/>
      <c r="K46" s="296"/>
      <c r="L46" s="296"/>
      <c r="M46" s="889"/>
      <c r="N46" s="889"/>
      <c r="O46" s="296"/>
      <c r="P46" s="296"/>
      <c r="Q46" s="296"/>
    </row>
    <row r="47" spans="1:17" ht="15.75" thickBot="1" x14ac:dyDescent="0.3">
      <c r="B47" s="296"/>
      <c r="C47" s="296"/>
      <c r="D47" s="296"/>
      <c r="E47" s="296"/>
      <c r="F47" s="296"/>
      <c r="G47" s="296"/>
      <c r="H47" s="296"/>
      <c r="I47" s="296"/>
      <c r="J47" s="296"/>
      <c r="K47" s="296"/>
      <c r="L47" s="296"/>
      <c r="M47" s="889"/>
      <c r="N47" s="889"/>
      <c r="O47" s="296"/>
      <c r="P47" s="296"/>
      <c r="Q47" s="296"/>
    </row>
    <row r="48" spans="1:17" s="13" customFormat="1" ht="60" x14ac:dyDescent="0.25">
      <c r="B48" s="887" t="s">
        <v>35</v>
      </c>
      <c r="C48" s="887" t="s">
        <v>36</v>
      </c>
      <c r="D48" s="887" t="s">
        <v>37</v>
      </c>
      <c r="E48" s="887" t="s">
        <v>38</v>
      </c>
      <c r="F48" s="887" t="s">
        <v>39</v>
      </c>
      <c r="G48" s="887" t="s">
        <v>40</v>
      </c>
      <c r="H48" s="887" t="s">
        <v>41</v>
      </c>
      <c r="I48" s="887" t="s">
        <v>42</v>
      </c>
      <c r="J48" s="887" t="s">
        <v>43</v>
      </c>
      <c r="K48" s="887" t="s">
        <v>44</v>
      </c>
      <c r="L48" s="887" t="s">
        <v>45</v>
      </c>
      <c r="M48" s="888" t="s">
        <v>46</v>
      </c>
      <c r="N48" s="887" t="s">
        <v>47</v>
      </c>
      <c r="O48" s="887" t="s">
        <v>48</v>
      </c>
      <c r="P48" s="886" t="s">
        <v>49</v>
      </c>
      <c r="Q48" s="886" t="s">
        <v>50</v>
      </c>
    </row>
    <row r="49" spans="1:26" s="62" customFormat="1" ht="171" x14ac:dyDescent="0.25">
      <c r="A49" s="50">
        <v>1</v>
      </c>
      <c r="B49" s="58" t="s">
        <v>4212</v>
      </c>
      <c r="C49" s="58" t="s">
        <v>4386</v>
      </c>
      <c r="D49" s="58" t="s">
        <v>4385</v>
      </c>
      <c r="E49" s="60" t="s">
        <v>4384</v>
      </c>
      <c r="F49" s="52" t="s">
        <v>235</v>
      </c>
      <c r="G49" s="54">
        <v>1</v>
      </c>
      <c r="H49" s="55">
        <v>40157</v>
      </c>
      <c r="I49" s="208">
        <v>40927</v>
      </c>
      <c r="J49" s="56" t="s">
        <v>21</v>
      </c>
      <c r="K49" s="57">
        <v>25.02</v>
      </c>
      <c r="L49" s="57">
        <v>0</v>
      </c>
      <c r="M49" s="358">
        <v>1522</v>
      </c>
      <c r="N49" s="1280">
        <v>1</v>
      </c>
      <c r="O49" s="59">
        <v>550500000</v>
      </c>
      <c r="P49" s="59" t="s">
        <v>4383</v>
      </c>
      <c r="Q49" s="60" t="s">
        <v>4382</v>
      </c>
      <c r="R49" s="61"/>
      <c r="S49" s="61"/>
      <c r="T49" s="61"/>
      <c r="U49" s="61"/>
      <c r="V49" s="61"/>
      <c r="W49" s="61"/>
      <c r="X49" s="61"/>
      <c r="Y49" s="61"/>
      <c r="Z49" s="61"/>
    </row>
    <row r="50" spans="1:26" s="62" customFormat="1" x14ac:dyDescent="0.25">
      <c r="A50" s="50" t="e">
        <f>+#REF!+1</f>
        <v>#REF!</v>
      </c>
      <c r="B50" s="64"/>
      <c r="C50" s="52"/>
      <c r="D50" s="64"/>
      <c r="E50" s="58"/>
      <c r="F50" s="52"/>
      <c r="G50" s="52"/>
      <c r="H50" s="52"/>
      <c r="I50" s="56"/>
      <c r="J50" s="56"/>
      <c r="K50" s="56"/>
      <c r="L50" s="56"/>
      <c r="M50" s="57"/>
      <c r="N50" s="1279"/>
      <c r="O50" s="59"/>
      <c r="P50" s="59"/>
      <c r="Q50" s="60"/>
      <c r="R50" s="61"/>
      <c r="S50" s="61"/>
      <c r="T50" s="61"/>
      <c r="U50" s="61"/>
      <c r="V50" s="61"/>
      <c r="W50" s="61"/>
      <c r="X50" s="61"/>
      <c r="Y50" s="61"/>
      <c r="Z50" s="61"/>
    </row>
    <row r="51" spans="1:26" s="62" customFormat="1" x14ac:dyDescent="0.25">
      <c r="A51" s="50"/>
      <c r="B51" s="51" t="s">
        <v>30</v>
      </c>
      <c r="C51" s="52"/>
      <c r="D51" s="64"/>
      <c r="E51" s="58"/>
      <c r="F51" s="52"/>
      <c r="G51" s="52"/>
      <c r="H51" s="52"/>
      <c r="I51" s="56"/>
      <c r="J51" s="56"/>
      <c r="K51" s="209">
        <f>SUM(K49:K50)</f>
        <v>25.02</v>
      </c>
      <c r="L51" s="209">
        <f>SUM(L49:L50)</f>
        <v>0</v>
      </c>
      <c r="M51" s="1278">
        <f>SUM(M49:M50)</f>
        <v>1522</v>
      </c>
      <c r="N51" s="1277"/>
      <c r="O51" s="59">
        <f>SUM(O49:O50)</f>
        <v>550500000</v>
      </c>
      <c r="P51" s="59"/>
      <c r="Q51" s="60"/>
    </row>
    <row r="52" spans="1:26" s="82" customFormat="1" x14ac:dyDescent="0.25">
      <c r="B52" s="304"/>
      <c r="C52" s="304"/>
      <c r="D52" s="304"/>
      <c r="E52" s="883"/>
      <c r="F52" s="304"/>
      <c r="G52" s="304"/>
      <c r="H52" s="304"/>
      <c r="I52" s="304"/>
      <c r="J52" s="304"/>
      <c r="K52" s="304"/>
      <c r="L52" s="304"/>
      <c r="M52" s="304"/>
      <c r="N52" s="304"/>
      <c r="O52" s="304"/>
      <c r="P52" s="304"/>
      <c r="Q52" s="304"/>
    </row>
    <row r="53" spans="1:26" s="82" customFormat="1" x14ac:dyDescent="0.25">
      <c r="B53" s="1440" t="s">
        <v>56</v>
      </c>
      <c r="C53" s="1440" t="s">
        <v>57</v>
      </c>
      <c r="D53" s="1442" t="s">
        <v>58</v>
      </c>
      <c r="E53" s="1442"/>
      <c r="F53" s="304"/>
      <c r="G53" s="304"/>
      <c r="H53" s="304"/>
      <c r="I53" s="304"/>
      <c r="J53" s="304"/>
      <c r="K53" s="304"/>
      <c r="L53" s="304"/>
      <c r="M53" s="304"/>
      <c r="N53" s="304"/>
      <c r="O53" s="304"/>
      <c r="P53" s="304"/>
      <c r="Q53" s="304"/>
    </row>
    <row r="54" spans="1:26" s="82" customFormat="1" x14ac:dyDescent="0.25">
      <c r="B54" s="1441"/>
      <c r="C54" s="1441"/>
      <c r="D54" s="762" t="s">
        <v>59</v>
      </c>
      <c r="E54" s="293" t="s">
        <v>60</v>
      </c>
      <c r="F54" s="304"/>
      <c r="G54" s="304"/>
      <c r="H54" s="304"/>
      <c r="I54" s="304"/>
      <c r="J54" s="304"/>
      <c r="K54" s="304"/>
      <c r="L54" s="304"/>
      <c r="M54" s="304"/>
      <c r="N54" s="304"/>
      <c r="O54" s="304"/>
      <c r="P54" s="304"/>
      <c r="Q54" s="304"/>
    </row>
    <row r="55" spans="1:26" s="82" customFormat="1" x14ac:dyDescent="0.25">
      <c r="B55" s="294" t="s">
        <v>61</v>
      </c>
      <c r="C55" s="295">
        <f>+K51</f>
        <v>25.02</v>
      </c>
      <c r="D55" s="839" t="s">
        <v>23</v>
      </c>
      <c r="E55" s="246"/>
      <c r="F55" s="955"/>
      <c r="G55" s="955"/>
      <c r="H55" s="955"/>
      <c r="I55" s="955"/>
      <c r="J55" s="955"/>
      <c r="K55" s="955"/>
      <c r="L55" s="955"/>
      <c r="M55" s="955"/>
      <c r="N55" s="304"/>
      <c r="O55" s="304"/>
      <c r="P55" s="304"/>
      <c r="Q55" s="304"/>
    </row>
    <row r="56" spans="1:26" s="82" customFormat="1" x14ac:dyDescent="0.25">
      <c r="B56" s="294" t="s">
        <v>62</v>
      </c>
      <c r="C56" s="295" t="s">
        <v>2477</v>
      </c>
      <c r="D56" s="839" t="s">
        <v>23</v>
      </c>
      <c r="E56" s="246"/>
      <c r="F56" s="304"/>
      <c r="G56" s="304"/>
      <c r="H56" s="304"/>
      <c r="I56" s="304"/>
      <c r="J56" s="304"/>
      <c r="K56" s="304"/>
      <c r="L56" s="304"/>
      <c r="M56" s="304"/>
      <c r="N56" s="304"/>
      <c r="O56" s="304"/>
      <c r="P56" s="304"/>
      <c r="Q56" s="304"/>
    </row>
    <row r="57" spans="1:26" s="82" customFormat="1" x14ac:dyDescent="0.25">
      <c r="B57" s="977"/>
      <c r="C57" s="2002"/>
      <c r="D57" s="2002"/>
      <c r="E57" s="2002"/>
      <c r="F57" s="2002"/>
      <c r="G57" s="2002"/>
      <c r="H57" s="2002"/>
      <c r="I57" s="2002"/>
      <c r="J57" s="2002"/>
      <c r="K57" s="2002"/>
      <c r="L57" s="2002"/>
      <c r="M57" s="2002"/>
      <c r="N57" s="2002"/>
      <c r="O57" s="304"/>
      <c r="P57" s="304"/>
      <c r="Q57" s="304"/>
    </row>
    <row r="58" spans="1:26" ht="15.75" thickBot="1" x14ac:dyDescent="0.3">
      <c r="B58" s="296"/>
      <c r="C58" s="296"/>
      <c r="D58" s="296"/>
      <c r="E58" s="296"/>
      <c r="F58" s="296"/>
      <c r="G58" s="296"/>
      <c r="H58" s="296"/>
      <c r="I58" s="296"/>
      <c r="J58" s="296"/>
      <c r="K58" s="296"/>
      <c r="L58" s="296"/>
      <c r="M58" s="296"/>
      <c r="N58" s="296"/>
      <c r="O58" s="296"/>
      <c r="P58" s="296"/>
      <c r="Q58" s="296"/>
    </row>
    <row r="59" spans="1:26" ht="15.75" thickBot="1" x14ac:dyDescent="0.3">
      <c r="B59" s="2003" t="s">
        <v>63</v>
      </c>
      <c r="C59" s="2003"/>
      <c r="D59" s="2003"/>
      <c r="E59" s="2003"/>
      <c r="F59" s="2003"/>
      <c r="G59" s="2003"/>
      <c r="H59" s="2003"/>
      <c r="I59" s="2003"/>
      <c r="J59" s="2003"/>
      <c r="K59" s="2003"/>
      <c r="L59" s="2003"/>
      <c r="M59" s="2003"/>
      <c r="N59" s="2003"/>
      <c r="O59" s="296"/>
      <c r="P59" s="296"/>
      <c r="Q59" s="296"/>
    </row>
    <row r="60" spans="1:26" x14ac:dyDescent="0.25">
      <c r="B60" s="296"/>
      <c r="C60" s="296"/>
      <c r="D60" s="296"/>
      <c r="E60" s="296"/>
      <c r="F60" s="296"/>
      <c r="G60" s="296"/>
      <c r="H60" s="296"/>
      <c r="I60" s="296"/>
      <c r="J60" s="296"/>
      <c r="K60" s="296"/>
      <c r="L60" s="296"/>
      <c r="M60" s="296"/>
      <c r="N60" s="296"/>
      <c r="O60" s="296"/>
      <c r="P60" s="296"/>
      <c r="Q60" s="296"/>
    </row>
    <row r="61" spans="1:26" x14ac:dyDescent="0.25">
      <c r="B61" s="296"/>
      <c r="C61" s="296"/>
      <c r="D61" s="296"/>
      <c r="E61" s="296"/>
      <c r="F61" s="296"/>
      <c r="G61" s="296"/>
      <c r="H61" s="296"/>
      <c r="I61" s="296"/>
      <c r="J61" s="296"/>
      <c r="K61" s="296"/>
      <c r="L61" s="296"/>
      <c r="M61" s="296"/>
      <c r="N61" s="296"/>
      <c r="O61" s="296"/>
      <c r="P61" s="296"/>
      <c r="Q61" s="296"/>
    </row>
    <row r="62" spans="1:26" ht="105" x14ac:dyDescent="0.25">
      <c r="B62" s="40" t="s">
        <v>64</v>
      </c>
      <c r="C62" s="890" t="s">
        <v>65</v>
      </c>
      <c r="D62" s="890" t="s">
        <v>66</v>
      </c>
      <c r="E62" s="890" t="s">
        <v>67</v>
      </c>
      <c r="F62" s="890" t="s">
        <v>68</v>
      </c>
      <c r="G62" s="890" t="s">
        <v>69</v>
      </c>
      <c r="H62" s="890" t="s">
        <v>70</v>
      </c>
      <c r="I62" s="890" t="s">
        <v>71</v>
      </c>
      <c r="J62" s="890" t="s">
        <v>72</v>
      </c>
      <c r="K62" s="890" t="s">
        <v>73</v>
      </c>
      <c r="L62" s="890" t="s">
        <v>74</v>
      </c>
      <c r="M62" s="1276" t="s">
        <v>75</v>
      </c>
      <c r="N62" s="1276" t="s">
        <v>76</v>
      </c>
      <c r="O62" s="1958" t="s">
        <v>77</v>
      </c>
      <c r="P62" s="1960"/>
      <c r="Q62" s="890" t="s">
        <v>78</v>
      </c>
    </row>
    <row r="63" spans="1:26" ht="129.75" customHeight="1" x14ac:dyDescent="0.25">
      <c r="B63" s="1194" t="s">
        <v>3878</v>
      </c>
      <c r="C63" s="875" t="s">
        <v>3878</v>
      </c>
      <c r="D63" s="303" t="s">
        <v>4381</v>
      </c>
      <c r="E63" s="246">
        <v>300</v>
      </c>
      <c r="F63" s="839" t="s">
        <v>368</v>
      </c>
      <c r="G63" s="839" t="s">
        <v>368</v>
      </c>
      <c r="H63" s="839" t="s">
        <v>368</v>
      </c>
      <c r="I63" s="246" t="s">
        <v>20</v>
      </c>
      <c r="J63" s="246" t="s">
        <v>20</v>
      </c>
      <c r="K63" s="183" t="s">
        <v>20</v>
      </c>
      <c r="L63" s="246" t="s">
        <v>20</v>
      </c>
      <c r="M63" s="246" t="s">
        <v>20</v>
      </c>
      <c r="N63" s="246" t="s">
        <v>235</v>
      </c>
      <c r="O63" s="1428" t="s">
        <v>4377</v>
      </c>
      <c r="P63" s="1429"/>
      <c r="Q63" s="183" t="s">
        <v>20</v>
      </c>
    </row>
    <row r="64" spans="1:26" ht="57" x14ac:dyDescent="0.25">
      <c r="B64" s="1194" t="s">
        <v>3878</v>
      </c>
      <c r="C64" s="875" t="s">
        <v>3878</v>
      </c>
      <c r="D64" s="303" t="s">
        <v>4380</v>
      </c>
      <c r="E64" s="246">
        <v>176</v>
      </c>
      <c r="F64" s="839" t="s">
        <v>368</v>
      </c>
      <c r="G64" s="839" t="s">
        <v>368</v>
      </c>
      <c r="H64" s="839" t="s">
        <v>368</v>
      </c>
      <c r="I64" s="246" t="s">
        <v>20</v>
      </c>
      <c r="J64" s="246" t="s">
        <v>20</v>
      </c>
      <c r="K64" s="183" t="s">
        <v>20</v>
      </c>
      <c r="L64" s="246" t="s">
        <v>20</v>
      </c>
      <c r="M64" s="246" t="s">
        <v>20</v>
      </c>
      <c r="N64" s="246" t="s">
        <v>235</v>
      </c>
      <c r="O64" s="1428" t="s">
        <v>4377</v>
      </c>
      <c r="P64" s="1429"/>
      <c r="Q64" s="183" t="s">
        <v>20</v>
      </c>
    </row>
    <row r="65" spans="2:17" ht="71.25" x14ac:dyDescent="0.25">
      <c r="B65" s="1194" t="s">
        <v>3878</v>
      </c>
      <c r="C65" s="875" t="s">
        <v>3878</v>
      </c>
      <c r="D65" s="303" t="s">
        <v>4379</v>
      </c>
      <c r="E65" s="246">
        <v>500</v>
      </c>
      <c r="F65" s="839" t="s">
        <v>368</v>
      </c>
      <c r="G65" s="839" t="s">
        <v>368</v>
      </c>
      <c r="H65" s="839" t="s">
        <v>368</v>
      </c>
      <c r="I65" s="246" t="s">
        <v>20</v>
      </c>
      <c r="J65" s="246" t="s">
        <v>20</v>
      </c>
      <c r="K65" s="183" t="s">
        <v>20</v>
      </c>
      <c r="L65" s="246" t="s">
        <v>20</v>
      </c>
      <c r="M65" s="246" t="s">
        <v>20</v>
      </c>
      <c r="N65" s="246" t="s">
        <v>20</v>
      </c>
      <c r="O65" s="1428" t="s">
        <v>4377</v>
      </c>
      <c r="P65" s="1429"/>
      <c r="Q65" s="183" t="s">
        <v>20</v>
      </c>
    </row>
    <row r="66" spans="2:17" ht="42.75" x14ac:dyDescent="0.25">
      <c r="B66" s="1194" t="s">
        <v>3878</v>
      </c>
      <c r="C66" s="875" t="s">
        <v>3878</v>
      </c>
      <c r="D66" s="303" t="s">
        <v>4378</v>
      </c>
      <c r="E66" s="246">
        <v>400</v>
      </c>
      <c r="F66" s="839" t="s">
        <v>368</v>
      </c>
      <c r="G66" s="839" t="s">
        <v>368</v>
      </c>
      <c r="H66" s="839" t="s">
        <v>368</v>
      </c>
      <c r="I66" s="246" t="s">
        <v>20</v>
      </c>
      <c r="J66" s="246" t="s">
        <v>20</v>
      </c>
      <c r="K66" s="183" t="s">
        <v>20</v>
      </c>
      <c r="L66" s="183" t="s">
        <v>20</v>
      </c>
      <c r="M66" s="183" t="s">
        <v>20</v>
      </c>
      <c r="N66" s="183" t="s">
        <v>20</v>
      </c>
      <c r="O66" s="1428" t="s">
        <v>4377</v>
      </c>
      <c r="P66" s="1429"/>
      <c r="Q66" s="183" t="s">
        <v>20</v>
      </c>
    </row>
    <row r="67" spans="2:17" x14ac:dyDescent="0.25">
      <c r="B67" s="1194"/>
      <c r="C67" s="1194"/>
      <c r="D67" s="1194"/>
      <c r="E67" s="1194"/>
      <c r="F67" s="1194"/>
      <c r="G67" s="1194"/>
      <c r="H67" s="1194"/>
      <c r="I67" s="1194"/>
      <c r="J67" s="1194"/>
      <c r="K67" s="1194"/>
      <c r="L67" s="1194"/>
      <c r="M67" s="1194"/>
      <c r="N67" s="1194"/>
      <c r="O67" s="1999"/>
      <c r="P67" s="2000"/>
      <c r="Q67" s="1194"/>
    </row>
    <row r="68" spans="2:17" x14ac:dyDescent="0.25">
      <c r="B68" s="296" t="s">
        <v>83</v>
      </c>
      <c r="C68" s="296"/>
      <c r="D68" s="296"/>
      <c r="E68" s="296"/>
      <c r="F68" s="296"/>
      <c r="G68" s="296"/>
      <c r="H68" s="296"/>
      <c r="I68" s="296"/>
      <c r="J68" s="296"/>
      <c r="K68" s="296"/>
      <c r="L68" s="296"/>
      <c r="M68" s="296"/>
      <c r="N68" s="296"/>
      <c r="O68" s="296"/>
      <c r="P68" s="296"/>
      <c r="Q68" s="296"/>
    </row>
    <row r="69" spans="2:17" x14ac:dyDescent="0.25">
      <c r="B69" s="296" t="s">
        <v>84</v>
      </c>
      <c r="C69" s="296"/>
      <c r="D69" s="296"/>
      <c r="E69" s="296"/>
      <c r="F69" s="296"/>
      <c r="G69" s="296"/>
      <c r="H69" s="296"/>
      <c r="I69" s="296"/>
      <c r="J69" s="296"/>
      <c r="K69" s="296"/>
      <c r="L69" s="296"/>
      <c r="M69" s="296"/>
      <c r="N69" s="296"/>
      <c r="O69" s="296"/>
      <c r="P69" s="296"/>
      <c r="Q69" s="296"/>
    </row>
    <row r="70" spans="2:17" x14ac:dyDescent="0.25">
      <c r="B70" s="296" t="s">
        <v>85</v>
      </c>
      <c r="C70" s="296"/>
      <c r="D70" s="296"/>
      <c r="E70" s="296"/>
      <c r="F70" s="296"/>
      <c r="G70" s="296"/>
      <c r="H70" s="296"/>
      <c r="I70" s="296"/>
      <c r="J70" s="296"/>
      <c r="K70" s="296"/>
      <c r="L70" s="296"/>
      <c r="M70" s="296"/>
      <c r="N70" s="296"/>
      <c r="O70" s="296"/>
      <c r="P70" s="296"/>
      <c r="Q70" s="296"/>
    </row>
    <row r="71" spans="2:17" x14ac:dyDescent="0.25">
      <c r="B71" s="296"/>
      <c r="C71" s="296"/>
      <c r="D71" s="296"/>
      <c r="E71" s="296"/>
      <c r="F71" s="296"/>
      <c r="G71" s="296"/>
      <c r="H71" s="296"/>
      <c r="I71" s="296"/>
      <c r="J71" s="296"/>
      <c r="K71" s="296"/>
      <c r="L71" s="296"/>
      <c r="M71" s="296"/>
      <c r="N71" s="296"/>
      <c r="O71" s="296"/>
      <c r="P71" s="296"/>
      <c r="Q71" s="296"/>
    </row>
    <row r="72" spans="2:17" ht="15.75" thickBot="1" x14ac:dyDescent="0.3">
      <c r="B72" s="296"/>
      <c r="C72" s="296"/>
      <c r="D72" s="296"/>
      <c r="E72" s="296"/>
      <c r="F72" s="296"/>
      <c r="G72" s="296"/>
      <c r="H72" s="296"/>
      <c r="I72" s="296"/>
      <c r="J72" s="296"/>
      <c r="K72" s="296"/>
      <c r="L72" s="296"/>
      <c r="M72" s="296"/>
      <c r="N72" s="296"/>
      <c r="O72" s="296"/>
      <c r="P72" s="296"/>
      <c r="Q72" s="296"/>
    </row>
    <row r="73" spans="2:17" ht="15.75" thickBot="1" x14ac:dyDescent="0.3">
      <c r="B73" s="1972" t="s">
        <v>86</v>
      </c>
      <c r="C73" s="1973"/>
      <c r="D73" s="1973"/>
      <c r="E73" s="1973"/>
      <c r="F73" s="1973"/>
      <c r="G73" s="1973"/>
      <c r="H73" s="1973"/>
      <c r="I73" s="1973"/>
      <c r="J73" s="1973"/>
      <c r="K73" s="1973"/>
      <c r="L73" s="1973"/>
      <c r="M73" s="1973"/>
      <c r="N73" s="1974"/>
      <c r="O73" s="296"/>
      <c r="P73" s="296"/>
      <c r="Q73" s="296"/>
    </row>
    <row r="74" spans="2:17" x14ac:dyDescent="0.25">
      <c r="B74" s="296"/>
      <c r="C74" s="296"/>
      <c r="D74" s="296"/>
      <c r="E74" s="296"/>
      <c r="F74" s="296"/>
      <c r="G74" s="296"/>
      <c r="H74" s="296"/>
      <c r="I74" s="296"/>
      <c r="J74" s="296"/>
      <c r="K74" s="296"/>
      <c r="L74" s="296"/>
      <c r="M74" s="296"/>
      <c r="N74" s="296"/>
      <c r="O74" s="296"/>
      <c r="P74" s="296"/>
      <c r="Q74" s="296"/>
    </row>
    <row r="75" spans="2:17" x14ac:dyDescent="0.25">
      <c r="B75" s="296"/>
      <c r="C75" s="296"/>
      <c r="D75" s="296"/>
      <c r="E75" s="296"/>
      <c r="F75" s="296"/>
      <c r="G75" s="296"/>
      <c r="H75" s="296"/>
      <c r="I75" s="296"/>
      <c r="J75" s="296"/>
      <c r="K75" s="296"/>
      <c r="L75" s="296"/>
      <c r="M75" s="296"/>
      <c r="N75" s="296"/>
      <c r="O75" s="296"/>
      <c r="P75" s="296"/>
      <c r="Q75" s="296"/>
    </row>
    <row r="76" spans="2:17" x14ac:dyDescent="0.25">
      <c r="B76" s="296"/>
      <c r="C76" s="296"/>
      <c r="D76" s="296"/>
      <c r="E76" s="296"/>
      <c r="F76" s="296"/>
      <c r="G76" s="296"/>
      <c r="H76" s="296"/>
      <c r="I76" s="296"/>
      <c r="J76" s="296"/>
      <c r="K76" s="296"/>
      <c r="L76" s="296"/>
      <c r="M76" s="296"/>
      <c r="N76" s="296"/>
      <c r="O76" s="296"/>
      <c r="P76" s="296"/>
      <c r="Q76" s="296"/>
    </row>
    <row r="77" spans="2:17" x14ac:dyDescent="0.25">
      <c r="B77" s="296"/>
      <c r="C77" s="296"/>
      <c r="D77" s="296"/>
      <c r="E77" s="296"/>
      <c r="F77" s="296"/>
      <c r="G77" s="296"/>
      <c r="H77" s="296"/>
      <c r="I77" s="296"/>
      <c r="J77" s="296"/>
      <c r="K77" s="296"/>
      <c r="L77" s="296"/>
      <c r="M77" s="296"/>
      <c r="N77" s="296"/>
      <c r="O77" s="296"/>
      <c r="P77" s="296"/>
      <c r="Q77" s="296"/>
    </row>
    <row r="78" spans="2:17" ht="75" x14ac:dyDescent="0.25">
      <c r="B78" s="40" t="s">
        <v>87</v>
      </c>
      <c r="C78" s="40" t="s">
        <v>88</v>
      </c>
      <c r="D78" s="40" t="s">
        <v>89</v>
      </c>
      <c r="E78" s="40" t="s">
        <v>90</v>
      </c>
      <c r="F78" s="40" t="s">
        <v>91</v>
      </c>
      <c r="G78" s="40" t="s">
        <v>92</v>
      </c>
      <c r="H78" s="40" t="s">
        <v>93</v>
      </c>
      <c r="I78" s="40" t="s">
        <v>94</v>
      </c>
      <c r="J78" s="1958" t="s">
        <v>95</v>
      </c>
      <c r="K78" s="1959"/>
      <c r="L78" s="1960"/>
      <c r="M78" s="40" t="s">
        <v>96</v>
      </c>
      <c r="N78" s="40" t="s">
        <v>212</v>
      </c>
      <c r="O78" s="40" t="s">
        <v>213</v>
      </c>
      <c r="P78" s="1958" t="s">
        <v>77</v>
      </c>
      <c r="Q78" s="1960"/>
    </row>
    <row r="79" spans="2:17" ht="40.5" customHeight="1" x14ac:dyDescent="0.2">
      <c r="B79" s="1432" t="s">
        <v>4346</v>
      </c>
      <c r="C79" s="1998" t="s">
        <v>215</v>
      </c>
      <c r="D79" s="1534" t="s">
        <v>4376</v>
      </c>
      <c r="E79" s="1534">
        <v>73242861</v>
      </c>
      <c r="F79" s="1534" t="s">
        <v>883</v>
      </c>
      <c r="G79" s="1534" t="s">
        <v>4375</v>
      </c>
      <c r="H79" s="1989">
        <v>37245</v>
      </c>
      <c r="I79" s="1786" t="s">
        <v>368</v>
      </c>
      <c r="J79" s="177" t="s">
        <v>4374</v>
      </c>
      <c r="K79" s="182" t="s">
        <v>4373</v>
      </c>
      <c r="L79" s="182" t="s">
        <v>2246</v>
      </c>
      <c r="M79" s="1537" t="s">
        <v>2152</v>
      </c>
      <c r="N79" s="1537" t="s">
        <v>235</v>
      </c>
      <c r="O79" s="1537" t="s">
        <v>235</v>
      </c>
      <c r="P79" s="1561" t="s">
        <v>4372</v>
      </c>
      <c r="Q79" s="1562"/>
    </row>
    <row r="80" spans="2:17" ht="171" x14ac:dyDescent="0.2">
      <c r="B80" s="1432"/>
      <c r="C80" s="1998"/>
      <c r="D80" s="1535"/>
      <c r="E80" s="1535"/>
      <c r="F80" s="1535"/>
      <c r="G80" s="1535"/>
      <c r="H80" s="1990"/>
      <c r="I80" s="1787"/>
      <c r="J80" s="177" t="s">
        <v>4371</v>
      </c>
      <c r="K80" s="303" t="s">
        <v>4370</v>
      </c>
      <c r="L80" s="303" t="s">
        <v>4369</v>
      </c>
      <c r="M80" s="1539"/>
      <c r="N80" s="1539"/>
      <c r="O80" s="1539"/>
      <c r="P80" s="1565"/>
      <c r="Q80" s="1566"/>
    </row>
    <row r="81" spans="2:18" ht="42.75" x14ac:dyDescent="0.2">
      <c r="B81" s="822" t="s">
        <v>4346</v>
      </c>
      <c r="C81" s="843" t="s">
        <v>215</v>
      </c>
      <c r="D81" s="821" t="s">
        <v>4368</v>
      </c>
      <c r="E81" s="821">
        <v>73567239</v>
      </c>
      <c r="F81" s="813" t="s">
        <v>4367</v>
      </c>
      <c r="G81" s="813" t="s">
        <v>4366</v>
      </c>
      <c r="H81" s="878">
        <v>36769</v>
      </c>
      <c r="I81" s="837" t="s">
        <v>3863</v>
      </c>
      <c r="J81" s="177" t="s">
        <v>4212</v>
      </c>
      <c r="K81" s="182" t="s">
        <v>4365</v>
      </c>
      <c r="L81" s="182" t="s">
        <v>3850</v>
      </c>
      <c r="M81" s="183" t="s">
        <v>2152</v>
      </c>
      <c r="N81" s="183" t="s">
        <v>235</v>
      </c>
      <c r="O81" s="183" t="s">
        <v>235</v>
      </c>
      <c r="P81" s="1540" t="s">
        <v>2272</v>
      </c>
      <c r="Q81" s="1541"/>
    </row>
    <row r="82" spans="2:18" ht="42.75" x14ac:dyDescent="0.2">
      <c r="B82" s="1432" t="s">
        <v>4346</v>
      </c>
      <c r="C82" s="1998" t="s">
        <v>215</v>
      </c>
      <c r="D82" s="1432" t="s">
        <v>4364</v>
      </c>
      <c r="E82" s="1432" t="s">
        <v>4363</v>
      </c>
      <c r="F82" s="1534" t="s">
        <v>4362</v>
      </c>
      <c r="G82" s="1534" t="s">
        <v>645</v>
      </c>
      <c r="H82" s="1989">
        <v>40025</v>
      </c>
      <c r="I82" s="1786" t="s">
        <v>3863</v>
      </c>
      <c r="J82" s="177" t="s">
        <v>4212</v>
      </c>
      <c r="K82" s="182" t="s">
        <v>4361</v>
      </c>
      <c r="L82" s="1786" t="s">
        <v>3850</v>
      </c>
      <c r="M82" s="1537" t="s">
        <v>2152</v>
      </c>
      <c r="N82" s="1537" t="s">
        <v>235</v>
      </c>
      <c r="O82" s="1537" t="s">
        <v>235</v>
      </c>
      <c r="P82" s="1540" t="s">
        <v>4360</v>
      </c>
      <c r="Q82" s="1541"/>
      <c r="R82" s="1969" t="s">
        <v>4359</v>
      </c>
    </row>
    <row r="83" spans="2:18" ht="42.75" x14ac:dyDescent="0.2">
      <c r="B83" s="1432"/>
      <c r="C83" s="1998"/>
      <c r="D83" s="1432"/>
      <c r="E83" s="1432"/>
      <c r="F83" s="1535"/>
      <c r="G83" s="1535"/>
      <c r="H83" s="1990"/>
      <c r="I83" s="1787"/>
      <c r="J83" s="177" t="s">
        <v>4358</v>
      </c>
      <c r="K83" s="182" t="s">
        <v>4357</v>
      </c>
      <c r="L83" s="1787"/>
      <c r="M83" s="1538"/>
      <c r="N83" s="1538"/>
      <c r="O83" s="1538"/>
      <c r="P83" s="1540" t="s">
        <v>4356</v>
      </c>
      <c r="Q83" s="1541"/>
      <c r="R83" s="1970"/>
    </row>
    <row r="84" spans="2:18" ht="42.75" x14ac:dyDescent="0.2">
      <c r="B84" s="1432"/>
      <c r="C84" s="1998"/>
      <c r="D84" s="1432"/>
      <c r="E84" s="1432"/>
      <c r="F84" s="1535"/>
      <c r="G84" s="1535"/>
      <c r="H84" s="1990"/>
      <c r="I84" s="1787"/>
      <c r="J84" s="177" t="s">
        <v>4355</v>
      </c>
      <c r="K84" s="182" t="s">
        <v>4354</v>
      </c>
      <c r="L84" s="1787"/>
      <c r="M84" s="1538"/>
      <c r="N84" s="1538"/>
      <c r="O84" s="1538"/>
      <c r="P84" s="1540" t="s">
        <v>4353</v>
      </c>
      <c r="Q84" s="1541"/>
      <c r="R84" s="1970"/>
    </row>
    <row r="85" spans="2:18" ht="42.75" x14ac:dyDescent="0.2">
      <c r="B85" s="1432"/>
      <c r="C85" s="1998"/>
      <c r="D85" s="1432"/>
      <c r="E85" s="1432"/>
      <c r="F85" s="1535"/>
      <c r="G85" s="1535"/>
      <c r="H85" s="1990"/>
      <c r="I85" s="1787"/>
      <c r="J85" s="177" t="s">
        <v>4352</v>
      </c>
      <c r="K85" s="182" t="s">
        <v>4351</v>
      </c>
      <c r="L85" s="1787"/>
      <c r="M85" s="1538"/>
      <c r="N85" s="1538"/>
      <c r="O85" s="1538"/>
      <c r="P85" s="1540" t="s">
        <v>4350</v>
      </c>
      <c r="Q85" s="1541"/>
      <c r="R85" s="1970"/>
    </row>
    <row r="86" spans="2:18" ht="42.75" x14ac:dyDescent="0.2">
      <c r="B86" s="1432"/>
      <c r="C86" s="1998"/>
      <c r="D86" s="1432"/>
      <c r="E86" s="1432"/>
      <c r="F86" s="1536"/>
      <c r="G86" s="1536"/>
      <c r="H86" s="1991"/>
      <c r="I86" s="1788"/>
      <c r="J86" s="177" t="s">
        <v>4349</v>
      </c>
      <c r="K86" s="182" t="s">
        <v>4348</v>
      </c>
      <c r="L86" s="1788"/>
      <c r="M86" s="1539"/>
      <c r="N86" s="1539"/>
      <c r="O86" s="1539"/>
      <c r="P86" s="1540" t="s">
        <v>4347</v>
      </c>
      <c r="Q86" s="1541"/>
      <c r="R86" s="1971"/>
    </row>
    <row r="87" spans="2:18" ht="42.75" x14ac:dyDescent="0.2">
      <c r="B87" s="1534" t="s">
        <v>4346</v>
      </c>
      <c r="C87" s="1995" t="s">
        <v>215</v>
      </c>
      <c r="D87" s="1534" t="s">
        <v>4345</v>
      </c>
      <c r="E87" s="1534">
        <v>36693483</v>
      </c>
      <c r="F87" s="1534" t="s">
        <v>4344</v>
      </c>
      <c r="G87" s="1534" t="s">
        <v>4343</v>
      </c>
      <c r="H87" s="1989">
        <v>37540</v>
      </c>
      <c r="I87" s="1992" t="s">
        <v>81</v>
      </c>
      <c r="J87" s="177" t="s">
        <v>4342</v>
      </c>
      <c r="K87" s="182" t="s">
        <v>4341</v>
      </c>
      <c r="L87" s="1786" t="s">
        <v>4340</v>
      </c>
      <c r="M87" s="1537" t="s">
        <v>2152</v>
      </c>
      <c r="N87" s="1537" t="s">
        <v>235</v>
      </c>
      <c r="O87" s="1537" t="s">
        <v>235</v>
      </c>
      <c r="P87" s="1540" t="s">
        <v>4339</v>
      </c>
      <c r="Q87" s="1541"/>
    </row>
    <row r="88" spans="2:18" ht="28.5" x14ac:dyDescent="0.2">
      <c r="B88" s="1535"/>
      <c r="C88" s="1996"/>
      <c r="D88" s="1535"/>
      <c r="E88" s="1535"/>
      <c r="F88" s="1535"/>
      <c r="G88" s="1535"/>
      <c r="H88" s="1990"/>
      <c r="I88" s="1993"/>
      <c r="J88" s="177" t="s">
        <v>4212</v>
      </c>
      <c r="K88" s="182" t="s">
        <v>4338</v>
      </c>
      <c r="L88" s="1787"/>
      <c r="M88" s="1538"/>
      <c r="N88" s="1538"/>
      <c r="O88" s="1538"/>
      <c r="P88" s="1540" t="s">
        <v>4337</v>
      </c>
      <c r="Q88" s="1541"/>
    </row>
    <row r="89" spans="2:18" ht="42.75" x14ac:dyDescent="0.2">
      <c r="B89" s="1536"/>
      <c r="C89" s="1997"/>
      <c r="D89" s="1536"/>
      <c r="E89" s="1536"/>
      <c r="F89" s="1536"/>
      <c r="G89" s="1536"/>
      <c r="H89" s="1991"/>
      <c r="I89" s="1994"/>
      <c r="J89" s="177" t="s">
        <v>4336</v>
      </c>
      <c r="K89" s="182" t="s">
        <v>4335</v>
      </c>
      <c r="L89" s="1788"/>
      <c r="M89" s="1539"/>
      <c r="N89" s="1539"/>
      <c r="O89" s="1539"/>
      <c r="P89" s="1540" t="s">
        <v>4334</v>
      </c>
      <c r="Q89" s="1541"/>
    </row>
    <row r="90" spans="2:18" ht="57" x14ac:dyDescent="0.2">
      <c r="B90" s="823" t="s">
        <v>4333</v>
      </c>
      <c r="C90" s="1275" t="s">
        <v>259</v>
      </c>
      <c r="D90" s="823" t="s">
        <v>4332</v>
      </c>
      <c r="E90" s="823">
        <v>33205869</v>
      </c>
      <c r="F90" s="823" t="s">
        <v>644</v>
      </c>
      <c r="G90" s="823" t="s">
        <v>4225</v>
      </c>
      <c r="H90" s="845">
        <v>41457</v>
      </c>
      <c r="I90" s="1274" t="s">
        <v>368</v>
      </c>
      <c r="J90" s="177" t="s">
        <v>4212</v>
      </c>
      <c r="K90" s="182" t="s">
        <v>4329</v>
      </c>
      <c r="L90" s="841" t="s">
        <v>4270</v>
      </c>
      <c r="M90" s="738" t="s">
        <v>2152</v>
      </c>
      <c r="N90" s="738" t="s">
        <v>235</v>
      </c>
      <c r="O90" s="738" t="s">
        <v>235</v>
      </c>
      <c r="P90" s="1540" t="s">
        <v>4331</v>
      </c>
      <c r="Q90" s="1541"/>
    </row>
    <row r="91" spans="2:18" ht="28.5" x14ac:dyDescent="0.2">
      <c r="B91" s="1534" t="s">
        <v>4307</v>
      </c>
      <c r="C91" s="1995" t="s">
        <v>111</v>
      </c>
      <c r="D91" s="1534" t="s">
        <v>4330</v>
      </c>
      <c r="E91" s="1534">
        <v>45436038</v>
      </c>
      <c r="F91" s="1534" t="s">
        <v>520</v>
      </c>
      <c r="G91" s="1534" t="s">
        <v>2380</v>
      </c>
      <c r="H91" s="1989">
        <v>37350</v>
      </c>
      <c r="I91" s="1992" t="s">
        <v>2155</v>
      </c>
      <c r="J91" s="177" t="s">
        <v>4212</v>
      </c>
      <c r="K91" s="182" t="s">
        <v>4329</v>
      </c>
      <c r="L91" s="1786" t="s">
        <v>4270</v>
      </c>
      <c r="M91" s="1537" t="s">
        <v>2152</v>
      </c>
      <c r="N91" s="1537" t="s">
        <v>235</v>
      </c>
      <c r="O91" s="1537" t="s">
        <v>235</v>
      </c>
      <c r="P91" s="1540" t="s">
        <v>4328</v>
      </c>
      <c r="Q91" s="1541"/>
    </row>
    <row r="92" spans="2:18" ht="71.25" x14ac:dyDescent="0.2">
      <c r="B92" s="1535"/>
      <c r="C92" s="1996"/>
      <c r="D92" s="1535"/>
      <c r="E92" s="1535"/>
      <c r="F92" s="1535"/>
      <c r="G92" s="1535"/>
      <c r="H92" s="1990"/>
      <c r="I92" s="1993"/>
      <c r="J92" s="827" t="s">
        <v>4327</v>
      </c>
      <c r="K92" s="825" t="s">
        <v>4326</v>
      </c>
      <c r="L92" s="1787"/>
      <c r="M92" s="1538"/>
      <c r="N92" s="1538"/>
      <c r="O92" s="1538"/>
      <c r="P92" s="1540" t="s">
        <v>4325</v>
      </c>
      <c r="Q92" s="1541"/>
    </row>
    <row r="93" spans="2:18" ht="42.75" x14ac:dyDescent="0.2">
      <c r="B93" s="1534" t="s">
        <v>4307</v>
      </c>
      <c r="C93" s="1995" t="s">
        <v>111</v>
      </c>
      <c r="D93" s="1534" t="s">
        <v>4324</v>
      </c>
      <c r="E93" s="1534">
        <v>33215256</v>
      </c>
      <c r="F93" s="1534" t="s">
        <v>520</v>
      </c>
      <c r="G93" s="1534" t="s">
        <v>2380</v>
      </c>
      <c r="H93" s="1989">
        <v>40912</v>
      </c>
      <c r="I93" s="1992" t="s">
        <v>368</v>
      </c>
      <c r="J93" s="177" t="s">
        <v>4323</v>
      </c>
      <c r="K93" s="825" t="s">
        <v>4322</v>
      </c>
      <c r="L93" s="1786" t="s">
        <v>4270</v>
      </c>
      <c r="M93" s="1537" t="s">
        <v>2152</v>
      </c>
      <c r="N93" s="1537" t="s">
        <v>235</v>
      </c>
      <c r="O93" s="1537" t="s">
        <v>235</v>
      </c>
      <c r="P93" s="1540" t="s">
        <v>4321</v>
      </c>
      <c r="Q93" s="1541"/>
      <c r="R93" s="1969" t="s">
        <v>4320</v>
      </c>
    </row>
    <row r="94" spans="2:18" ht="57" x14ac:dyDescent="0.2">
      <c r="B94" s="1535"/>
      <c r="C94" s="1996"/>
      <c r="D94" s="1535"/>
      <c r="E94" s="1535"/>
      <c r="F94" s="1535"/>
      <c r="G94" s="1535"/>
      <c r="H94" s="1990"/>
      <c r="I94" s="1993"/>
      <c r="J94" s="824" t="s">
        <v>4319</v>
      </c>
      <c r="K94" s="825" t="s">
        <v>4318</v>
      </c>
      <c r="L94" s="1787"/>
      <c r="M94" s="1538"/>
      <c r="N94" s="1538"/>
      <c r="O94" s="1538"/>
      <c r="P94" s="1540" t="s">
        <v>4317</v>
      </c>
      <c r="Q94" s="1541"/>
      <c r="R94" s="1970"/>
    </row>
    <row r="95" spans="2:18" ht="57" x14ac:dyDescent="0.2">
      <c r="B95" s="1535"/>
      <c r="C95" s="1996"/>
      <c r="D95" s="1535"/>
      <c r="E95" s="1535"/>
      <c r="F95" s="1535"/>
      <c r="G95" s="1535"/>
      <c r="H95" s="1990"/>
      <c r="I95" s="1993"/>
      <c r="J95" s="824" t="s">
        <v>4316</v>
      </c>
      <c r="K95" s="825" t="s">
        <v>4315</v>
      </c>
      <c r="L95" s="1787"/>
      <c r="M95" s="1538"/>
      <c r="N95" s="1538"/>
      <c r="O95" s="1538"/>
      <c r="P95" s="1540" t="s">
        <v>4314</v>
      </c>
      <c r="Q95" s="1541"/>
      <c r="R95" s="1970"/>
    </row>
    <row r="96" spans="2:18" ht="42.75" x14ac:dyDescent="0.2">
      <c r="B96" s="1536"/>
      <c r="C96" s="1997"/>
      <c r="D96" s="1536"/>
      <c r="E96" s="1536"/>
      <c r="F96" s="1536"/>
      <c r="G96" s="1536"/>
      <c r="H96" s="1991"/>
      <c r="I96" s="1994"/>
      <c r="J96" s="824" t="s">
        <v>4313</v>
      </c>
      <c r="K96" s="825" t="s">
        <v>4312</v>
      </c>
      <c r="L96" s="1788"/>
      <c r="M96" s="1539"/>
      <c r="N96" s="1539"/>
      <c r="O96" s="1539"/>
      <c r="P96" s="1540" t="s">
        <v>4311</v>
      </c>
      <c r="Q96" s="1541"/>
      <c r="R96" s="1971"/>
    </row>
    <row r="97" spans="2:18" ht="195" x14ac:dyDescent="0.25">
      <c r="B97" s="821" t="s">
        <v>4240</v>
      </c>
      <c r="C97" s="842" t="s">
        <v>111</v>
      </c>
      <c r="D97" s="821" t="s">
        <v>4310</v>
      </c>
      <c r="E97" s="821">
        <v>1052948196</v>
      </c>
      <c r="F97" s="821" t="s">
        <v>520</v>
      </c>
      <c r="G97" s="821" t="s">
        <v>2184</v>
      </c>
      <c r="H97" s="844">
        <v>40723</v>
      </c>
      <c r="I97" s="1273" t="s">
        <v>368</v>
      </c>
      <c r="J97" s="177" t="s">
        <v>4212</v>
      </c>
      <c r="K97" s="825" t="s">
        <v>4289</v>
      </c>
      <c r="L97" s="837" t="s">
        <v>4232</v>
      </c>
      <c r="M97" s="346" t="s">
        <v>2152</v>
      </c>
      <c r="N97" s="346" t="s">
        <v>235</v>
      </c>
      <c r="O97" s="346" t="s">
        <v>235</v>
      </c>
      <c r="P97" s="1540" t="s">
        <v>4309</v>
      </c>
      <c r="Q97" s="1541"/>
      <c r="R97" s="482" t="s">
        <v>4308</v>
      </c>
    </row>
    <row r="98" spans="2:18" ht="42.75" x14ac:dyDescent="0.2">
      <c r="B98" s="1534" t="s">
        <v>4307</v>
      </c>
      <c r="C98" s="1995" t="s">
        <v>111</v>
      </c>
      <c r="D98" s="1534" t="s">
        <v>4306</v>
      </c>
      <c r="E98" s="1534">
        <v>33065552</v>
      </c>
      <c r="F98" s="1534" t="s">
        <v>4305</v>
      </c>
      <c r="G98" s="1534" t="s">
        <v>4304</v>
      </c>
      <c r="H98" s="1989">
        <v>35418</v>
      </c>
      <c r="I98" s="1992" t="s">
        <v>368</v>
      </c>
      <c r="J98" s="824" t="s">
        <v>4303</v>
      </c>
      <c r="K98" s="825" t="s">
        <v>4302</v>
      </c>
      <c r="L98" s="837" t="s">
        <v>4283</v>
      </c>
      <c r="M98" s="346" t="s">
        <v>2152</v>
      </c>
      <c r="N98" s="346" t="s">
        <v>235</v>
      </c>
      <c r="O98" s="346" t="s">
        <v>235</v>
      </c>
      <c r="P98" s="1540" t="s">
        <v>4301</v>
      </c>
      <c r="Q98" s="1541"/>
    </row>
    <row r="99" spans="2:18" ht="57" x14ac:dyDescent="0.2">
      <c r="B99" s="1535"/>
      <c r="C99" s="1996"/>
      <c r="D99" s="1535"/>
      <c r="E99" s="1535"/>
      <c r="F99" s="1535"/>
      <c r="G99" s="1535"/>
      <c r="H99" s="1990"/>
      <c r="I99" s="1993"/>
      <c r="J99" s="824" t="s">
        <v>4300</v>
      </c>
      <c r="K99" s="825" t="s">
        <v>4299</v>
      </c>
      <c r="L99" s="837" t="s">
        <v>4283</v>
      </c>
      <c r="M99" s="346" t="s">
        <v>2152</v>
      </c>
      <c r="N99" s="346" t="s">
        <v>235</v>
      </c>
      <c r="O99" s="346" t="s">
        <v>235</v>
      </c>
      <c r="P99" s="1540" t="s">
        <v>4295</v>
      </c>
      <c r="Q99" s="1541"/>
    </row>
    <row r="100" spans="2:18" ht="42.75" x14ac:dyDescent="0.2">
      <c r="B100" s="1535"/>
      <c r="C100" s="1996"/>
      <c r="D100" s="1535"/>
      <c r="E100" s="1535"/>
      <c r="F100" s="1535"/>
      <c r="G100" s="1535"/>
      <c r="H100" s="1990"/>
      <c r="I100" s="1993"/>
      <c r="J100" s="177" t="s">
        <v>4298</v>
      </c>
      <c r="K100" s="182" t="s">
        <v>4297</v>
      </c>
      <c r="L100" s="837" t="s">
        <v>4283</v>
      </c>
      <c r="M100" s="346" t="s">
        <v>2152</v>
      </c>
      <c r="N100" s="346" t="s">
        <v>235</v>
      </c>
      <c r="O100" s="346" t="s">
        <v>235</v>
      </c>
      <c r="P100" s="1432" t="s">
        <v>4296</v>
      </c>
      <c r="Q100" s="1432"/>
    </row>
    <row r="101" spans="2:18" ht="28.5" x14ac:dyDescent="0.2">
      <c r="B101" s="1535"/>
      <c r="C101" s="1997"/>
      <c r="D101" s="1536"/>
      <c r="E101" s="1536"/>
      <c r="F101" s="1536"/>
      <c r="G101" s="1536"/>
      <c r="H101" s="1991"/>
      <c r="I101" s="1994"/>
      <c r="J101" s="221" t="s">
        <v>4212</v>
      </c>
      <c r="K101" s="182" t="s">
        <v>4280</v>
      </c>
      <c r="L101" s="837" t="s">
        <v>4283</v>
      </c>
      <c r="M101" s="346" t="s">
        <v>2152</v>
      </c>
      <c r="N101" s="346" t="s">
        <v>235</v>
      </c>
      <c r="O101" s="346" t="s">
        <v>235</v>
      </c>
      <c r="P101" s="1540" t="s">
        <v>4295</v>
      </c>
      <c r="Q101" s="1541"/>
    </row>
    <row r="102" spans="2:18" ht="42.75" x14ac:dyDescent="0.2">
      <c r="B102" s="1534" t="s">
        <v>4240</v>
      </c>
      <c r="C102" s="1983" t="s">
        <v>111</v>
      </c>
      <c r="D102" s="1534" t="s">
        <v>4294</v>
      </c>
      <c r="E102" s="1534">
        <v>20649810</v>
      </c>
      <c r="F102" s="1537" t="s">
        <v>520</v>
      </c>
      <c r="G102" s="1534" t="s">
        <v>4293</v>
      </c>
      <c r="H102" s="1542">
        <v>41151</v>
      </c>
      <c r="I102" s="1537" t="s">
        <v>368</v>
      </c>
      <c r="J102" s="184" t="s">
        <v>4292</v>
      </c>
      <c r="K102" s="182" t="s">
        <v>4291</v>
      </c>
      <c r="L102" s="1786" t="s">
        <v>4283</v>
      </c>
      <c r="M102" s="1537" t="s">
        <v>2152</v>
      </c>
      <c r="N102" s="1537" t="s">
        <v>235</v>
      </c>
      <c r="O102" s="1537" t="s">
        <v>235</v>
      </c>
      <c r="P102" s="1540" t="s">
        <v>4290</v>
      </c>
      <c r="Q102" s="1541"/>
    </row>
    <row r="103" spans="2:18" ht="28.5" x14ac:dyDescent="0.2">
      <c r="B103" s="1536"/>
      <c r="C103" s="1985"/>
      <c r="D103" s="1536"/>
      <c r="E103" s="1536"/>
      <c r="F103" s="1539"/>
      <c r="G103" s="1536"/>
      <c r="H103" s="1544"/>
      <c r="I103" s="1539"/>
      <c r="J103" s="184" t="s">
        <v>4212</v>
      </c>
      <c r="K103" s="182" t="s">
        <v>4289</v>
      </c>
      <c r="L103" s="1788"/>
      <c r="M103" s="1539"/>
      <c r="N103" s="1539"/>
      <c r="O103" s="1539"/>
      <c r="P103" s="1540" t="s">
        <v>4288</v>
      </c>
      <c r="Q103" s="1541"/>
    </row>
    <row r="104" spans="2:18" ht="28.5" x14ac:dyDescent="0.2">
      <c r="B104" s="1534" t="s">
        <v>4240</v>
      </c>
      <c r="C104" s="1983" t="s">
        <v>111</v>
      </c>
      <c r="D104" s="1534" t="s">
        <v>4287</v>
      </c>
      <c r="E104" s="1534">
        <v>1052965196</v>
      </c>
      <c r="F104" s="1537" t="s">
        <v>136</v>
      </c>
      <c r="G104" s="1534" t="s">
        <v>4286</v>
      </c>
      <c r="H104" s="1542">
        <v>41166</v>
      </c>
      <c r="I104" s="1537" t="s">
        <v>368</v>
      </c>
      <c r="J104" s="184" t="s">
        <v>4285</v>
      </c>
      <c r="K104" s="182" t="s">
        <v>4284</v>
      </c>
      <c r="L104" s="1786" t="s">
        <v>4283</v>
      </c>
      <c r="M104" s="1537" t="s">
        <v>2152</v>
      </c>
      <c r="N104" s="1537" t="s">
        <v>235</v>
      </c>
      <c r="O104" s="1537" t="s">
        <v>235</v>
      </c>
      <c r="P104" s="1540" t="s">
        <v>4282</v>
      </c>
      <c r="Q104" s="1541"/>
      <c r="R104" s="1969" t="s">
        <v>4281</v>
      </c>
    </row>
    <row r="105" spans="2:18" ht="28.5" x14ac:dyDescent="0.2">
      <c r="B105" s="1536"/>
      <c r="C105" s="1985"/>
      <c r="D105" s="1536"/>
      <c r="E105" s="1536"/>
      <c r="F105" s="1539"/>
      <c r="G105" s="1536"/>
      <c r="H105" s="1544"/>
      <c r="I105" s="1539"/>
      <c r="J105" s="184" t="s">
        <v>4212</v>
      </c>
      <c r="K105" s="182" t="s">
        <v>4280</v>
      </c>
      <c r="L105" s="1788"/>
      <c r="M105" s="1539"/>
      <c r="N105" s="1539"/>
      <c r="O105" s="1539"/>
      <c r="P105" s="1540" t="s">
        <v>4279</v>
      </c>
      <c r="Q105" s="1541"/>
      <c r="R105" s="1971"/>
    </row>
    <row r="106" spans="2:18" ht="60" customHeight="1" x14ac:dyDescent="0.25">
      <c r="B106" s="1534" t="s">
        <v>4240</v>
      </c>
      <c r="C106" s="1983" t="s">
        <v>111</v>
      </c>
      <c r="D106" s="1534" t="s">
        <v>4278</v>
      </c>
      <c r="E106" s="1534" t="s">
        <v>4277</v>
      </c>
      <c r="F106" s="1537" t="s">
        <v>136</v>
      </c>
      <c r="G106" s="1534" t="s">
        <v>4276</v>
      </c>
      <c r="H106" s="1542">
        <v>40018</v>
      </c>
      <c r="I106" s="1537" t="s">
        <v>368</v>
      </c>
      <c r="J106" s="184" t="s">
        <v>4275</v>
      </c>
      <c r="K106" s="184" t="s">
        <v>4274</v>
      </c>
      <c r="L106" s="183" t="s">
        <v>2422</v>
      </c>
      <c r="M106" s="183" t="s">
        <v>2152</v>
      </c>
      <c r="N106" s="183" t="s">
        <v>575</v>
      </c>
      <c r="O106" s="183" t="s">
        <v>235</v>
      </c>
      <c r="P106" s="1428" t="s">
        <v>4273</v>
      </c>
      <c r="Q106" s="1429"/>
    </row>
    <row r="107" spans="2:18" ht="45" customHeight="1" x14ac:dyDescent="0.2">
      <c r="B107" s="1535"/>
      <c r="C107" s="1984"/>
      <c r="D107" s="1535"/>
      <c r="E107" s="1535"/>
      <c r="F107" s="1538"/>
      <c r="G107" s="1535"/>
      <c r="H107" s="1543"/>
      <c r="I107" s="1538"/>
      <c r="J107" s="184" t="s">
        <v>4272</v>
      </c>
      <c r="K107" s="182" t="s">
        <v>4271</v>
      </c>
      <c r="L107" s="184" t="s">
        <v>4270</v>
      </c>
      <c r="M107" s="183" t="s">
        <v>2152</v>
      </c>
      <c r="N107" s="183" t="s">
        <v>235</v>
      </c>
      <c r="O107" s="183" t="s">
        <v>235</v>
      </c>
      <c r="P107" s="1540" t="s">
        <v>4269</v>
      </c>
      <c r="Q107" s="1541"/>
    </row>
    <row r="108" spans="2:18" ht="71.25" customHeight="1" x14ac:dyDescent="0.25">
      <c r="B108" s="1535"/>
      <c r="C108" s="1984"/>
      <c r="D108" s="1535"/>
      <c r="E108" s="1535"/>
      <c r="F108" s="1538"/>
      <c r="G108" s="1535"/>
      <c r="H108" s="1543"/>
      <c r="I108" s="1538"/>
      <c r="J108" s="184" t="s">
        <v>1881</v>
      </c>
      <c r="K108" s="840" t="s">
        <v>4268</v>
      </c>
      <c r="L108" s="184" t="s">
        <v>4267</v>
      </c>
      <c r="M108" s="183" t="s">
        <v>2152</v>
      </c>
      <c r="N108" s="183" t="s">
        <v>575</v>
      </c>
      <c r="O108" s="183" t="s">
        <v>235</v>
      </c>
      <c r="P108" s="1428" t="s">
        <v>4266</v>
      </c>
      <c r="Q108" s="1429"/>
    </row>
    <row r="109" spans="2:18" ht="114" customHeight="1" x14ac:dyDescent="0.25">
      <c r="B109" s="1535"/>
      <c r="C109" s="1984"/>
      <c r="D109" s="1535"/>
      <c r="E109" s="1535"/>
      <c r="F109" s="1538"/>
      <c r="G109" s="1535"/>
      <c r="H109" s="1543"/>
      <c r="I109" s="1538"/>
      <c r="J109" s="184" t="s">
        <v>1881</v>
      </c>
      <c r="K109" s="303" t="s">
        <v>4265</v>
      </c>
      <c r="L109" s="971"/>
      <c r="M109" s="971"/>
      <c r="N109" s="971"/>
      <c r="O109" s="971"/>
      <c r="P109" s="1540" t="s">
        <v>2199</v>
      </c>
      <c r="Q109" s="1541"/>
    </row>
    <row r="110" spans="2:18" ht="42.75" x14ac:dyDescent="0.2">
      <c r="B110" s="1536"/>
      <c r="C110" s="1985"/>
      <c r="D110" s="1536"/>
      <c r="E110" s="1536"/>
      <c r="F110" s="1539"/>
      <c r="G110" s="1536"/>
      <c r="H110" s="1544"/>
      <c r="I110" s="1539"/>
      <c r="J110" s="184" t="s">
        <v>4264</v>
      </c>
      <c r="K110" s="182" t="s">
        <v>4263</v>
      </c>
      <c r="L110" s="971"/>
      <c r="M110" s="971"/>
      <c r="N110" s="971"/>
      <c r="O110" s="971"/>
      <c r="P110" s="1540" t="s">
        <v>2196</v>
      </c>
      <c r="Q110" s="1541"/>
    </row>
    <row r="111" spans="2:18" ht="105" x14ac:dyDescent="0.25">
      <c r="B111" s="821" t="s">
        <v>4240</v>
      </c>
      <c r="C111" s="1272" t="s">
        <v>111</v>
      </c>
      <c r="D111" s="821" t="s">
        <v>4262</v>
      </c>
      <c r="E111" s="821">
        <v>36723617</v>
      </c>
      <c r="F111" s="737" t="s">
        <v>520</v>
      </c>
      <c r="G111" s="821" t="s">
        <v>4261</v>
      </c>
      <c r="H111" s="1265">
        <v>39933</v>
      </c>
      <c r="I111" s="737" t="s">
        <v>368</v>
      </c>
      <c r="J111" s="220" t="s">
        <v>4212</v>
      </c>
      <c r="K111" s="182" t="s">
        <v>4260</v>
      </c>
      <c r="L111" s="184" t="s">
        <v>4232</v>
      </c>
      <c r="M111" s="183" t="s">
        <v>2152</v>
      </c>
      <c r="N111" s="183" t="s">
        <v>235</v>
      </c>
      <c r="O111" s="183" t="s">
        <v>235</v>
      </c>
      <c r="P111" s="1540" t="s">
        <v>4259</v>
      </c>
      <c r="Q111" s="1541"/>
      <c r="R111" s="1271" t="s">
        <v>4258</v>
      </c>
    </row>
    <row r="112" spans="2:18" ht="57" x14ac:dyDescent="0.2">
      <c r="B112" s="1534" t="s">
        <v>4240</v>
      </c>
      <c r="C112" s="1986" t="s">
        <v>111</v>
      </c>
      <c r="D112" s="1534" t="s">
        <v>4257</v>
      </c>
      <c r="E112" s="1534">
        <v>1082851270</v>
      </c>
      <c r="F112" s="1537" t="s">
        <v>520</v>
      </c>
      <c r="G112" s="1534" t="s">
        <v>4256</v>
      </c>
      <c r="H112" s="1542">
        <v>40887</v>
      </c>
      <c r="I112" s="1537" t="s">
        <v>368</v>
      </c>
      <c r="J112" s="184" t="s">
        <v>4255</v>
      </c>
      <c r="K112" s="182" t="s">
        <v>4254</v>
      </c>
      <c r="L112" s="1534" t="s">
        <v>4232</v>
      </c>
      <c r="M112" s="1537" t="s">
        <v>2152</v>
      </c>
      <c r="N112" s="1537" t="s">
        <v>235</v>
      </c>
      <c r="O112" s="1537" t="s">
        <v>235</v>
      </c>
      <c r="P112" s="1540" t="s">
        <v>4253</v>
      </c>
      <c r="Q112" s="1541"/>
      <c r="R112" s="1969" t="s">
        <v>4252</v>
      </c>
    </row>
    <row r="113" spans="2:18" ht="57" x14ac:dyDescent="0.2">
      <c r="B113" s="1535"/>
      <c r="C113" s="1987"/>
      <c r="D113" s="1535"/>
      <c r="E113" s="1535"/>
      <c r="F113" s="1538"/>
      <c r="G113" s="1535"/>
      <c r="H113" s="1543"/>
      <c r="I113" s="1538"/>
      <c r="J113" s="184" t="s">
        <v>4251</v>
      </c>
      <c r="K113" s="182" t="s">
        <v>4250</v>
      </c>
      <c r="L113" s="1535"/>
      <c r="M113" s="1538"/>
      <c r="N113" s="1538"/>
      <c r="O113" s="1538"/>
      <c r="P113" s="1540" t="s">
        <v>4249</v>
      </c>
      <c r="Q113" s="1541"/>
      <c r="R113" s="1970"/>
    </row>
    <row r="114" spans="2:18" ht="42.75" x14ac:dyDescent="0.2">
      <c r="B114" s="1536"/>
      <c r="C114" s="1988"/>
      <c r="D114" s="1536"/>
      <c r="E114" s="1536"/>
      <c r="F114" s="1539"/>
      <c r="G114" s="1536"/>
      <c r="H114" s="1544"/>
      <c r="I114" s="1539"/>
      <c r="J114" s="184" t="s">
        <v>4248</v>
      </c>
      <c r="K114" s="182" t="s">
        <v>4247</v>
      </c>
      <c r="L114" s="1536"/>
      <c r="M114" s="1539"/>
      <c r="N114" s="1539"/>
      <c r="O114" s="1539"/>
      <c r="P114" s="1428" t="s">
        <v>4246</v>
      </c>
      <c r="Q114" s="1429"/>
      <c r="R114" s="1971"/>
    </row>
    <row r="115" spans="2:18" ht="120" x14ac:dyDescent="0.2">
      <c r="B115" s="813" t="s">
        <v>4240</v>
      </c>
      <c r="C115" s="988" t="s">
        <v>4245</v>
      </c>
      <c r="D115" s="813" t="s">
        <v>4244</v>
      </c>
      <c r="E115" s="813">
        <v>45531121</v>
      </c>
      <c r="F115" s="346" t="s">
        <v>136</v>
      </c>
      <c r="G115" s="813" t="s">
        <v>1881</v>
      </c>
      <c r="H115" s="1264">
        <v>38457</v>
      </c>
      <c r="I115" s="346" t="s">
        <v>368</v>
      </c>
      <c r="J115" s="184" t="s">
        <v>4238</v>
      </c>
      <c r="K115" s="182" t="s">
        <v>4243</v>
      </c>
      <c r="L115" s="184" t="s">
        <v>4232</v>
      </c>
      <c r="M115" s="183" t="s">
        <v>2152</v>
      </c>
      <c r="N115" s="183" t="s">
        <v>235</v>
      </c>
      <c r="O115" s="183" t="s">
        <v>235</v>
      </c>
      <c r="P115" s="1540" t="s">
        <v>4242</v>
      </c>
      <c r="Q115" s="1541"/>
      <c r="R115" s="1270" t="s">
        <v>4241</v>
      </c>
    </row>
    <row r="116" spans="2:18" ht="28.5" x14ac:dyDescent="0.2">
      <c r="B116" s="1432" t="s">
        <v>4240</v>
      </c>
      <c r="C116" s="1979" t="s">
        <v>3524</v>
      </c>
      <c r="D116" s="1392" t="s">
        <v>1775</v>
      </c>
      <c r="E116" s="1432">
        <v>1102799552</v>
      </c>
      <c r="F116" s="1548" t="s">
        <v>136</v>
      </c>
      <c r="G116" s="1432" t="s">
        <v>4239</v>
      </c>
      <c r="H116" s="1980">
        <v>39906</v>
      </c>
      <c r="I116" s="1548" t="s">
        <v>368</v>
      </c>
      <c r="J116" s="184" t="s">
        <v>4238</v>
      </c>
      <c r="K116" s="182" t="s">
        <v>4237</v>
      </c>
      <c r="L116" s="184" t="s">
        <v>4232</v>
      </c>
      <c r="M116" s="183" t="s">
        <v>2152</v>
      </c>
      <c r="N116" s="183" t="s">
        <v>235</v>
      </c>
      <c r="O116" s="183" t="s">
        <v>235</v>
      </c>
      <c r="P116" s="1540" t="s">
        <v>4236</v>
      </c>
      <c r="Q116" s="1541"/>
      <c r="R116" s="1969" t="s">
        <v>4235</v>
      </c>
    </row>
    <row r="117" spans="2:18" ht="28.5" x14ac:dyDescent="0.2">
      <c r="B117" s="1432"/>
      <c r="C117" s="1979"/>
      <c r="D117" s="1392"/>
      <c r="E117" s="1432"/>
      <c r="F117" s="1548"/>
      <c r="G117" s="1432"/>
      <c r="H117" s="1980"/>
      <c r="I117" s="1548"/>
      <c r="J117" s="184" t="s">
        <v>4234</v>
      </c>
      <c r="K117" s="182" t="s">
        <v>4233</v>
      </c>
      <c r="L117" s="184" t="s">
        <v>4232</v>
      </c>
      <c r="M117" s="183" t="s">
        <v>2152</v>
      </c>
      <c r="N117" s="183" t="s">
        <v>235</v>
      </c>
      <c r="O117" s="183" t="s">
        <v>235</v>
      </c>
      <c r="P117" s="1540" t="s">
        <v>4231</v>
      </c>
      <c r="Q117" s="1541"/>
      <c r="R117" s="1971"/>
    </row>
    <row r="118" spans="2:18" x14ac:dyDescent="0.2">
      <c r="B118" s="257"/>
      <c r="C118" s="892"/>
      <c r="D118" s="257"/>
      <c r="E118" s="257"/>
      <c r="F118" s="892"/>
      <c r="G118" s="257"/>
      <c r="H118" s="895"/>
      <c r="I118" s="892"/>
      <c r="J118" s="256"/>
      <c r="K118" s="946"/>
      <c r="L118" s="256"/>
      <c r="M118" s="923"/>
      <c r="N118" s="923"/>
      <c r="O118" s="923"/>
      <c r="P118" s="923"/>
      <c r="Q118" s="256"/>
    </row>
    <row r="119" spans="2:18" x14ac:dyDescent="0.25">
      <c r="B119" s="257"/>
      <c r="C119" s="892"/>
      <c r="D119" s="257"/>
      <c r="E119" s="257"/>
      <c r="F119" s="892"/>
      <c r="G119" s="257"/>
      <c r="H119" s="923"/>
      <c r="I119" s="923"/>
      <c r="J119" s="923"/>
      <c r="K119" s="923"/>
      <c r="L119" s="923"/>
      <c r="M119" s="923"/>
      <c r="N119" s="923"/>
      <c r="O119" s="923"/>
      <c r="P119" s="923"/>
      <c r="Q119" s="923"/>
    </row>
    <row r="120" spans="2:18" ht="15.75" thickBot="1" x14ac:dyDescent="0.3">
      <c r="B120" s="296"/>
      <c r="C120" s="296"/>
      <c r="D120" s="296"/>
      <c r="E120" s="296"/>
      <c r="F120" s="296"/>
      <c r="G120" s="296"/>
      <c r="H120" s="296"/>
      <c r="I120" s="296"/>
      <c r="J120" s="296"/>
      <c r="K120" s="296"/>
      <c r="L120" s="296"/>
      <c r="M120" s="296"/>
      <c r="N120" s="296"/>
      <c r="O120" s="296"/>
      <c r="P120" s="296"/>
      <c r="Q120" s="296"/>
    </row>
    <row r="121" spans="2:18" ht="15.75" thickBot="1" x14ac:dyDescent="0.3">
      <c r="B121" s="1972" t="s">
        <v>143</v>
      </c>
      <c r="C121" s="1973"/>
      <c r="D121" s="1973"/>
      <c r="E121" s="1973"/>
      <c r="F121" s="1973"/>
      <c r="G121" s="1973"/>
      <c r="H121" s="1973"/>
      <c r="I121" s="1973"/>
      <c r="J121" s="1973"/>
      <c r="K121" s="1973"/>
      <c r="L121" s="1973"/>
      <c r="M121" s="1973"/>
      <c r="N121" s="1974"/>
      <c r="O121" s="296"/>
      <c r="P121" s="296"/>
      <c r="Q121" s="296"/>
    </row>
    <row r="122" spans="2:18" x14ac:dyDescent="0.25">
      <c r="B122" s="296"/>
      <c r="C122" s="296"/>
      <c r="D122" s="296"/>
      <c r="E122" s="296"/>
      <c r="F122" s="296"/>
      <c r="G122" s="296"/>
      <c r="H122" s="296"/>
      <c r="I122" s="296"/>
      <c r="J122" s="296"/>
      <c r="K122" s="296"/>
      <c r="L122" s="296"/>
      <c r="M122" s="296"/>
      <c r="N122" s="296"/>
      <c r="O122" s="296"/>
      <c r="P122" s="296"/>
      <c r="Q122" s="296"/>
    </row>
    <row r="123" spans="2:18" x14ac:dyDescent="0.25">
      <c r="B123" s="296"/>
      <c r="C123" s="296"/>
      <c r="D123" s="296"/>
      <c r="E123" s="296"/>
      <c r="F123" s="296"/>
      <c r="G123" s="296"/>
      <c r="H123" s="296"/>
      <c r="I123" s="296"/>
      <c r="J123" s="296"/>
      <c r="K123" s="296"/>
      <c r="L123" s="296"/>
      <c r="M123" s="296"/>
      <c r="N123" s="296"/>
      <c r="O123" s="296"/>
      <c r="P123" s="296"/>
      <c r="Q123" s="296"/>
    </row>
    <row r="124" spans="2:18" ht="30" x14ac:dyDescent="0.25">
      <c r="B124" s="890" t="s">
        <v>19</v>
      </c>
      <c r="C124" s="890" t="s">
        <v>78</v>
      </c>
      <c r="D124" s="1958" t="s">
        <v>77</v>
      </c>
      <c r="E124" s="1960"/>
      <c r="F124" s="296"/>
      <c r="G124" s="296"/>
      <c r="H124" s="296"/>
      <c r="I124" s="296"/>
      <c r="J124" s="296"/>
      <c r="K124" s="296"/>
      <c r="L124" s="296"/>
      <c r="M124" s="296"/>
      <c r="N124" s="296"/>
      <c r="O124" s="296"/>
      <c r="P124" s="296"/>
      <c r="Q124" s="296"/>
    </row>
    <row r="125" spans="2:18" ht="31.5" customHeight="1" x14ac:dyDescent="0.25">
      <c r="B125" s="184" t="s">
        <v>145</v>
      </c>
      <c r="C125" s="346" t="s">
        <v>20</v>
      </c>
      <c r="D125" s="1432"/>
      <c r="E125" s="1432"/>
      <c r="F125" s="296"/>
      <c r="G125" s="296"/>
      <c r="H125" s="296"/>
      <c r="I125" s="296"/>
      <c r="J125" s="296"/>
      <c r="K125" s="296"/>
      <c r="L125" s="296"/>
      <c r="M125" s="296"/>
      <c r="N125" s="296"/>
      <c r="O125" s="296"/>
      <c r="P125" s="296"/>
      <c r="Q125" s="296"/>
    </row>
    <row r="126" spans="2:18" x14ac:dyDescent="0.25">
      <c r="B126" s="296"/>
      <c r="C126" s="296"/>
      <c r="D126" s="296"/>
      <c r="E126" s="296"/>
      <c r="F126" s="296"/>
      <c r="G126" s="296"/>
      <c r="H126" s="296"/>
      <c r="I126" s="296"/>
      <c r="J126" s="296"/>
      <c r="K126" s="296"/>
      <c r="L126" s="296"/>
      <c r="M126" s="296"/>
      <c r="N126" s="296"/>
      <c r="O126" s="296"/>
      <c r="P126" s="296"/>
      <c r="Q126" s="296"/>
    </row>
    <row r="127" spans="2:18" x14ac:dyDescent="0.25">
      <c r="B127" s="296"/>
      <c r="C127" s="296"/>
      <c r="D127" s="296"/>
      <c r="E127" s="296"/>
      <c r="F127" s="296"/>
      <c r="G127" s="296"/>
      <c r="H127" s="296"/>
      <c r="I127" s="296"/>
      <c r="J127" s="296"/>
      <c r="K127" s="296"/>
      <c r="L127" s="296"/>
      <c r="M127" s="296"/>
      <c r="N127" s="296"/>
      <c r="O127" s="296"/>
      <c r="P127" s="296"/>
      <c r="Q127" s="296"/>
    </row>
    <row r="128" spans="2:18" x14ac:dyDescent="0.25">
      <c r="B128" s="1981" t="s">
        <v>146</v>
      </c>
      <c r="C128" s="1982"/>
      <c r="D128" s="1982"/>
      <c r="E128" s="1982"/>
      <c r="F128" s="1982"/>
      <c r="G128" s="1982"/>
      <c r="H128" s="1982"/>
      <c r="I128" s="1982"/>
      <c r="J128" s="1982"/>
      <c r="K128" s="1982"/>
      <c r="L128" s="1982"/>
      <c r="M128" s="1982"/>
      <c r="N128" s="1982"/>
      <c r="O128" s="1982"/>
      <c r="P128" s="1982"/>
      <c r="Q128" s="296"/>
    </row>
    <row r="129" spans="1:26" x14ac:dyDescent="0.25">
      <c r="B129" s="296"/>
      <c r="C129" s="296"/>
      <c r="D129" s="296"/>
      <c r="E129" s="296"/>
      <c r="F129" s="296"/>
      <c r="G129" s="296"/>
      <c r="H129" s="296"/>
      <c r="I129" s="296"/>
      <c r="J129" s="296"/>
      <c r="K129" s="296"/>
      <c r="L129" s="296"/>
      <c r="M129" s="296"/>
      <c r="N129" s="296"/>
      <c r="O129" s="296"/>
      <c r="P129" s="296"/>
      <c r="Q129" s="296"/>
    </row>
    <row r="130" spans="1:26" ht="15.75" thickBot="1" x14ac:dyDescent="0.3">
      <c r="B130" s="296"/>
      <c r="C130" s="296"/>
      <c r="D130" s="296"/>
      <c r="E130" s="296"/>
      <c r="F130" s="296"/>
      <c r="G130" s="296"/>
      <c r="H130" s="296"/>
      <c r="I130" s="296"/>
      <c r="J130" s="296"/>
      <c r="K130" s="296"/>
      <c r="L130" s="296"/>
      <c r="M130" s="296"/>
      <c r="N130" s="296"/>
      <c r="O130" s="296"/>
      <c r="P130" s="296"/>
      <c r="Q130" s="296"/>
    </row>
    <row r="131" spans="1:26" ht="15.75" thickBot="1" x14ac:dyDescent="0.3">
      <c r="B131" s="1972" t="s">
        <v>147</v>
      </c>
      <c r="C131" s="1973"/>
      <c r="D131" s="1973"/>
      <c r="E131" s="1973"/>
      <c r="F131" s="1973"/>
      <c r="G131" s="1973"/>
      <c r="H131" s="1973"/>
      <c r="I131" s="1973"/>
      <c r="J131" s="1973"/>
      <c r="K131" s="1973"/>
      <c r="L131" s="1973"/>
      <c r="M131" s="1973"/>
      <c r="N131" s="1974"/>
      <c r="O131" s="296"/>
      <c r="P131" s="296"/>
      <c r="Q131" s="296"/>
    </row>
    <row r="132" spans="1:26" x14ac:dyDescent="0.25">
      <c r="B132" s="296"/>
      <c r="C132" s="296"/>
      <c r="D132" s="296"/>
      <c r="E132" s="296"/>
      <c r="F132" s="296"/>
      <c r="G132" s="296"/>
      <c r="H132" s="296"/>
      <c r="I132" s="296"/>
      <c r="J132" s="296"/>
      <c r="K132" s="296"/>
      <c r="L132" s="296"/>
      <c r="M132" s="296"/>
      <c r="N132" s="296"/>
      <c r="O132" s="296"/>
      <c r="P132" s="296"/>
      <c r="Q132" s="296"/>
    </row>
    <row r="133" spans="1:26" ht="15.75" thickBot="1" x14ac:dyDescent="0.3">
      <c r="B133" s="296"/>
      <c r="C133" s="296"/>
      <c r="D133" s="296"/>
      <c r="E133" s="296"/>
      <c r="F133" s="296"/>
      <c r="G133" s="296"/>
      <c r="H133" s="296"/>
      <c r="I133" s="296"/>
      <c r="J133" s="296"/>
      <c r="K133" s="296"/>
      <c r="L133" s="296"/>
      <c r="M133" s="889"/>
      <c r="N133" s="889"/>
      <c r="O133" s="296"/>
      <c r="P133" s="296"/>
      <c r="Q133" s="296"/>
    </row>
    <row r="134" spans="1:26" s="13" customFormat="1" ht="60" x14ac:dyDescent="0.25">
      <c r="B134" s="887" t="s">
        <v>35</v>
      </c>
      <c r="C134" s="887" t="s">
        <v>36</v>
      </c>
      <c r="D134" s="887" t="s">
        <v>37</v>
      </c>
      <c r="E134" s="887" t="s">
        <v>38</v>
      </c>
      <c r="F134" s="887" t="s">
        <v>39</v>
      </c>
      <c r="G134" s="887" t="s">
        <v>40</v>
      </c>
      <c r="H134" s="887" t="s">
        <v>41</v>
      </c>
      <c r="I134" s="887" t="s">
        <v>42</v>
      </c>
      <c r="J134" s="887" t="s">
        <v>43</v>
      </c>
      <c r="K134" s="887" t="s">
        <v>44</v>
      </c>
      <c r="L134" s="887" t="s">
        <v>45</v>
      </c>
      <c r="M134" s="888" t="s">
        <v>46</v>
      </c>
      <c r="N134" s="887" t="s">
        <v>47</v>
      </c>
      <c r="O134" s="887" t="s">
        <v>48</v>
      </c>
      <c r="P134" s="886" t="s">
        <v>49</v>
      </c>
      <c r="Q134" s="886" t="s">
        <v>50</v>
      </c>
    </row>
    <row r="135" spans="1:26" s="62" customFormat="1" ht="42.75" x14ac:dyDescent="0.25">
      <c r="A135" s="50">
        <v>1</v>
      </c>
      <c r="B135" s="64" t="s">
        <v>4212</v>
      </c>
      <c r="C135" s="64" t="s">
        <v>4212</v>
      </c>
      <c r="D135" s="64" t="s">
        <v>4230</v>
      </c>
      <c r="E135" s="358" t="s">
        <v>4229</v>
      </c>
      <c r="F135" s="52" t="s">
        <v>235</v>
      </c>
      <c r="G135" s="54">
        <v>1</v>
      </c>
      <c r="H135" s="55">
        <v>40919</v>
      </c>
      <c r="I135" s="208">
        <v>41698</v>
      </c>
      <c r="J135" s="56" t="s">
        <v>21</v>
      </c>
      <c r="K135" s="358">
        <v>25.63</v>
      </c>
      <c r="L135" s="358">
        <v>0</v>
      </c>
      <c r="M135" s="1269">
        <v>975</v>
      </c>
      <c r="N135" s="1269">
        <v>975</v>
      </c>
      <c r="O135" s="59">
        <v>398600000</v>
      </c>
      <c r="P135" s="59" t="s">
        <v>4228</v>
      </c>
      <c r="Q135" s="60"/>
      <c r="R135" s="61"/>
      <c r="S135" s="61"/>
      <c r="T135" s="61"/>
      <c r="U135" s="61"/>
      <c r="V135" s="61"/>
      <c r="W135" s="61"/>
      <c r="X135" s="61"/>
      <c r="Y135" s="61"/>
      <c r="Z135" s="61"/>
    </row>
    <row r="136" spans="1:26" s="62" customFormat="1" x14ac:dyDescent="0.25">
      <c r="A136" s="50"/>
      <c r="B136" s="51" t="s">
        <v>30</v>
      </c>
      <c r="C136" s="52"/>
      <c r="D136" s="64"/>
      <c r="E136" s="206"/>
      <c r="F136" s="52"/>
      <c r="G136" s="52"/>
      <c r="H136" s="52"/>
      <c r="I136" s="56"/>
      <c r="J136" s="56"/>
      <c r="K136" s="209">
        <f>SUM(K135:K135)</f>
        <v>25.63</v>
      </c>
      <c r="L136" s="209">
        <f>SUM(L135:L135)</f>
        <v>0</v>
      </c>
      <c r="M136" s="292">
        <f>SUM(M135:M135)</f>
        <v>975</v>
      </c>
      <c r="N136" s="209">
        <f>SUM(N135:N135)</f>
        <v>975</v>
      </c>
      <c r="O136" s="59"/>
      <c r="P136" s="59"/>
      <c r="Q136" s="60"/>
    </row>
    <row r="137" spans="1:26" x14ac:dyDescent="0.25">
      <c r="B137" s="304"/>
      <c r="C137" s="304"/>
      <c r="D137" s="304"/>
      <c r="E137" s="883"/>
      <c r="F137" s="304"/>
      <c r="G137" s="304"/>
      <c r="H137" s="304"/>
      <c r="I137" s="304"/>
      <c r="J137" s="304"/>
      <c r="K137" s="304"/>
      <c r="L137" s="304"/>
      <c r="M137" s="304"/>
      <c r="N137" s="304"/>
      <c r="O137" s="304"/>
      <c r="P137" s="304"/>
      <c r="Q137" s="296"/>
    </row>
    <row r="138" spans="1:26" x14ac:dyDescent="0.25">
      <c r="B138" s="294" t="s">
        <v>151</v>
      </c>
      <c r="C138" s="882">
        <f>+K136</f>
        <v>25.63</v>
      </c>
      <c r="D138" s="296"/>
      <c r="E138" s="296"/>
      <c r="F138" s="296"/>
      <c r="G138" s="296"/>
      <c r="H138" s="955"/>
      <c r="I138" s="955"/>
      <c r="J138" s="955"/>
      <c r="K138" s="955"/>
      <c r="L138" s="955"/>
      <c r="M138" s="955"/>
      <c r="N138" s="304"/>
      <c r="O138" s="304"/>
      <c r="P138" s="304"/>
      <c r="Q138" s="296"/>
    </row>
    <row r="139" spans="1:26" x14ac:dyDescent="0.25">
      <c r="B139" s="296"/>
      <c r="C139" s="296"/>
      <c r="D139" s="296"/>
      <c r="E139" s="296"/>
      <c r="F139" s="296"/>
      <c r="G139" s="296"/>
      <c r="H139" s="296"/>
      <c r="I139" s="296"/>
      <c r="J139" s="296"/>
      <c r="K139" s="296"/>
      <c r="L139" s="296"/>
      <c r="M139" s="296"/>
      <c r="N139" s="296"/>
      <c r="O139" s="296"/>
      <c r="P139" s="296"/>
      <c r="Q139" s="296"/>
    </row>
    <row r="140" spans="1:26" ht="15.75" thickBot="1" x14ac:dyDescent="0.3">
      <c r="B140" s="296"/>
      <c r="C140" s="296"/>
      <c r="D140" s="296"/>
      <c r="E140" s="296"/>
      <c r="F140" s="296"/>
      <c r="G140" s="296"/>
      <c r="H140" s="296"/>
      <c r="I140" s="296"/>
      <c r="J140" s="296"/>
      <c r="K140" s="296"/>
      <c r="L140" s="296"/>
      <c r="M140" s="296"/>
      <c r="N140" s="296"/>
      <c r="O140" s="296"/>
      <c r="P140" s="296"/>
      <c r="Q140" s="296"/>
    </row>
    <row r="141" spans="1:26" ht="30.75" thickBot="1" x14ac:dyDescent="0.3">
      <c r="B141" s="880" t="s">
        <v>152</v>
      </c>
      <c r="C141" s="874" t="s">
        <v>153</v>
      </c>
      <c r="D141" s="880" t="s">
        <v>29</v>
      </c>
      <c r="E141" s="874" t="s">
        <v>154</v>
      </c>
      <c r="F141" s="296"/>
      <c r="G141" s="296"/>
      <c r="H141" s="296"/>
      <c r="I141" s="296"/>
      <c r="J141" s="296"/>
      <c r="K141" s="296"/>
      <c r="L141" s="296"/>
      <c r="M141" s="296"/>
      <c r="N141" s="296"/>
      <c r="O141" s="296"/>
      <c r="P141" s="296"/>
      <c r="Q141" s="296"/>
    </row>
    <row r="142" spans="1:26" x14ac:dyDescent="0.25">
      <c r="B142" s="136" t="s">
        <v>155</v>
      </c>
      <c r="C142" s="373">
        <v>20</v>
      </c>
      <c r="D142" s="1268"/>
      <c r="E142" s="1975">
        <f>+D142+D143+D144</f>
        <v>40</v>
      </c>
      <c r="F142" s="296"/>
      <c r="G142" s="296"/>
      <c r="H142" s="296"/>
      <c r="I142" s="296"/>
      <c r="J142" s="296"/>
      <c r="K142" s="296"/>
      <c r="L142" s="296"/>
      <c r="M142" s="296"/>
      <c r="N142" s="296"/>
      <c r="O142" s="296"/>
      <c r="P142" s="296"/>
      <c r="Q142" s="296"/>
    </row>
    <row r="143" spans="1:26" x14ac:dyDescent="0.25">
      <c r="B143" s="136" t="s">
        <v>156</v>
      </c>
      <c r="C143" s="839">
        <v>30</v>
      </c>
      <c r="D143" s="1267"/>
      <c r="E143" s="1976"/>
      <c r="F143" s="296"/>
      <c r="G143" s="296"/>
      <c r="H143" s="296"/>
      <c r="I143" s="296"/>
      <c r="J143" s="296"/>
      <c r="K143" s="296"/>
      <c r="L143" s="296"/>
      <c r="M143" s="296"/>
      <c r="N143" s="296"/>
      <c r="O143" s="296"/>
      <c r="P143" s="296"/>
      <c r="Q143" s="296"/>
    </row>
    <row r="144" spans="1:26" ht="15.75" thickBot="1" x14ac:dyDescent="0.3">
      <c r="B144" s="136" t="s">
        <v>157</v>
      </c>
      <c r="C144" s="374">
        <v>40</v>
      </c>
      <c r="D144" s="1266">
        <v>40</v>
      </c>
      <c r="E144" s="1977"/>
      <c r="F144" s="296"/>
      <c r="G144" s="296"/>
      <c r="H144" s="296"/>
      <c r="I144" s="296"/>
      <c r="J144" s="296"/>
      <c r="K144" s="296"/>
      <c r="L144" s="296"/>
      <c r="M144" s="296"/>
      <c r="N144" s="296"/>
      <c r="O144" s="296"/>
      <c r="P144" s="296"/>
      <c r="Q144" s="296"/>
    </row>
    <row r="145" spans="1:17" x14ac:dyDescent="0.25">
      <c r="B145" s="296"/>
      <c r="C145" s="296"/>
      <c r="D145" s="296"/>
      <c r="E145" s="296"/>
      <c r="F145" s="296"/>
      <c r="G145" s="296"/>
      <c r="H145" s="296"/>
      <c r="I145" s="296"/>
      <c r="J145" s="296"/>
      <c r="K145" s="296"/>
      <c r="L145" s="296"/>
      <c r="M145" s="296"/>
      <c r="N145" s="296"/>
      <c r="O145" s="296"/>
      <c r="P145" s="296"/>
      <c r="Q145" s="296"/>
    </row>
    <row r="146" spans="1:17" ht="15.75" thickBot="1" x14ac:dyDescent="0.3">
      <c r="B146" s="296"/>
      <c r="C146" s="296"/>
      <c r="D146" s="296"/>
      <c r="E146" s="296"/>
      <c r="F146" s="296"/>
      <c r="G146" s="296"/>
      <c r="H146" s="296"/>
      <c r="I146" s="296"/>
      <c r="J146" s="296"/>
      <c r="K146" s="296"/>
      <c r="L146" s="296"/>
      <c r="M146" s="296"/>
      <c r="N146" s="296"/>
      <c r="O146" s="296"/>
      <c r="P146" s="296"/>
      <c r="Q146" s="296"/>
    </row>
    <row r="147" spans="1:17" ht="15.75" thickBot="1" x14ac:dyDescent="0.3">
      <c r="B147" s="1972" t="s">
        <v>158</v>
      </c>
      <c r="C147" s="1973"/>
      <c r="D147" s="1973"/>
      <c r="E147" s="1973"/>
      <c r="F147" s="1973"/>
      <c r="G147" s="1973"/>
      <c r="H147" s="1973"/>
      <c r="I147" s="1973"/>
      <c r="J147" s="1973"/>
      <c r="K147" s="1973"/>
      <c r="L147" s="1973"/>
      <c r="M147" s="1973"/>
      <c r="N147" s="1974"/>
      <c r="O147" s="296"/>
      <c r="P147" s="296"/>
      <c r="Q147" s="296"/>
    </row>
    <row r="148" spans="1:17" x14ac:dyDescent="0.25">
      <c r="B148" s="296"/>
      <c r="C148" s="296"/>
      <c r="D148" s="296"/>
      <c r="E148" s="296"/>
      <c r="F148" s="296"/>
      <c r="G148" s="296"/>
      <c r="H148" s="296"/>
      <c r="I148" s="296"/>
      <c r="J148" s="296"/>
      <c r="K148" s="296"/>
      <c r="L148" s="296"/>
      <c r="M148" s="296"/>
      <c r="N148" s="296"/>
      <c r="O148" s="296"/>
      <c r="P148" s="296"/>
      <c r="Q148" s="296"/>
    </row>
    <row r="149" spans="1:17" ht="75" x14ac:dyDescent="0.25">
      <c r="B149" s="40" t="s">
        <v>87</v>
      </c>
      <c r="C149" s="40" t="s">
        <v>88</v>
      </c>
      <c r="D149" s="40" t="s">
        <v>89</v>
      </c>
      <c r="E149" s="40" t="s">
        <v>90</v>
      </c>
      <c r="F149" s="40" t="s">
        <v>91</v>
      </c>
      <c r="G149" s="40" t="s">
        <v>92</v>
      </c>
      <c r="H149" s="40" t="s">
        <v>93</v>
      </c>
      <c r="I149" s="40" t="s">
        <v>94</v>
      </c>
      <c r="J149" s="1958" t="s">
        <v>95</v>
      </c>
      <c r="K149" s="1959"/>
      <c r="L149" s="1960"/>
      <c r="M149" s="40" t="s">
        <v>96</v>
      </c>
      <c r="N149" s="40" t="s">
        <v>212</v>
      </c>
      <c r="O149" s="40" t="s">
        <v>213</v>
      </c>
      <c r="P149" s="1958" t="s">
        <v>77</v>
      </c>
      <c r="Q149" s="1960"/>
    </row>
    <row r="150" spans="1:17" ht="42.75" x14ac:dyDescent="0.2">
      <c r="B150" s="733" t="s">
        <v>2204</v>
      </c>
      <c r="C150" s="733" t="s">
        <v>321</v>
      </c>
      <c r="D150" s="821" t="s">
        <v>4227</v>
      </c>
      <c r="E150" s="737">
        <v>1082847612</v>
      </c>
      <c r="F150" s="821" t="s">
        <v>4226</v>
      </c>
      <c r="G150" s="821" t="s">
        <v>4225</v>
      </c>
      <c r="H150" s="1265">
        <v>39071</v>
      </c>
      <c r="I150" s="836" t="s">
        <v>368</v>
      </c>
      <c r="J150" s="177" t="s">
        <v>4224</v>
      </c>
      <c r="K150" s="182" t="s">
        <v>4223</v>
      </c>
      <c r="L150" s="182" t="s">
        <v>4210</v>
      </c>
      <c r="M150" s="183" t="s">
        <v>235</v>
      </c>
      <c r="N150" s="183" t="s">
        <v>235</v>
      </c>
      <c r="O150" s="183" t="s">
        <v>235</v>
      </c>
      <c r="P150" s="1548" t="s">
        <v>4222</v>
      </c>
      <c r="Q150" s="1548"/>
    </row>
    <row r="151" spans="1:17" ht="42.75" x14ac:dyDescent="0.2">
      <c r="A151" s="1" t="str">
        <f>++B11</f>
        <v>Fecha de evaluación:</v>
      </c>
      <c r="B151" s="733" t="s">
        <v>4221</v>
      </c>
      <c r="C151" s="733" t="s">
        <v>326</v>
      </c>
      <c r="D151" s="821" t="s">
        <v>4220</v>
      </c>
      <c r="E151" s="737">
        <v>92503953</v>
      </c>
      <c r="F151" s="821" t="s">
        <v>4035</v>
      </c>
      <c r="G151" s="821" t="s">
        <v>4219</v>
      </c>
      <c r="H151" s="1265">
        <v>32491</v>
      </c>
      <c r="I151" s="836" t="s">
        <v>368</v>
      </c>
      <c r="J151" s="827" t="s">
        <v>4212</v>
      </c>
      <c r="K151" s="825" t="s">
        <v>4211</v>
      </c>
      <c r="L151" s="825" t="s">
        <v>4210</v>
      </c>
      <c r="M151" s="1187" t="s">
        <v>235</v>
      </c>
      <c r="N151" s="1187" t="s">
        <v>235</v>
      </c>
      <c r="O151" s="1187" t="s">
        <v>235</v>
      </c>
      <c r="P151" s="1540" t="s">
        <v>4218</v>
      </c>
      <c r="Q151" s="1541"/>
    </row>
    <row r="152" spans="1:17" ht="76.5" customHeight="1" x14ac:dyDescent="0.2">
      <c r="B152" s="640" t="s">
        <v>903</v>
      </c>
      <c r="C152" s="640" t="s">
        <v>321</v>
      </c>
      <c r="D152" s="813" t="s">
        <v>4217</v>
      </c>
      <c r="E152" s="346">
        <v>39069313</v>
      </c>
      <c r="F152" s="813" t="s">
        <v>4216</v>
      </c>
      <c r="G152" s="821" t="s">
        <v>645</v>
      </c>
      <c r="H152" s="1264">
        <v>40025</v>
      </c>
      <c r="I152" s="836" t="s">
        <v>368</v>
      </c>
      <c r="J152" s="827" t="s">
        <v>4212</v>
      </c>
      <c r="K152" s="825" t="s">
        <v>4211</v>
      </c>
      <c r="L152" s="825" t="s">
        <v>4210</v>
      </c>
      <c r="M152" s="1187" t="s">
        <v>235</v>
      </c>
      <c r="N152" s="1187" t="s">
        <v>235</v>
      </c>
      <c r="O152" s="1187" t="s">
        <v>235</v>
      </c>
      <c r="P152" s="1540" t="s">
        <v>4215</v>
      </c>
      <c r="Q152" s="1541"/>
    </row>
    <row r="153" spans="1:17" ht="71.25" x14ac:dyDescent="0.2">
      <c r="B153" s="640" t="s">
        <v>903</v>
      </c>
      <c r="C153" s="640" t="s">
        <v>326</v>
      </c>
      <c r="D153" s="813" t="s">
        <v>4214</v>
      </c>
      <c r="E153" s="346">
        <v>85448092</v>
      </c>
      <c r="F153" s="813" t="s">
        <v>4213</v>
      </c>
      <c r="G153" s="813" t="s">
        <v>645</v>
      </c>
      <c r="H153" s="1264">
        <v>40025</v>
      </c>
      <c r="I153" s="839" t="s">
        <v>368</v>
      </c>
      <c r="J153" s="177" t="s">
        <v>4212</v>
      </c>
      <c r="K153" s="182" t="s">
        <v>4211</v>
      </c>
      <c r="L153" s="182" t="s">
        <v>4210</v>
      </c>
      <c r="M153" s="183" t="s">
        <v>235</v>
      </c>
      <c r="N153" s="183" t="s">
        <v>235</v>
      </c>
      <c r="O153" s="183" t="s">
        <v>235</v>
      </c>
      <c r="P153" s="1540" t="s">
        <v>4209</v>
      </c>
      <c r="Q153" s="1541"/>
    </row>
    <row r="154" spans="1:17" ht="54.75" customHeight="1" x14ac:dyDescent="0.2">
      <c r="B154" s="640" t="s">
        <v>2187</v>
      </c>
      <c r="C154" s="640" t="s">
        <v>348</v>
      </c>
      <c r="D154" s="813" t="s">
        <v>4208</v>
      </c>
      <c r="E154" s="346">
        <v>64479902</v>
      </c>
      <c r="F154" s="813" t="s">
        <v>1882</v>
      </c>
      <c r="G154" s="813" t="s">
        <v>4207</v>
      </c>
      <c r="H154" s="1264">
        <v>39430</v>
      </c>
      <c r="I154" s="839" t="s">
        <v>368</v>
      </c>
      <c r="J154" s="177"/>
      <c r="K154" s="182"/>
      <c r="L154" s="182"/>
      <c r="M154" s="183"/>
      <c r="N154" s="183"/>
      <c r="O154" s="183"/>
      <c r="P154" s="1428" t="s">
        <v>2424</v>
      </c>
      <c r="Q154" s="1429"/>
    </row>
    <row r="155" spans="1:17" x14ac:dyDescent="0.25">
      <c r="B155" s="296"/>
      <c r="C155" s="296"/>
      <c r="D155" s="296"/>
      <c r="E155" s="296"/>
      <c r="F155" s="296"/>
      <c r="G155" s="296"/>
      <c r="H155" s="296"/>
      <c r="I155" s="296"/>
      <c r="J155" s="296"/>
      <c r="K155" s="296"/>
      <c r="L155" s="296"/>
      <c r="M155" s="296"/>
      <c r="N155" s="296"/>
      <c r="O155" s="296"/>
      <c r="P155" s="856"/>
      <c r="Q155" s="296"/>
    </row>
    <row r="156" spans="1:17" x14ac:dyDescent="0.25">
      <c r="B156" s="296"/>
      <c r="C156" s="296"/>
      <c r="D156" s="296"/>
      <c r="E156" s="296"/>
      <c r="F156" s="296"/>
      <c r="G156" s="296"/>
      <c r="H156" s="296"/>
      <c r="I156" s="296"/>
      <c r="J156" s="296"/>
      <c r="K156" s="296"/>
      <c r="L156" s="296"/>
      <c r="M156" s="296"/>
      <c r="N156" s="296"/>
      <c r="O156" s="296"/>
      <c r="P156" s="296"/>
      <c r="Q156" s="296"/>
    </row>
    <row r="157" spans="1:17" ht="15.75" thickBot="1" x14ac:dyDescent="0.3">
      <c r="B157" s="296"/>
      <c r="C157" s="296"/>
      <c r="D157" s="296"/>
      <c r="E157" s="296"/>
      <c r="F157" s="296"/>
      <c r="G157" s="296"/>
      <c r="H157" s="296"/>
      <c r="I157" s="296"/>
      <c r="J157" s="296"/>
      <c r="K157" s="296"/>
      <c r="L157" s="296"/>
      <c r="M157" s="296"/>
      <c r="N157" s="296"/>
      <c r="O157" s="296"/>
      <c r="P157" s="296"/>
      <c r="Q157" s="296"/>
    </row>
    <row r="158" spans="1:17" ht="30" x14ac:dyDescent="0.25">
      <c r="B158" s="869" t="s">
        <v>19</v>
      </c>
      <c r="C158" s="869" t="s">
        <v>152</v>
      </c>
      <c r="D158" s="40" t="s">
        <v>153</v>
      </c>
      <c r="E158" s="869" t="s">
        <v>29</v>
      </c>
      <c r="F158" s="874" t="s">
        <v>182</v>
      </c>
      <c r="G158" s="873"/>
      <c r="H158" s="296"/>
      <c r="I158" s="296"/>
      <c r="J158" s="296"/>
      <c r="K158" s="296"/>
      <c r="L158" s="296"/>
      <c r="M158" s="296"/>
      <c r="N158" s="296"/>
      <c r="O158" s="296"/>
      <c r="P158" s="296"/>
      <c r="Q158" s="296"/>
    </row>
    <row r="159" spans="1:17" ht="156.75" x14ac:dyDescent="0.2">
      <c r="B159" s="1978" t="s">
        <v>183</v>
      </c>
      <c r="C159" s="850" t="s">
        <v>184</v>
      </c>
      <c r="D159" s="346">
        <v>25</v>
      </c>
      <c r="E159" s="876">
        <v>25</v>
      </c>
      <c r="F159" s="1950">
        <v>60</v>
      </c>
      <c r="G159" s="872"/>
      <c r="H159" s="296"/>
      <c r="I159" s="296"/>
      <c r="J159" s="296"/>
      <c r="K159" s="296"/>
      <c r="L159" s="296"/>
      <c r="M159" s="296"/>
      <c r="N159" s="296"/>
      <c r="O159" s="296"/>
      <c r="P159" s="296"/>
      <c r="Q159" s="296"/>
    </row>
    <row r="160" spans="1:17" ht="114" x14ac:dyDescent="0.2">
      <c r="B160" s="1978"/>
      <c r="C160" s="850" t="s">
        <v>185</v>
      </c>
      <c r="D160" s="813">
        <v>25</v>
      </c>
      <c r="E160" s="876">
        <v>25</v>
      </c>
      <c r="F160" s="1951"/>
      <c r="G160" s="872"/>
      <c r="H160" s="296"/>
      <c r="I160" s="296"/>
      <c r="J160" s="296"/>
      <c r="K160" s="296"/>
      <c r="L160" s="296"/>
      <c r="M160" s="296"/>
      <c r="N160" s="296"/>
      <c r="O160" s="296"/>
      <c r="P160" s="296"/>
      <c r="Q160" s="296"/>
    </row>
    <row r="161" spans="2:17" ht="71.25" x14ac:dyDescent="0.2">
      <c r="B161" s="1978"/>
      <c r="C161" s="850" t="s">
        <v>186</v>
      </c>
      <c r="D161" s="346">
        <v>10</v>
      </c>
      <c r="E161" s="876">
        <v>10</v>
      </c>
      <c r="F161" s="1952"/>
      <c r="G161" s="872"/>
      <c r="H161" s="296"/>
      <c r="I161" s="296"/>
      <c r="J161" s="296"/>
      <c r="K161" s="296"/>
      <c r="L161" s="296"/>
      <c r="M161" s="296"/>
      <c r="N161" s="296"/>
      <c r="O161" s="296"/>
      <c r="P161" s="296"/>
      <c r="Q161" s="296"/>
    </row>
    <row r="162" spans="2:17" x14ac:dyDescent="0.2">
      <c r="B162" s="296"/>
      <c r="C162" s="871"/>
      <c r="D162" s="296"/>
      <c r="E162" s="296"/>
      <c r="F162" s="296"/>
      <c r="G162" s="296"/>
      <c r="H162" s="296"/>
      <c r="I162" s="296"/>
      <c r="J162" s="296"/>
      <c r="K162" s="296"/>
      <c r="L162" s="296"/>
      <c r="M162" s="296"/>
      <c r="N162" s="296"/>
      <c r="O162" s="296"/>
      <c r="P162" s="296"/>
      <c r="Q162" s="296"/>
    </row>
    <row r="163" spans="2:17" x14ac:dyDescent="0.25">
      <c r="B163" s="296"/>
      <c r="C163" s="296"/>
      <c r="D163" s="296"/>
      <c r="E163" s="296"/>
      <c r="F163" s="296"/>
      <c r="G163" s="296"/>
      <c r="H163" s="296"/>
      <c r="I163" s="296"/>
      <c r="J163" s="296"/>
      <c r="K163" s="296"/>
      <c r="L163" s="296"/>
      <c r="M163" s="296"/>
      <c r="N163" s="296"/>
      <c r="O163" s="296"/>
      <c r="P163" s="296"/>
      <c r="Q163" s="296"/>
    </row>
    <row r="164" spans="2:17" x14ac:dyDescent="0.25">
      <c r="B164" s="296"/>
      <c r="C164" s="296"/>
      <c r="D164" s="296"/>
      <c r="E164" s="296"/>
      <c r="F164" s="296"/>
      <c r="G164" s="296"/>
      <c r="H164" s="296"/>
      <c r="I164" s="296"/>
      <c r="J164" s="296"/>
      <c r="K164" s="296"/>
      <c r="L164" s="296"/>
      <c r="M164" s="296"/>
      <c r="N164" s="296"/>
      <c r="O164" s="296"/>
      <c r="P164" s="296"/>
      <c r="Q164" s="296"/>
    </row>
    <row r="165" spans="2:17" x14ac:dyDescent="0.25">
      <c r="B165" s="870" t="s">
        <v>187</v>
      </c>
      <c r="C165" s="296"/>
      <c r="D165" s="296"/>
      <c r="E165" s="296"/>
      <c r="F165" s="296"/>
      <c r="G165" s="296"/>
      <c r="H165" s="296"/>
      <c r="I165" s="296"/>
      <c r="J165" s="296"/>
      <c r="K165" s="296"/>
      <c r="L165" s="296"/>
      <c r="M165" s="296"/>
      <c r="N165" s="296"/>
      <c r="O165" s="296"/>
      <c r="P165" s="296"/>
      <c r="Q165" s="296"/>
    </row>
    <row r="166" spans="2:17" x14ac:dyDescent="0.25">
      <c r="B166" s="296"/>
      <c r="C166" s="296"/>
      <c r="D166" s="296"/>
      <c r="E166" s="296"/>
      <c r="F166" s="296"/>
      <c r="G166" s="296"/>
      <c r="H166" s="296"/>
      <c r="I166" s="296"/>
      <c r="J166" s="296"/>
      <c r="K166" s="296"/>
      <c r="L166" s="296"/>
      <c r="M166" s="296"/>
      <c r="N166" s="296"/>
      <c r="O166" s="296"/>
      <c r="P166" s="296"/>
      <c r="Q166" s="296"/>
    </row>
    <row r="167" spans="2:17" x14ac:dyDescent="0.25">
      <c r="B167" s="296"/>
      <c r="C167" s="296"/>
      <c r="D167" s="296"/>
      <c r="E167" s="296"/>
      <c r="F167" s="296"/>
      <c r="G167" s="296"/>
      <c r="H167" s="296"/>
      <c r="I167" s="296"/>
      <c r="J167" s="296"/>
      <c r="K167" s="296"/>
      <c r="L167" s="296"/>
      <c r="M167" s="296"/>
      <c r="N167" s="296"/>
      <c r="O167" s="296"/>
      <c r="P167" s="296"/>
      <c r="Q167" s="296"/>
    </row>
    <row r="168" spans="2:17" x14ac:dyDescent="0.25">
      <c r="B168" s="40" t="s">
        <v>19</v>
      </c>
      <c r="C168" s="40" t="s">
        <v>28</v>
      </c>
      <c r="D168" s="869" t="s">
        <v>29</v>
      </c>
      <c r="E168" s="869" t="s">
        <v>30</v>
      </c>
      <c r="F168" s="296"/>
      <c r="G168" s="296"/>
      <c r="H168" s="296"/>
      <c r="I168" s="296"/>
      <c r="J168" s="296"/>
      <c r="K168" s="296"/>
      <c r="L168" s="296"/>
      <c r="M168" s="296"/>
      <c r="N168" s="296"/>
      <c r="O168" s="296"/>
      <c r="P168" s="296"/>
      <c r="Q168" s="296"/>
    </row>
    <row r="169" spans="2:17" ht="28.5" x14ac:dyDescent="0.25">
      <c r="B169" s="43" t="s">
        <v>31</v>
      </c>
      <c r="C169" s="813">
        <v>40</v>
      </c>
      <c r="D169" s="346">
        <v>40</v>
      </c>
      <c r="E169" s="1537">
        <f>+D169+D170</f>
        <v>100</v>
      </c>
      <c r="F169" s="296"/>
      <c r="G169" s="296"/>
      <c r="H169" s="296"/>
      <c r="I169" s="296"/>
      <c r="J169" s="296"/>
      <c r="K169" s="296"/>
      <c r="L169" s="296"/>
      <c r="M169" s="296"/>
      <c r="N169" s="296"/>
      <c r="O169" s="296"/>
      <c r="P169" s="296"/>
      <c r="Q169" s="296"/>
    </row>
    <row r="170" spans="2:17" ht="57" x14ac:dyDescent="0.25">
      <c r="B170" s="43" t="s">
        <v>32</v>
      </c>
      <c r="C170" s="813">
        <v>60</v>
      </c>
      <c r="D170" s="346">
        <v>60</v>
      </c>
      <c r="E170" s="1539"/>
      <c r="F170" s="296"/>
      <c r="G170" s="296"/>
      <c r="H170" s="296"/>
      <c r="I170" s="296"/>
      <c r="J170" s="296"/>
      <c r="K170" s="296"/>
      <c r="L170" s="296"/>
      <c r="M170" s="296"/>
      <c r="N170" s="296"/>
      <c r="O170" s="296"/>
      <c r="P170" s="296"/>
      <c r="Q170" s="296"/>
    </row>
    <row r="171" spans="2:17" x14ac:dyDescent="0.25">
      <c r="B171" s="296"/>
      <c r="C171" s="296"/>
      <c r="D171" s="296"/>
      <c r="E171" s="296"/>
      <c r="F171" s="296"/>
      <c r="G171" s="296"/>
      <c r="H171" s="296"/>
      <c r="I171" s="296"/>
      <c r="J171" s="296"/>
      <c r="K171" s="296"/>
      <c r="L171" s="296"/>
      <c r="M171" s="296"/>
      <c r="N171" s="296"/>
      <c r="O171" s="296"/>
      <c r="P171" s="296"/>
      <c r="Q171" s="296"/>
    </row>
    <row r="172" spans="2:17" x14ac:dyDescent="0.25">
      <c r="B172" s="296"/>
      <c r="C172" s="296"/>
      <c r="D172" s="296"/>
      <c r="E172" s="296"/>
      <c r="F172" s="296"/>
      <c r="G172" s="296"/>
      <c r="H172" s="296"/>
      <c r="I172" s="296"/>
      <c r="J172" s="296"/>
      <c r="K172" s="296"/>
      <c r="L172" s="296"/>
      <c r="M172" s="296"/>
      <c r="N172" s="296"/>
      <c r="O172" s="296"/>
      <c r="P172" s="296"/>
      <c r="Q172" s="296"/>
    </row>
  </sheetData>
  <mergeCells count="204">
    <mergeCell ref="B59:N59"/>
    <mergeCell ref="O62:P62"/>
    <mergeCell ref="O63:P63"/>
    <mergeCell ref="O64:P64"/>
    <mergeCell ref="O65:P65"/>
    <mergeCell ref="B2:P2"/>
    <mergeCell ref="B4:P4"/>
    <mergeCell ref="C6:N6"/>
    <mergeCell ref="C7:N7"/>
    <mergeCell ref="C8:N8"/>
    <mergeCell ref="C9:N9"/>
    <mergeCell ref="C10:E10"/>
    <mergeCell ref="B14:C21"/>
    <mergeCell ref="B22:C22"/>
    <mergeCell ref="E40:E41"/>
    <mergeCell ref="M45:N45"/>
    <mergeCell ref="B53:B54"/>
    <mergeCell ref="C53:C54"/>
    <mergeCell ref="D53:E53"/>
    <mergeCell ref="C57:N57"/>
    <mergeCell ref="O66:P66"/>
    <mergeCell ref="O67:P67"/>
    <mergeCell ref="B73:N73"/>
    <mergeCell ref="J78:L78"/>
    <mergeCell ref="P78:Q78"/>
    <mergeCell ref="B79:B80"/>
    <mergeCell ref="C79:C80"/>
    <mergeCell ref="D79:D80"/>
    <mergeCell ref="E79:E80"/>
    <mergeCell ref="F79:F80"/>
    <mergeCell ref="C87:C89"/>
    <mergeCell ref="D87:D89"/>
    <mergeCell ref="E87:E89"/>
    <mergeCell ref="F87:F89"/>
    <mergeCell ref="G87:G89"/>
    <mergeCell ref="H87:H89"/>
    <mergeCell ref="P79:Q80"/>
    <mergeCell ref="G79:G80"/>
    <mergeCell ref="H79:H80"/>
    <mergeCell ref="I79:I80"/>
    <mergeCell ref="M79:M80"/>
    <mergeCell ref="N79:N80"/>
    <mergeCell ref="O79:O80"/>
    <mergeCell ref="G82:G86"/>
    <mergeCell ref="H82:H86"/>
    <mergeCell ref="I82:I86"/>
    <mergeCell ref="L82:L86"/>
    <mergeCell ref="O91:O92"/>
    <mergeCell ref="B93:B96"/>
    <mergeCell ref="C93:C96"/>
    <mergeCell ref="D93:D96"/>
    <mergeCell ref="E93:E96"/>
    <mergeCell ref="F93:F96"/>
    <mergeCell ref="I87:I89"/>
    <mergeCell ref="L87:L89"/>
    <mergeCell ref="M87:M89"/>
    <mergeCell ref="N87:N89"/>
    <mergeCell ref="O87:O89"/>
    <mergeCell ref="B82:B86"/>
    <mergeCell ref="C82:C86"/>
    <mergeCell ref="D82:D86"/>
    <mergeCell ref="E82:E86"/>
    <mergeCell ref="F82:F86"/>
    <mergeCell ref="M82:M86"/>
    <mergeCell ref="N82:N86"/>
    <mergeCell ref="O82:O86"/>
    <mergeCell ref="B87:B89"/>
    <mergeCell ref="N91:N92"/>
    <mergeCell ref="M93:M96"/>
    <mergeCell ref="N93:N96"/>
    <mergeCell ref="O93:O96"/>
    <mergeCell ref="B104:B105"/>
    <mergeCell ref="C104:C105"/>
    <mergeCell ref="D104:D105"/>
    <mergeCell ref="E104:E105"/>
    <mergeCell ref="F104:F105"/>
    <mergeCell ref="G93:G96"/>
    <mergeCell ref="H93:H96"/>
    <mergeCell ref="I93:I96"/>
    <mergeCell ref="L93:L96"/>
    <mergeCell ref="G91:G92"/>
    <mergeCell ref="H91:H92"/>
    <mergeCell ref="I91:I92"/>
    <mergeCell ref="L91:L92"/>
    <mergeCell ref="B91:B92"/>
    <mergeCell ref="C91:C92"/>
    <mergeCell ref="D91:D92"/>
    <mergeCell ref="E91:E92"/>
    <mergeCell ref="F91:F92"/>
    <mergeCell ref="B98:B101"/>
    <mergeCell ref="C98:C101"/>
    <mergeCell ref="D98:D101"/>
    <mergeCell ref="M91:M92"/>
    <mergeCell ref="E98:E101"/>
    <mergeCell ref="F98:F101"/>
    <mergeCell ref="G98:G101"/>
    <mergeCell ref="H98:H101"/>
    <mergeCell ref="P99:Q99"/>
    <mergeCell ref="P101:Q101"/>
    <mergeCell ref="I98:I101"/>
    <mergeCell ref="P100:Q100"/>
    <mergeCell ref="B102:B103"/>
    <mergeCell ref="C102:C103"/>
    <mergeCell ref="D102:D103"/>
    <mergeCell ref="E102:E103"/>
    <mergeCell ref="F102:F103"/>
    <mergeCell ref="G102:G103"/>
    <mergeCell ref="H102:H103"/>
    <mergeCell ref="I102:I103"/>
    <mergeCell ref="O102:O103"/>
    <mergeCell ref="H106:H110"/>
    <mergeCell ref="I106:I110"/>
    <mergeCell ref="B112:B114"/>
    <mergeCell ref="C112:C114"/>
    <mergeCell ref="D112:D114"/>
    <mergeCell ref="E112:E114"/>
    <mergeCell ref="F112:F114"/>
    <mergeCell ref="G112:G114"/>
    <mergeCell ref="H112:H114"/>
    <mergeCell ref="I104:I105"/>
    <mergeCell ref="L104:L105"/>
    <mergeCell ref="M104:M105"/>
    <mergeCell ref="N104:N105"/>
    <mergeCell ref="O104:O105"/>
    <mergeCell ref="L102:L103"/>
    <mergeCell ref="M102:M103"/>
    <mergeCell ref="N102:N103"/>
    <mergeCell ref="G104:G105"/>
    <mergeCell ref="H104:H105"/>
    <mergeCell ref="B121:N121"/>
    <mergeCell ref="D124:E124"/>
    <mergeCell ref="D125:E125"/>
    <mergeCell ref="B128:P128"/>
    <mergeCell ref="I112:I114"/>
    <mergeCell ref="B106:B110"/>
    <mergeCell ref="C106:C110"/>
    <mergeCell ref="D106:D110"/>
    <mergeCell ref="E106:E110"/>
    <mergeCell ref="F106:F110"/>
    <mergeCell ref="G106:G110"/>
    <mergeCell ref="L112:L114"/>
    <mergeCell ref="M112:M114"/>
    <mergeCell ref="N112:N114"/>
    <mergeCell ref="O112:O114"/>
    <mergeCell ref="B116:B117"/>
    <mergeCell ref="C116:C117"/>
    <mergeCell ref="D116:D117"/>
    <mergeCell ref="E116:E117"/>
    <mergeCell ref="F116:F117"/>
    <mergeCell ref="G116:G117"/>
    <mergeCell ref="H116:H117"/>
    <mergeCell ref="I116:I117"/>
    <mergeCell ref="E169:E170"/>
    <mergeCell ref="B131:N131"/>
    <mergeCell ref="E142:E144"/>
    <mergeCell ref="B147:N147"/>
    <mergeCell ref="J149:L149"/>
    <mergeCell ref="P149:Q149"/>
    <mergeCell ref="P150:Q150"/>
    <mergeCell ref="P151:Q151"/>
    <mergeCell ref="P152:Q152"/>
    <mergeCell ref="P153:Q153"/>
    <mergeCell ref="B159:B161"/>
    <mergeCell ref="F159:F161"/>
    <mergeCell ref="P154:Q154"/>
    <mergeCell ref="P87:Q87"/>
    <mergeCell ref="P88:Q88"/>
    <mergeCell ref="P89:Q89"/>
    <mergeCell ref="R82:R86"/>
    <mergeCell ref="R93:R96"/>
    <mergeCell ref="R104:R105"/>
    <mergeCell ref="P81:Q81"/>
    <mergeCell ref="P82:Q82"/>
    <mergeCell ref="P83:Q83"/>
    <mergeCell ref="P84:Q84"/>
    <mergeCell ref="P85:Q85"/>
    <mergeCell ref="P86:Q86"/>
    <mergeCell ref="P102:Q102"/>
    <mergeCell ref="P103:Q103"/>
    <mergeCell ref="R112:R114"/>
    <mergeCell ref="R116:R117"/>
    <mergeCell ref="P104:Q104"/>
    <mergeCell ref="P105:Q105"/>
    <mergeCell ref="P106:Q106"/>
    <mergeCell ref="P107:Q107"/>
    <mergeCell ref="P108:Q108"/>
    <mergeCell ref="P109:Q109"/>
    <mergeCell ref="P110:Q110"/>
    <mergeCell ref="P111:Q111"/>
    <mergeCell ref="P113:Q113"/>
    <mergeCell ref="P114:Q114"/>
    <mergeCell ref="P115:Q115"/>
    <mergeCell ref="P116:Q116"/>
    <mergeCell ref="P117:Q117"/>
    <mergeCell ref="P112:Q112"/>
    <mergeCell ref="P90:Q90"/>
    <mergeCell ref="P91:Q91"/>
    <mergeCell ref="P92:Q92"/>
    <mergeCell ref="P93:Q93"/>
    <mergeCell ref="P94:Q94"/>
    <mergeCell ref="P95:Q95"/>
    <mergeCell ref="P96:Q96"/>
    <mergeCell ref="P97:Q97"/>
    <mergeCell ref="P98:Q98"/>
  </mergeCells>
  <dataValidations count="2">
    <dataValidation type="decimal" allowBlank="1" showInputMessage="1" showErrorMessage="1" sqref="WVH983086 WLL983086 C65582 IV65582 SR65582 ACN65582 AMJ65582 AWF65582 BGB65582 BPX65582 BZT65582 CJP65582 CTL65582 DDH65582 DND65582 DWZ65582 EGV65582 EQR65582 FAN65582 FKJ65582 FUF65582 GEB65582 GNX65582 GXT65582 HHP65582 HRL65582 IBH65582 ILD65582 IUZ65582 JEV65582 JOR65582 JYN65582 KIJ65582 KSF65582 LCB65582 LLX65582 LVT65582 MFP65582 MPL65582 MZH65582 NJD65582 NSZ65582 OCV65582 OMR65582 OWN65582 PGJ65582 PQF65582 QAB65582 QJX65582 QTT65582 RDP65582 RNL65582 RXH65582 SHD65582 SQZ65582 TAV65582 TKR65582 TUN65582 UEJ65582 UOF65582 UYB65582 VHX65582 VRT65582 WBP65582 WLL65582 WVH65582 C131118 IV131118 SR131118 ACN131118 AMJ131118 AWF131118 BGB131118 BPX131118 BZT131118 CJP131118 CTL131118 DDH131118 DND131118 DWZ131118 EGV131118 EQR131118 FAN131118 FKJ131118 FUF131118 GEB131118 GNX131118 GXT131118 HHP131118 HRL131118 IBH131118 ILD131118 IUZ131118 JEV131118 JOR131118 JYN131118 KIJ131118 KSF131118 LCB131118 LLX131118 LVT131118 MFP131118 MPL131118 MZH131118 NJD131118 NSZ131118 OCV131118 OMR131118 OWN131118 PGJ131118 PQF131118 QAB131118 QJX131118 QTT131118 RDP131118 RNL131118 RXH131118 SHD131118 SQZ131118 TAV131118 TKR131118 TUN131118 UEJ131118 UOF131118 UYB131118 VHX131118 VRT131118 WBP131118 WLL131118 WVH131118 C196654 IV196654 SR196654 ACN196654 AMJ196654 AWF196654 BGB196654 BPX196654 BZT196654 CJP196654 CTL196654 DDH196654 DND196654 DWZ196654 EGV196654 EQR196654 FAN196654 FKJ196654 FUF196654 GEB196654 GNX196654 GXT196654 HHP196654 HRL196654 IBH196654 ILD196654 IUZ196654 JEV196654 JOR196654 JYN196654 KIJ196654 KSF196654 LCB196654 LLX196654 LVT196654 MFP196654 MPL196654 MZH196654 NJD196654 NSZ196654 OCV196654 OMR196654 OWN196654 PGJ196654 PQF196654 QAB196654 QJX196654 QTT196654 RDP196654 RNL196654 RXH196654 SHD196654 SQZ196654 TAV196654 TKR196654 TUN196654 UEJ196654 UOF196654 UYB196654 VHX196654 VRT196654 WBP196654 WLL196654 WVH196654 C262190 IV262190 SR262190 ACN262190 AMJ262190 AWF262190 BGB262190 BPX262190 BZT262190 CJP262190 CTL262190 DDH262190 DND262190 DWZ262190 EGV262190 EQR262190 FAN262190 FKJ262190 FUF262190 GEB262190 GNX262190 GXT262190 HHP262190 HRL262190 IBH262190 ILD262190 IUZ262190 JEV262190 JOR262190 JYN262190 KIJ262190 KSF262190 LCB262190 LLX262190 LVT262190 MFP262190 MPL262190 MZH262190 NJD262190 NSZ262190 OCV262190 OMR262190 OWN262190 PGJ262190 PQF262190 QAB262190 QJX262190 QTT262190 RDP262190 RNL262190 RXH262190 SHD262190 SQZ262190 TAV262190 TKR262190 TUN262190 UEJ262190 UOF262190 UYB262190 VHX262190 VRT262190 WBP262190 WLL262190 WVH262190 C327726 IV327726 SR327726 ACN327726 AMJ327726 AWF327726 BGB327726 BPX327726 BZT327726 CJP327726 CTL327726 DDH327726 DND327726 DWZ327726 EGV327726 EQR327726 FAN327726 FKJ327726 FUF327726 GEB327726 GNX327726 GXT327726 HHP327726 HRL327726 IBH327726 ILD327726 IUZ327726 JEV327726 JOR327726 JYN327726 KIJ327726 KSF327726 LCB327726 LLX327726 LVT327726 MFP327726 MPL327726 MZH327726 NJD327726 NSZ327726 OCV327726 OMR327726 OWN327726 PGJ327726 PQF327726 QAB327726 QJX327726 QTT327726 RDP327726 RNL327726 RXH327726 SHD327726 SQZ327726 TAV327726 TKR327726 TUN327726 UEJ327726 UOF327726 UYB327726 VHX327726 VRT327726 WBP327726 WLL327726 WVH327726 C393262 IV393262 SR393262 ACN393262 AMJ393262 AWF393262 BGB393262 BPX393262 BZT393262 CJP393262 CTL393262 DDH393262 DND393262 DWZ393262 EGV393262 EQR393262 FAN393262 FKJ393262 FUF393262 GEB393262 GNX393262 GXT393262 HHP393262 HRL393262 IBH393262 ILD393262 IUZ393262 JEV393262 JOR393262 JYN393262 KIJ393262 KSF393262 LCB393262 LLX393262 LVT393262 MFP393262 MPL393262 MZH393262 NJD393262 NSZ393262 OCV393262 OMR393262 OWN393262 PGJ393262 PQF393262 QAB393262 QJX393262 QTT393262 RDP393262 RNL393262 RXH393262 SHD393262 SQZ393262 TAV393262 TKR393262 TUN393262 UEJ393262 UOF393262 UYB393262 VHX393262 VRT393262 WBP393262 WLL393262 WVH393262 C458798 IV458798 SR458798 ACN458798 AMJ458798 AWF458798 BGB458798 BPX458798 BZT458798 CJP458798 CTL458798 DDH458798 DND458798 DWZ458798 EGV458798 EQR458798 FAN458798 FKJ458798 FUF458798 GEB458798 GNX458798 GXT458798 HHP458798 HRL458798 IBH458798 ILD458798 IUZ458798 JEV458798 JOR458798 JYN458798 KIJ458798 KSF458798 LCB458798 LLX458798 LVT458798 MFP458798 MPL458798 MZH458798 NJD458798 NSZ458798 OCV458798 OMR458798 OWN458798 PGJ458798 PQF458798 QAB458798 QJX458798 QTT458798 RDP458798 RNL458798 RXH458798 SHD458798 SQZ458798 TAV458798 TKR458798 TUN458798 UEJ458798 UOF458798 UYB458798 VHX458798 VRT458798 WBP458798 WLL458798 WVH458798 C524334 IV524334 SR524334 ACN524334 AMJ524334 AWF524334 BGB524334 BPX524334 BZT524334 CJP524334 CTL524334 DDH524334 DND524334 DWZ524334 EGV524334 EQR524334 FAN524334 FKJ524334 FUF524334 GEB524334 GNX524334 GXT524334 HHP524334 HRL524334 IBH524334 ILD524334 IUZ524334 JEV524334 JOR524334 JYN524334 KIJ524334 KSF524334 LCB524334 LLX524334 LVT524334 MFP524334 MPL524334 MZH524334 NJD524334 NSZ524334 OCV524334 OMR524334 OWN524334 PGJ524334 PQF524334 QAB524334 QJX524334 QTT524334 RDP524334 RNL524334 RXH524334 SHD524334 SQZ524334 TAV524334 TKR524334 TUN524334 UEJ524334 UOF524334 UYB524334 VHX524334 VRT524334 WBP524334 WLL524334 WVH524334 C589870 IV589870 SR589870 ACN589870 AMJ589870 AWF589870 BGB589870 BPX589870 BZT589870 CJP589870 CTL589870 DDH589870 DND589870 DWZ589870 EGV589870 EQR589870 FAN589870 FKJ589870 FUF589870 GEB589870 GNX589870 GXT589870 HHP589870 HRL589870 IBH589870 ILD589870 IUZ589870 JEV589870 JOR589870 JYN589870 KIJ589870 KSF589870 LCB589870 LLX589870 LVT589870 MFP589870 MPL589870 MZH589870 NJD589870 NSZ589870 OCV589870 OMR589870 OWN589870 PGJ589870 PQF589870 QAB589870 QJX589870 QTT589870 RDP589870 RNL589870 RXH589870 SHD589870 SQZ589870 TAV589870 TKR589870 TUN589870 UEJ589870 UOF589870 UYB589870 VHX589870 VRT589870 WBP589870 WLL589870 WVH589870 C655406 IV655406 SR655406 ACN655406 AMJ655406 AWF655406 BGB655406 BPX655406 BZT655406 CJP655406 CTL655406 DDH655406 DND655406 DWZ655406 EGV655406 EQR655406 FAN655406 FKJ655406 FUF655406 GEB655406 GNX655406 GXT655406 HHP655406 HRL655406 IBH655406 ILD655406 IUZ655406 JEV655406 JOR655406 JYN655406 KIJ655406 KSF655406 LCB655406 LLX655406 LVT655406 MFP655406 MPL655406 MZH655406 NJD655406 NSZ655406 OCV655406 OMR655406 OWN655406 PGJ655406 PQF655406 QAB655406 QJX655406 QTT655406 RDP655406 RNL655406 RXH655406 SHD655406 SQZ655406 TAV655406 TKR655406 TUN655406 UEJ655406 UOF655406 UYB655406 VHX655406 VRT655406 WBP655406 WLL655406 WVH655406 C720942 IV720942 SR720942 ACN720942 AMJ720942 AWF720942 BGB720942 BPX720942 BZT720942 CJP720942 CTL720942 DDH720942 DND720942 DWZ720942 EGV720942 EQR720942 FAN720942 FKJ720942 FUF720942 GEB720942 GNX720942 GXT720942 HHP720942 HRL720942 IBH720942 ILD720942 IUZ720942 JEV720942 JOR720942 JYN720942 KIJ720942 KSF720942 LCB720942 LLX720942 LVT720942 MFP720942 MPL720942 MZH720942 NJD720942 NSZ720942 OCV720942 OMR720942 OWN720942 PGJ720942 PQF720942 QAB720942 QJX720942 QTT720942 RDP720942 RNL720942 RXH720942 SHD720942 SQZ720942 TAV720942 TKR720942 TUN720942 UEJ720942 UOF720942 UYB720942 VHX720942 VRT720942 WBP720942 WLL720942 WVH720942 C786478 IV786478 SR786478 ACN786478 AMJ786478 AWF786478 BGB786478 BPX786478 BZT786478 CJP786478 CTL786478 DDH786478 DND786478 DWZ786478 EGV786478 EQR786478 FAN786478 FKJ786478 FUF786478 GEB786478 GNX786478 GXT786478 HHP786478 HRL786478 IBH786478 ILD786478 IUZ786478 JEV786478 JOR786478 JYN786478 KIJ786478 KSF786478 LCB786478 LLX786478 LVT786478 MFP786478 MPL786478 MZH786478 NJD786478 NSZ786478 OCV786478 OMR786478 OWN786478 PGJ786478 PQF786478 QAB786478 QJX786478 QTT786478 RDP786478 RNL786478 RXH786478 SHD786478 SQZ786478 TAV786478 TKR786478 TUN786478 UEJ786478 UOF786478 UYB786478 VHX786478 VRT786478 WBP786478 WLL786478 WVH786478 C852014 IV852014 SR852014 ACN852014 AMJ852014 AWF852014 BGB852014 BPX852014 BZT852014 CJP852014 CTL852014 DDH852014 DND852014 DWZ852014 EGV852014 EQR852014 FAN852014 FKJ852014 FUF852014 GEB852014 GNX852014 GXT852014 HHP852014 HRL852014 IBH852014 ILD852014 IUZ852014 JEV852014 JOR852014 JYN852014 KIJ852014 KSF852014 LCB852014 LLX852014 LVT852014 MFP852014 MPL852014 MZH852014 NJD852014 NSZ852014 OCV852014 OMR852014 OWN852014 PGJ852014 PQF852014 QAB852014 QJX852014 QTT852014 RDP852014 RNL852014 RXH852014 SHD852014 SQZ852014 TAV852014 TKR852014 TUN852014 UEJ852014 UOF852014 UYB852014 VHX852014 VRT852014 WBP852014 WLL852014 WVH852014 C917550 IV917550 SR917550 ACN917550 AMJ917550 AWF917550 BGB917550 BPX917550 BZT917550 CJP917550 CTL917550 DDH917550 DND917550 DWZ917550 EGV917550 EQR917550 FAN917550 FKJ917550 FUF917550 GEB917550 GNX917550 GXT917550 HHP917550 HRL917550 IBH917550 ILD917550 IUZ917550 JEV917550 JOR917550 JYN917550 KIJ917550 KSF917550 LCB917550 LLX917550 LVT917550 MFP917550 MPL917550 MZH917550 NJD917550 NSZ917550 OCV917550 OMR917550 OWN917550 PGJ917550 PQF917550 QAB917550 QJX917550 QTT917550 RDP917550 RNL917550 RXH917550 SHD917550 SQZ917550 TAV917550 TKR917550 TUN917550 UEJ917550 UOF917550 UYB917550 VHX917550 VRT917550 WBP917550 WLL917550 WVH917550 C983086 IV983086 SR983086 ACN983086 AMJ983086 AWF983086 BGB983086 BPX983086 BZT983086 CJP983086 CTL983086 DDH983086 DND983086 DWZ983086 EGV983086 EQR983086 FAN983086 FKJ983086 FUF983086 GEB983086 GNX983086 GXT983086 HHP983086 HRL983086 IBH983086 ILD983086 IUZ983086 JEV983086 JOR983086 JYN983086 KIJ983086 KSF983086 LCB983086 LLX983086 LVT983086 MFP983086 MPL983086 MZH983086 NJD983086 NSZ983086 OCV983086 OMR983086 OWN983086 PGJ983086 PQF983086 QAB983086 QJX983086 QTT983086 RDP983086 RNL983086 RXH983086 SHD983086 SQZ983086 TAV983086 TKR983086 TUN983086 UEJ983086 UOF983086 UYB983086 VHX983086 VRT983086 WBP98308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6 A65582 IS65582 SO65582 ACK65582 AMG65582 AWC65582 BFY65582 BPU65582 BZQ65582 CJM65582 CTI65582 DDE65582 DNA65582 DWW65582 EGS65582 EQO65582 FAK65582 FKG65582 FUC65582 GDY65582 GNU65582 GXQ65582 HHM65582 HRI65582 IBE65582 ILA65582 IUW65582 JES65582 JOO65582 JYK65582 KIG65582 KSC65582 LBY65582 LLU65582 LVQ65582 MFM65582 MPI65582 MZE65582 NJA65582 NSW65582 OCS65582 OMO65582 OWK65582 PGG65582 PQC65582 PZY65582 QJU65582 QTQ65582 RDM65582 RNI65582 RXE65582 SHA65582 SQW65582 TAS65582 TKO65582 TUK65582 UEG65582 UOC65582 UXY65582 VHU65582 VRQ65582 WBM65582 WLI65582 WVE65582 A131118 IS131118 SO131118 ACK131118 AMG131118 AWC131118 BFY131118 BPU131118 BZQ131118 CJM131118 CTI131118 DDE131118 DNA131118 DWW131118 EGS131118 EQO131118 FAK131118 FKG131118 FUC131118 GDY131118 GNU131118 GXQ131118 HHM131118 HRI131118 IBE131118 ILA131118 IUW131118 JES131118 JOO131118 JYK131118 KIG131118 KSC131118 LBY131118 LLU131118 LVQ131118 MFM131118 MPI131118 MZE131118 NJA131118 NSW131118 OCS131118 OMO131118 OWK131118 PGG131118 PQC131118 PZY131118 QJU131118 QTQ131118 RDM131118 RNI131118 RXE131118 SHA131118 SQW131118 TAS131118 TKO131118 TUK131118 UEG131118 UOC131118 UXY131118 VHU131118 VRQ131118 WBM131118 WLI131118 WVE131118 A196654 IS196654 SO196654 ACK196654 AMG196654 AWC196654 BFY196654 BPU196654 BZQ196654 CJM196654 CTI196654 DDE196654 DNA196654 DWW196654 EGS196654 EQO196654 FAK196654 FKG196654 FUC196654 GDY196654 GNU196654 GXQ196654 HHM196654 HRI196654 IBE196654 ILA196654 IUW196654 JES196654 JOO196654 JYK196654 KIG196654 KSC196654 LBY196654 LLU196654 LVQ196654 MFM196654 MPI196654 MZE196654 NJA196654 NSW196654 OCS196654 OMO196654 OWK196654 PGG196654 PQC196654 PZY196654 QJU196654 QTQ196654 RDM196654 RNI196654 RXE196654 SHA196654 SQW196654 TAS196654 TKO196654 TUK196654 UEG196654 UOC196654 UXY196654 VHU196654 VRQ196654 WBM196654 WLI196654 WVE196654 A262190 IS262190 SO262190 ACK262190 AMG262190 AWC262190 BFY262190 BPU262190 BZQ262190 CJM262190 CTI262190 DDE262190 DNA262190 DWW262190 EGS262190 EQO262190 FAK262190 FKG262190 FUC262190 GDY262190 GNU262190 GXQ262190 HHM262190 HRI262190 IBE262190 ILA262190 IUW262190 JES262190 JOO262190 JYK262190 KIG262190 KSC262190 LBY262190 LLU262190 LVQ262190 MFM262190 MPI262190 MZE262190 NJA262190 NSW262190 OCS262190 OMO262190 OWK262190 PGG262190 PQC262190 PZY262190 QJU262190 QTQ262190 RDM262190 RNI262190 RXE262190 SHA262190 SQW262190 TAS262190 TKO262190 TUK262190 UEG262190 UOC262190 UXY262190 VHU262190 VRQ262190 WBM262190 WLI262190 WVE262190 A327726 IS327726 SO327726 ACK327726 AMG327726 AWC327726 BFY327726 BPU327726 BZQ327726 CJM327726 CTI327726 DDE327726 DNA327726 DWW327726 EGS327726 EQO327726 FAK327726 FKG327726 FUC327726 GDY327726 GNU327726 GXQ327726 HHM327726 HRI327726 IBE327726 ILA327726 IUW327726 JES327726 JOO327726 JYK327726 KIG327726 KSC327726 LBY327726 LLU327726 LVQ327726 MFM327726 MPI327726 MZE327726 NJA327726 NSW327726 OCS327726 OMO327726 OWK327726 PGG327726 PQC327726 PZY327726 QJU327726 QTQ327726 RDM327726 RNI327726 RXE327726 SHA327726 SQW327726 TAS327726 TKO327726 TUK327726 UEG327726 UOC327726 UXY327726 VHU327726 VRQ327726 WBM327726 WLI327726 WVE327726 A393262 IS393262 SO393262 ACK393262 AMG393262 AWC393262 BFY393262 BPU393262 BZQ393262 CJM393262 CTI393262 DDE393262 DNA393262 DWW393262 EGS393262 EQO393262 FAK393262 FKG393262 FUC393262 GDY393262 GNU393262 GXQ393262 HHM393262 HRI393262 IBE393262 ILA393262 IUW393262 JES393262 JOO393262 JYK393262 KIG393262 KSC393262 LBY393262 LLU393262 LVQ393262 MFM393262 MPI393262 MZE393262 NJA393262 NSW393262 OCS393262 OMO393262 OWK393262 PGG393262 PQC393262 PZY393262 QJU393262 QTQ393262 RDM393262 RNI393262 RXE393262 SHA393262 SQW393262 TAS393262 TKO393262 TUK393262 UEG393262 UOC393262 UXY393262 VHU393262 VRQ393262 WBM393262 WLI393262 WVE393262 A458798 IS458798 SO458798 ACK458798 AMG458798 AWC458798 BFY458798 BPU458798 BZQ458798 CJM458798 CTI458798 DDE458798 DNA458798 DWW458798 EGS458798 EQO458798 FAK458798 FKG458798 FUC458798 GDY458798 GNU458798 GXQ458798 HHM458798 HRI458798 IBE458798 ILA458798 IUW458798 JES458798 JOO458798 JYK458798 KIG458798 KSC458798 LBY458798 LLU458798 LVQ458798 MFM458798 MPI458798 MZE458798 NJA458798 NSW458798 OCS458798 OMO458798 OWK458798 PGG458798 PQC458798 PZY458798 QJU458798 QTQ458798 RDM458798 RNI458798 RXE458798 SHA458798 SQW458798 TAS458798 TKO458798 TUK458798 UEG458798 UOC458798 UXY458798 VHU458798 VRQ458798 WBM458798 WLI458798 WVE458798 A524334 IS524334 SO524334 ACK524334 AMG524334 AWC524334 BFY524334 BPU524334 BZQ524334 CJM524334 CTI524334 DDE524334 DNA524334 DWW524334 EGS524334 EQO524334 FAK524334 FKG524334 FUC524334 GDY524334 GNU524334 GXQ524334 HHM524334 HRI524334 IBE524334 ILA524334 IUW524334 JES524334 JOO524334 JYK524334 KIG524334 KSC524334 LBY524334 LLU524334 LVQ524334 MFM524334 MPI524334 MZE524334 NJA524334 NSW524334 OCS524334 OMO524334 OWK524334 PGG524334 PQC524334 PZY524334 QJU524334 QTQ524334 RDM524334 RNI524334 RXE524334 SHA524334 SQW524334 TAS524334 TKO524334 TUK524334 UEG524334 UOC524334 UXY524334 VHU524334 VRQ524334 WBM524334 WLI524334 WVE524334 A589870 IS589870 SO589870 ACK589870 AMG589870 AWC589870 BFY589870 BPU589870 BZQ589870 CJM589870 CTI589870 DDE589870 DNA589870 DWW589870 EGS589870 EQO589870 FAK589870 FKG589870 FUC589870 GDY589870 GNU589870 GXQ589870 HHM589870 HRI589870 IBE589870 ILA589870 IUW589870 JES589870 JOO589870 JYK589870 KIG589870 KSC589870 LBY589870 LLU589870 LVQ589870 MFM589870 MPI589870 MZE589870 NJA589870 NSW589870 OCS589870 OMO589870 OWK589870 PGG589870 PQC589870 PZY589870 QJU589870 QTQ589870 RDM589870 RNI589870 RXE589870 SHA589870 SQW589870 TAS589870 TKO589870 TUK589870 UEG589870 UOC589870 UXY589870 VHU589870 VRQ589870 WBM589870 WLI589870 WVE589870 A655406 IS655406 SO655406 ACK655406 AMG655406 AWC655406 BFY655406 BPU655406 BZQ655406 CJM655406 CTI655406 DDE655406 DNA655406 DWW655406 EGS655406 EQO655406 FAK655406 FKG655406 FUC655406 GDY655406 GNU655406 GXQ655406 HHM655406 HRI655406 IBE655406 ILA655406 IUW655406 JES655406 JOO655406 JYK655406 KIG655406 KSC655406 LBY655406 LLU655406 LVQ655406 MFM655406 MPI655406 MZE655406 NJA655406 NSW655406 OCS655406 OMO655406 OWK655406 PGG655406 PQC655406 PZY655406 QJU655406 QTQ655406 RDM655406 RNI655406 RXE655406 SHA655406 SQW655406 TAS655406 TKO655406 TUK655406 UEG655406 UOC655406 UXY655406 VHU655406 VRQ655406 WBM655406 WLI655406 WVE655406 A720942 IS720942 SO720942 ACK720942 AMG720942 AWC720942 BFY720942 BPU720942 BZQ720942 CJM720942 CTI720942 DDE720942 DNA720942 DWW720942 EGS720942 EQO720942 FAK720942 FKG720942 FUC720942 GDY720942 GNU720942 GXQ720942 HHM720942 HRI720942 IBE720942 ILA720942 IUW720942 JES720942 JOO720942 JYK720942 KIG720942 KSC720942 LBY720942 LLU720942 LVQ720942 MFM720942 MPI720942 MZE720942 NJA720942 NSW720942 OCS720942 OMO720942 OWK720942 PGG720942 PQC720942 PZY720942 QJU720942 QTQ720942 RDM720942 RNI720942 RXE720942 SHA720942 SQW720942 TAS720942 TKO720942 TUK720942 UEG720942 UOC720942 UXY720942 VHU720942 VRQ720942 WBM720942 WLI720942 WVE720942 A786478 IS786478 SO786478 ACK786478 AMG786478 AWC786478 BFY786478 BPU786478 BZQ786478 CJM786478 CTI786478 DDE786478 DNA786478 DWW786478 EGS786478 EQO786478 FAK786478 FKG786478 FUC786478 GDY786478 GNU786478 GXQ786478 HHM786478 HRI786478 IBE786478 ILA786478 IUW786478 JES786478 JOO786478 JYK786478 KIG786478 KSC786478 LBY786478 LLU786478 LVQ786478 MFM786478 MPI786478 MZE786478 NJA786478 NSW786478 OCS786478 OMO786478 OWK786478 PGG786478 PQC786478 PZY786478 QJU786478 QTQ786478 RDM786478 RNI786478 RXE786478 SHA786478 SQW786478 TAS786478 TKO786478 TUK786478 UEG786478 UOC786478 UXY786478 VHU786478 VRQ786478 WBM786478 WLI786478 WVE786478 A852014 IS852014 SO852014 ACK852014 AMG852014 AWC852014 BFY852014 BPU852014 BZQ852014 CJM852014 CTI852014 DDE852014 DNA852014 DWW852014 EGS852014 EQO852014 FAK852014 FKG852014 FUC852014 GDY852014 GNU852014 GXQ852014 HHM852014 HRI852014 IBE852014 ILA852014 IUW852014 JES852014 JOO852014 JYK852014 KIG852014 KSC852014 LBY852014 LLU852014 LVQ852014 MFM852014 MPI852014 MZE852014 NJA852014 NSW852014 OCS852014 OMO852014 OWK852014 PGG852014 PQC852014 PZY852014 QJU852014 QTQ852014 RDM852014 RNI852014 RXE852014 SHA852014 SQW852014 TAS852014 TKO852014 TUK852014 UEG852014 UOC852014 UXY852014 VHU852014 VRQ852014 WBM852014 WLI852014 WVE852014 A917550 IS917550 SO917550 ACK917550 AMG917550 AWC917550 BFY917550 BPU917550 BZQ917550 CJM917550 CTI917550 DDE917550 DNA917550 DWW917550 EGS917550 EQO917550 FAK917550 FKG917550 FUC917550 GDY917550 GNU917550 GXQ917550 HHM917550 HRI917550 IBE917550 ILA917550 IUW917550 JES917550 JOO917550 JYK917550 KIG917550 KSC917550 LBY917550 LLU917550 LVQ917550 MFM917550 MPI917550 MZE917550 NJA917550 NSW917550 OCS917550 OMO917550 OWK917550 PGG917550 PQC917550 PZY917550 QJU917550 QTQ917550 RDM917550 RNI917550 RXE917550 SHA917550 SQW917550 TAS917550 TKO917550 TUK917550 UEG917550 UOC917550 UXY917550 VHU917550 VRQ917550 WBM917550 WLI917550 WVE917550 A983086 IS983086 SO983086 ACK983086 AMG983086 AWC983086 BFY983086 BPU983086 BZQ983086 CJM983086 CTI983086 DDE983086 DNA983086 DWW983086 EGS983086 EQO983086 FAK983086 FKG983086 FUC983086 GDY983086 GNU983086 GXQ983086 HHM983086 HRI983086 IBE983086 ILA983086 IUW983086 JES983086 JOO983086 JYK983086 KIG983086 KSC983086 LBY983086 LLU983086 LVQ983086 MFM983086 MPI983086 MZE983086 NJA983086 NSW983086 OCS983086 OMO983086 OWK983086 PGG983086 PQC983086 PZY983086 QJU983086 QTQ983086 RDM983086 RNI983086 RXE983086 SHA983086 SQW983086 TAS983086 TKO983086 TUK983086 UEG983086 UOC983086 UXY983086 VHU983086 VRQ983086 WBM983086 WLI98308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B1" zoomScale="80" zoomScaleNormal="80" workbookViewId="0">
      <selection activeCell="E32" sqref="E32"/>
    </sheetView>
  </sheetViews>
  <sheetFormatPr baseColWidth="10" defaultRowHeight="15" x14ac:dyDescent="0.25"/>
  <cols>
    <col min="1" max="1" width="3.140625" style="1" bestFit="1" customWidth="1"/>
    <col min="2" max="2" width="51"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9" style="1" customWidth="1"/>
    <col min="11" max="11" width="22.7109375" style="1" customWidth="1"/>
    <col min="12" max="12" width="34" style="1" customWidth="1"/>
    <col min="13" max="13" width="18.5703125" style="1" customWidth="1"/>
    <col min="14" max="14" width="23" style="1" customWidth="1"/>
    <col min="15" max="15" width="24.85546875" style="1" customWidth="1"/>
    <col min="16" max="16" width="19.5703125" style="1" customWidth="1"/>
    <col min="17" max="17" width="42.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7" ht="26.25" x14ac:dyDescent="0.25">
      <c r="B2" s="1408" t="s">
        <v>0</v>
      </c>
      <c r="C2" s="1409"/>
      <c r="D2" s="1409"/>
      <c r="E2" s="1409"/>
      <c r="F2" s="1409"/>
      <c r="G2" s="1409"/>
      <c r="H2" s="1409"/>
      <c r="I2" s="1409"/>
      <c r="J2" s="1409"/>
      <c r="K2" s="1409"/>
      <c r="L2" s="1409"/>
      <c r="M2" s="1409"/>
      <c r="N2" s="1409"/>
      <c r="O2" s="1409"/>
      <c r="P2" s="1409"/>
    </row>
    <row r="4" spans="2:17" ht="26.25" x14ac:dyDescent="0.25">
      <c r="B4" s="1408" t="s">
        <v>1</v>
      </c>
      <c r="C4" s="1409"/>
      <c r="D4" s="1409"/>
      <c r="E4" s="1409"/>
      <c r="F4" s="1409"/>
      <c r="G4" s="1409"/>
      <c r="H4" s="1409"/>
      <c r="I4" s="1409"/>
      <c r="J4" s="1409"/>
      <c r="K4" s="1409"/>
      <c r="L4" s="1409"/>
      <c r="M4" s="1409"/>
      <c r="N4" s="1409"/>
      <c r="O4" s="1409"/>
      <c r="P4" s="1409"/>
    </row>
    <row r="5" spans="2:17" ht="15.75" thickBot="1" x14ac:dyDescent="0.3"/>
    <row r="6" spans="2:17" ht="15.75" thickBot="1" x14ac:dyDescent="0.3">
      <c r="B6" s="423" t="s">
        <v>2</v>
      </c>
      <c r="C6" s="1443" t="s">
        <v>4418</v>
      </c>
      <c r="D6" s="1443"/>
      <c r="E6" s="1443"/>
      <c r="F6" s="1443"/>
      <c r="G6" s="1443"/>
      <c r="H6" s="1443"/>
      <c r="I6" s="1443"/>
      <c r="J6" s="1443"/>
      <c r="K6" s="1443"/>
      <c r="L6" s="1443"/>
      <c r="M6" s="1443"/>
      <c r="N6" s="1444"/>
      <c r="O6" s="296"/>
      <c r="P6" s="296"/>
      <c r="Q6" s="296"/>
    </row>
    <row r="7" spans="2:17" ht="15.75" thickBot="1" x14ac:dyDescent="0.3">
      <c r="B7" s="423" t="s">
        <v>4</v>
      </c>
      <c r="C7" s="1443"/>
      <c r="D7" s="1443"/>
      <c r="E7" s="1443"/>
      <c r="F7" s="1443"/>
      <c r="G7" s="1443"/>
      <c r="H7" s="1443"/>
      <c r="I7" s="1443"/>
      <c r="J7" s="1443"/>
      <c r="K7" s="1443"/>
      <c r="L7" s="1443"/>
      <c r="M7" s="1443"/>
      <c r="N7" s="1444"/>
      <c r="O7" s="296"/>
      <c r="P7" s="296"/>
      <c r="Q7" s="296"/>
    </row>
    <row r="8" spans="2:17" ht="15.75" thickBot="1" x14ac:dyDescent="0.3">
      <c r="B8" s="423" t="s">
        <v>6</v>
      </c>
      <c r="C8" s="1443"/>
      <c r="D8" s="1443"/>
      <c r="E8" s="1443"/>
      <c r="F8" s="1443"/>
      <c r="G8" s="1443"/>
      <c r="H8" s="1443"/>
      <c r="I8" s="1443"/>
      <c r="J8" s="1443"/>
      <c r="K8" s="1443"/>
      <c r="L8" s="1443"/>
      <c r="M8" s="1443"/>
      <c r="N8" s="1444"/>
      <c r="O8" s="296"/>
      <c r="P8" s="296"/>
      <c r="Q8" s="296"/>
    </row>
    <row r="9" spans="2:17" ht="15.75" thickBot="1" x14ac:dyDescent="0.3">
      <c r="B9" s="423" t="s">
        <v>8</v>
      </c>
      <c r="C9" s="1443"/>
      <c r="D9" s="1443"/>
      <c r="E9" s="1443"/>
      <c r="F9" s="1443"/>
      <c r="G9" s="1443"/>
      <c r="H9" s="1443"/>
      <c r="I9" s="1443"/>
      <c r="J9" s="1443"/>
      <c r="K9" s="1443"/>
      <c r="L9" s="1443"/>
      <c r="M9" s="1443"/>
      <c r="N9" s="1444"/>
      <c r="O9" s="296"/>
      <c r="P9" s="296"/>
      <c r="Q9" s="296"/>
    </row>
    <row r="10" spans="2:17" ht="15.75" thickBot="1" x14ac:dyDescent="0.3">
      <c r="B10" s="423" t="s">
        <v>9</v>
      </c>
      <c r="C10" s="1435">
        <v>8</v>
      </c>
      <c r="D10" s="1435"/>
      <c r="E10" s="1436"/>
      <c r="F10" s="704"/>
      <c r="G10" s="704"/>
      <c r="H10" s="704"/>
      <c r="I10" s="704"/>
      <c r="J10" s="704"/>
      <c r="K10" s="704"/>
      <c r="L10" s="704"/>
      <c r="M10" s="704"/>
      <c r="N10" s="705"/>
      <c r="O10" s="296"/>
      <c r="P10" s="296"/>
      <c r="Q10" s="296"/>
    </row>
    <row r="11" spans="2:17" ht="15.75" thickBot="1" x14ac:dyDescent="0.3">
      <c r="B11" s="1000" t="s">
        <v>10</v>
      </c>
      <c r="C11" s="938">
        <v>41984</v>
      </c>
      <c r="D11" s="767"/>
      <c r="E11" s="767"/>
      <c r="F11" s="767"/>
      <c r="G11" s="767"/>
      <c r="H11" s="767"/>
      <c r="I11" s="767"/>
      <c r="J11" s="767"/>
      <c r="K11" s="767"/>
      <c r="L11" s="767"/>
      <c r="M11" s="767"/>
      <c r="N11" s="768"/>
      <c r="O11" s="296"/>
      <c r="P11" s="296"/>
      <c r="Q11" s="296"/>
    </row>
    <row r="12" spans="2:17" x14ac:dyDescent="0.25">
      <c r="B12" s="999"/>
      <c r="C12" s="936"/>
      <c r="D12" s="998"/>
      <c r="E12" s="998"/>
      <c r="F12" s="998"/>
      <c r="G12" s="998"/>
      <c r="H12" s="998"/>
      <c r="I12" s="919"/>
      <c r="J12" s="919"/>
      <c r="K12" s="919"/>
      <c r="L12" s="919"/>
      <c r="M12" s="919"/>
      <c r="N12" s="998"/>
      <c r="O12" s="296"/>
      <c r="P12" s="296"/>
      <c r="Q12" s="296"/>
    </row>
    <row r="13" spans="2:17" x14ac:dyDescent="0.25">
      <c r="B13" s="296"/>
      <c r="C13" s="296"/>
      <c r="D13" s="296"/>
      <c r="E13" s="296"/>
      <c r="F13" s="296"/>
      <c r="G13" s="296"/>
      <c r="H13" s="296"/>
      <c r="I13" s="919"/>
      <c r="J13" s="919"/>
      <c r="K13" s="919"/>
      <c r="L13" s="919"/>
      <c r="M13" s="919"/>
      <c r="N13" s="918"/>
      <c r="O13" s="296"/>
      <c r="P13" s="296"/>
      <c r="Q13" s="296"/>
    </row>
    <row r="14" spans="2:17" ht="15" customHeight="1" x14ac:dyDescent="0.25">
      <c r="B14" s="1437" t="s">
        <v>11</v>
      </c>
      <c r="C14" s="1437"/>
      <c r="D14" s="931" t="s">
        <v>12</v>
      </c>
      <c r="E14" s="931" t="s">
        <v>13</v>
      </c>
      <c r="F14" s="931" t="s">
        <v>14</v>
      </c>
      <c r="G14" s="934"/>
      <c r="H14" s="296"/>
      <c r="I14" s="924"/>
      <c r="J14" s="924"/>
      <c r="K14" s="924"/>
      <c r="L14" s="924"/>
      <c r="M14" s="924"/>
      <c r="N14" s="918"/>
      <c r="O14" s="296"/>
      <c r="P14" s="296"/>
      <c r="Q14" s="296"/>
    </row>
    <row r="15" spans="2:17" x14ac:dyDescent="0.25">
      <c r="B15" s="1437"/>
      <c r="C15" s="1437"/>
      <c r="D15" s="931">
        <v>8</v>
      </c>
      <c r="E15" s="929">
        <v>822782714</v>
      </c>
      <c r="F15" s="1311">
        <v>394</v>
      </c>
      <c r="G15" s="928"/>
      <c r="H15" s="296"/>
      <c r="I15" s="916"/>
      <c r="J15" s="916"/>
      <c r="K15" s="916"/>
      <c r="L15" s="916"/>
      <c r="M15" s="916"/>
      <c r="N15" s="918"/>
      <c r="O15" s="296"/>
      <c r="P15" s="296"/>
      <c r="Q15" s="296"/>
    </row>
    <row r="16" spans="2:17" x14ac:dyDescent="0.25">
      <c r="B16" s="1437"/>
      <c r="C16" s="1437"/>
      <c r="D16" s="931"/>
      <c r="E16" s="929"/>
      <c r="F16" s="929"/>
      <c r="G16" s="928"/>
      <c r="H16" s="296"/>
      <c r="I16" s="916"/>
      <c r="J16" s="916"/>
      <c r="K16" s="916"/>
      <c r="L16" s="916"/>
      <c r="M16" s="916"/>
      <c r="N16" s="918"/>
      <c r="O16" s="296"/>
      <c r="P16" s="296"/>
      <c r="Q16" s="296"/>
    </row>
    <row r="17" spans="1:17" x14ac:dyDescent="0.25">
      <c r="B17" s="1437"/>
      <c r="C17" s="1437"/>
      <c r="D17" s="931"/>
      <c r="E17" s="929"/>
      <c r="F17" s="929"/>
      <c r="G17" s="928"/>
      <c r="H17" s="296"/>
      <c r="I17" s="916"/>
      <c r="J17" s="916"/>
      <c r="K17" s="916"/>
      <c r="L17" s="916"/>
      <c r="M17" s="916"/>
      <c r="N17" s="918"/>
      <c r="O17" s="296"/>
      <c r="P17" s="296"/>
      <c r="Q17" s="296"/>
    </row>
    <row r="18" spans="1:17" x14ac:dyDescent="0.25">
      <c r="B18" s="1437"/>
      <c r="C18" s="1437"/>
      <c r="D18" s="931"/>
      <c r="E18" s="932"/>
      <c r="F18" s="929"/>
      <c r="G18" s="928"/>
      <c r="H18" s="927"/>
      <c r="I18" s="916"/>
      <c r="J18" s="916"/>
      <c r="K18" s="916"/>
      <c r="L18" s="916"/>
      <c r="M18" s="916"/>
      <c r="N18" s="926"/>
      <c r="O18" s="296"/>
      <c r="P18" s="296"/>
      <c r="Q18" s="296"/>
    </row>
    <row r="19" spans="1:17" x14ac:dyDescent="0.25">
      <c r="B19" s="1437"/>
      <c r="C19" s="1437"/>
      <c r="D19" s="931"/>
      <c r="E19" s="932"/>
      <c r="F19" s="929"/>
      <c r="G19" s="928"/>
      <c r="H19" s="927"/>
      <c r="I19" s="893"/>
      <c r="J19" s="893"/>
      <c r="K19" s="893"/>
      <c r="L19" s="893"/>
      <c r="M19" s="893"/>
      <c r="N19" s="926"/>
      <c r="O19" s="296"/>
      <c r="P19" s="296"/>
      <c r="Q19" s="296"/>
    </row>
    <row r="20" spans="1:17" x14ac:dyDescent="0.25">
      <c r="B20" s="1437"/>
      <c r="C20" s="1437"/>
      <c r="D20" s="931"/>
      <c r="E20" s="932"/>
      <c r="F20" s="929"/>
      <c r="G20" s="928"/>
      <c r="H20" s="927"/>
      <c r="I20" s="919"/>
      <c r="J20" s="919"/>
      <c r="K20" s="919"/>
      <c r="L20" s="919"/>
      <c r="M20" s="919"/>
      <c r="N20" s="926"/>
      <c r="O20" s="296"/>
      <c r="P20" s="296"/>
      <c r="Q20" s="296"/>
    </row>
    <row r="21" spans="1:17" x14ac:dyDescent="0.25">
      <c r="B21" s="1437"/>
      <c r="C21" s="1437"/>
      <c r="D21" s="931"/>
      <c r="E21" s="932"/>
      <c r="F21" s="929"/>
      <c r="G21" s="928"/>
      <c r="H21" s="927"/>
      <c r="I21" s="919"/>
      <c r="J21" s="919"/>
      <c r="K21" s="919"/>
      <c r="L21" s="919"/>
      <c r="M21" s="919"/>
      <c r="N21" s="926"/>
      <c r="O21" s="296"/>
      <c r="P21" s="296"/>
      <c r="Q21" s="296"/>
    </row>
    <row r="22" spans="1:17" ht="15.75" thickBot="1" x14ac:dyDescent="0.3">
      <c r="B22" s="1438" t="s">
        <v>15</v>
      </c>
      <c r="C22" s="1439"/>
      <c r="D22" s="931">
        <v>8</v>
      </c>
      <c r="E22" s="929">
        <v>822782714</v>
      </c>
      <c r="F22" s="1311">
        <v>394</v>
      </c>
      <c r="G22" s="928"/>
      <c r="H22" s="927"/>
      <c r="I22" s="919"/>
      <c r="J22" s="919"/>
      <c r="K22" s="919"/>
      <c r="L22" s="919"/>
      <c r="M22" s="919"/>
      <c r="N22" s="926"/>
      <c r="O22" s="296"/>
      <c r="P22" s="296"/>
      <c r="Q22" s="296"/>
    </row>
    <row r="23" spans="1:17" ht="51.75" customHeight="1" thickBot="1" x14ac:dyDescent="0.3">
      <c r="A23" s="27"/>
      <c r="B23" s="925" t="s">
        <v>16</v>
      </c>
      <c r="C23" s="925" t="s">
        <v>17</v>
      </c>
      <c r="D23" s="296"/>
      <c r="E23" s="924"/>
      <c r="F23" s="924"/>
      <c r="G23" s="924"/>
      <c r="H23" s="924"/>
      <c r="I23" s="923"/>
      <c r="J23" s="923"/>
      <c r="K23" s="923"/>
      <c r="L23" s="923"/>
      <c r="M23" s="923"/>
      <c r="N23" s="296"/>
      <c r="O23" s="296"/>
      <c r="P23" s="296"/>
      <c r="Q23" s="296"/>
    </row>
    <row r="24" spans="1:17" ht="15.75" thickBot="1" x14ac:dyDescent="0.3">
      <c r="A24" s="30">
        <v>1</v>
      </c>
      <c r="B24" s="296"/>
      <c r="C24" s="922">
        <f>+F22*0.8</f>
        <v>315.20000000000005</v>
      </c>
      <c r="D24" s="921"/>
      <c r="E24" s="920">
        <f>E22</f>
        <v>822782714</v>
      </c>
      <c r="F24" s="914"/>
      <c r="G24" s="914"/>
      <c r="H24" s="914"/>
      <c r="I24" s="913"/>
      <c r="J24" s="913"/>
      <c r="K24" s="913"/>
      <c r="L24" s="913"/>
      <c r="M24" s="913"/>
      <c r="N24" s="296"/>
      <c r="O24" s="296"/>
      <c r="P24" s="296"/>
      <c r="Q24" s="296"/>
    </row>
    <row r="25" spans="1:17" x14ac:dyDescent="0.25">
      <c r="A25" s="36"/>
      <c r="B25" s="296"/>
      <c r="C25" s="917"/>
      <c r="D25" s="916"/>
      <c r="E25" s="915"/>
      <c r="F25" s="914"/>
      <c r="G25" s="914"/>
      <c r="H25" s="914"/>
      <c r="I25" s="913"/>
      <c r="J25" s="913"/>
      <c r="K25" s="913"/>
      <c r="L25" s="913"/>
      <c r="M25" s="913"/>
      <c r="N25" s="296"/>
      <c r="O25" s="296"/>
      <c r="P25" s="296"/>
      <c r="Q25" s="296"/>
    </row>
    <row r="26" spans="1:17" x14ac:dyDescent="0.25">
      <c r="A26" s="36"/>
      <c r="B26" s="296"/>
      <c r="C26" s="917"/>
      <c r="D26" s="916"/>
      <c r="E26" s="915"/>
      <c r="F26" s="914"/>
      <c r="G26" s="914"/>
      <c r="H26" s="914"/>
      <c r="I26" s="913"/>
      <c r="J26" s="913"/>
      <c r="K26" s="913"/>
      <c r="L26" s="913"/>
      <c r="M26" s="913"/>
      <c r="N26" s="296"/>
      <c r="O26" s="296"/>
      <c r="P26" s="296"/>
      <c r="Q26" s="296"/>
    </row>
    <row r="27" spans="1:17" x14ac:dyDescent="0.2">
      <c r="A27" s="36"/>
      <c r="B27" s="870" t="s">
        <v>18</v>
      </c>
      <c r="C27" s="871"/>
      <c r="D27" s="871"/>
      <c r="E27" s="871"/>
      <c r="F27" s="871"/>
      <c r="G27" s="871"/>
      <c r="H27" s="871"/>
      <c r="I27" s="919"/>
      <c r="J27" s="919"/>
      <c r="K27" s="919"/>
      <c r="L27" s="919"/>
      <c r="M27" s="919"/>
      <c r="N27" s="918"/>
      <c r="O27" s="296"/>
      <c r="P27" s="296"/>
      <c r="Q27" s="296"/>
    </row>
    <row r="28" spans="1:17" x14ac:dyDescent="0.2">
      <c r="A28" s="36"/>
      <c r="B28" s="871"/>
      <c r="C28" s="871"/>
      <c r="D28" s="871"/>
      <c r="E28" s="871"/>
      <c r="F28" s="871"/>
      <c r="G28" s="871"/>
      <c r="H28" s="871"/>
      <c r="I28" s="919"/>
      <c r="J28" s="919"/>
      <c r="K28" s="919"/>
      <c r="L28" s="919"/>
      <c r="M28" s="919"/>
      <c r="N28" s="918"/>
      <c r="O28" s="296"/>
      <c r="P28" s="296"/>
      <c r="Q28" s="296"/>
    </row>
    <row r="29" spans="1:17" x14ac:dyDescent="0.2">
      <c r="A29" s="36"/>
      <c r="B29" s="40" t="s">
        <v>19</v>
      </c>
      <c r="C29" s="40" t="s">
        <v>20</v>
      </c>
      <c r="D29" s="40" t="s">
        <v>21</v>
      </c>
      <c r="E29" s="871"/>
      <c r="F29" s="871"/>
      <c r="G29" s="871"/>
      <c r="H29" s="871"/>
      <c r="I29" s="919"/>
      <c r="J29" s="919"/>
      <c r="K29" s="919"/>
      <c r="L29" s="919"/>
      <c r="M29" s="919"/>
      <c r="N29" s="918"/>
      <c r="O29" s="296"/>
      <c r="P29" s="296"/>
      <c r="Q29" s="296"/>
    </row>
    <row r="30" spans="1:17" x14ac:dyDescent="0.2">
      <c r="A30" s="36"/>
      <c r="B30" s="183" t="s">
        <v>22</v>
      </c>
      <c r="C30" s="346" t="s">
        <v>23</v>
      </c>
      <c r="D30" s="346"/>
      <c r="E30" s="871"/>
      <c r="F30" s="871"/>
      <c r="G30" s="871"/>
      <c r="H30" s="871"/>
      <c r="I30" s="919"/>
      <c r="J30" s="919"/>
      <c r="K30" s="919"/>
      <c r="L30" s="919"/>
      <c r="M30" s="919"/>
      <c r="N30" s="918"/>
      <c r="O30" s="296"/>
      <c r="P30" s="296"/>
      <c r="Q30" s="296"/>
    </row>
    <row r="31" spans="1:17" x14ac:dyDescent="0.2">
      <c r="A31" s="36"/>
      <c r="B31" s="183" t="s">
        <v>24</v>
      </c>
      <c r="C31" s="346" t="s">
        <v>23</v>
      </c>
      <c r="D31" s="346"/>
      <c r="E31" s="871"/>
      <c r="F31" s="871"/>
      <c r="G31" s="871"/>
      <c r="H31" s="871"/>
      <c r="I31" s="919"/>
      <c r="J31" s="919"/>
      <c r="K31" s="919"/>
      <c r="L31" s="919"/>
      <c r="M31" s="919"/>
      <c r="N31" s="918"/>
      <c r="O31" s="296"/>
      <c r="P31" s="296"/>
      <c r="Q31" s="296"/>
    </row>
    <row r="32" spans="1:17" x14ac:dyDescent="0.2">
      <c r="A32" s="36"/>
      <c r="B32" s="183" t="s">
        <v>25</v>
      </c>
      <c r="C32" s="346"/>
      <c r="D32" s="346" t="s">
        <v>23</v>
      </c>
      <c r="E32" s="871"/>
      <c r="F32" s="871"/>
      <c r="G32" s="871"/>
      <c r="H32" s="871"/>
      <c r="I32" s="919"/>
      <c r="J32" s="919"/>
      <c r="K32" s="919"/>
      <c r="L32" s="919"/>
      <c r="M32" s="919"/>
      <c r="N32" s="918"/>
      <c r="O32" s="296"/>
      <c r="P32" s="296"/>
      <c r="Q32" s="296"/>
    </row>
    <row r="33" spans="1:17" x14ac:dyDescent="0.2">
      <c r="A33" s="36"/>
      <c r="B33" s="183" t="s">
        <v>26</v>
      </c>
      <c r="C33" s="346" t="s">
        <v>23</v>
      </c>
      <c r="D33" s="346"/>
      <c r="E33" s="871"/>
      <c r="F33" s="871"/>
      <c r="G33" s="871"/>
      <c r="H33" s="871"/>
      <c r="I33" s="919"/>
      <c r="J33" s="919"/>
      <c r="K33" s="919"/>
      <c r="L33" s="919"/>
      <c r="M33" s="919"/>
      <c r="N33" s="918"/>
      <c r="O33" s="296"/>
      <c r="P33" s="296"/>
      <c r="Q33" s="296"/>
    </row>
    <row r="34" spans="1:17" x14ac:dyDescent="0.2">
      <c r="A34" s="36"/>
      <c r="B34" s="871"/>
      <c r="C34" s="871"/>
      <c r="D34" s="871"/>
      <c r="E34" s="871"/>
      <c r="F34" s="871"/>
      <c r="G34" s="871"/>
      <c r="H34" s="871"/>
      <c r="I34" s="919"/>
      <c r="J34" s="919"/>
      <c r="K34" s="919"/>
      <c r="L34" s="919"/>
      <c r="M34" s="919"/>
      <c r="N34" s="918"/>
      <c r="O34" s="296"/>
      <c r="P34" s="296"/>
      <c r="Q34" s="296"/>
    </row>
    <row r="35" spans="1:17" x14ac:dyDescent="0.2">
      <c r="A35" s="36"/>
      <c r="B35" s="871"/>
      <c r="C35" s="871"/>
      <c r="D35" s="871"/>
      <c r="E35" s="871"/>
      <c r="F35" s="871"/>
      <c r="G35" s="871"/>
      <c r="H35" s="871"/>
      <c r="I35" s="919"/>
      <c r="J35" s="919"/>
      <c r="K35" s="919"/>
      <c r="L35" s="919"/>
      <c r="M35" s="919"/>
      <c r="N35" s="918"/>
      <c r="O35" s="296"/>
      <c r="P35" s="296"/>
      <c r="Q35" s="296"/>
    </row>
    <row r="36" spans="1:17" x14ac:dyDescent="0.2">
      <c r="A36" s="36"/>
      <c r="B36" s="870" t="s">
        <v>27</v>
      </c>
      <c r="C36" s="871"/>
      <c r="D36" s="871"/>
      <c r="E36" s="871"/>
      <c r="F36" s="871"/>
      <c r="G36" s="871"/>
      <c r="H36" s="871"/>
      <c r="I36" s="919"/>
      <c r="J36" s="919"/>
      <c r="K36" s="919"/>
      <c r="L36" s="919"/>
      <c r="M36" s="919"/>
      <c r="N36" s="918"/>
      <c r="O36" s="296"/>
      <c r="P36" s="296"/>
      <c r="Q36" s="296"/>
    </row>
    <row r="37" spans="1:17" x14ac:dyDescent="0.2">
      <c r="A37" s="36"/>
      <c r="B37" s="871"/>
      <c r="C37" s="871"/>
      <c r="D37" s="871"/>
      <c r="E37" s="871"/>
      <c r="F37" s="871"/>
      <c r="G37" s="871"/>
      <c r="H37" s="871"/>
      <c r="I37" s="919"/>
      <c r="J37" s="919"/>
      <c r="K37" s="919"/>
      <c r="L37" s="919"/>
      <c r="M37" s="919"/>
      <c r="N37" s="918"/>
      <c r="O37" s="296"/>
      <c r="P37" s="296"/>
      <c r="Q37" s="296"/>
    </row>
    <row r="38" spans="1:17" x14ac:dyDescent="0.2">
      <c r="A38" s="36"/>
      <c r="B38" s="871"/>
      <c r="C38" s="871"/>
      <c r="D38" s="871"/>
      <c r="E38" s="871"/>
      <c r="F38" s="871"/>
      <c r="G38" s="871"/>
      <c r="H38" s="871"/>
      <c r="I38" s="919"/>
      <c r="J38" s="919"/>
      <c r="K38" s="919"/>
      <c r="L38" s="919"/>
      <c r="M38" s="919"/>
      <c r="N38" s="918"/>
      <c r="O38" s="296"/>
      <c r="P38" s="296"/>
      <c r="Q38" s="296"/>
    </row>
    <row r="39" spans="1:17" x14ac:dyDescent="0.2">
      <c r="A39" s="36"/>
      <c r="B39" s="40" t="s">
        <v>19</v>
      </c>
      <c r="C39" s="40" t="s">
        <v>28</v>
      </c>
      <c r="D39" s="869" t="s">
        <v>29</v>
      </c>
      <c r="E39" s="869" t="s">
        <v>30</v>
      </c>
      <c r="F39" s="871"/>
      <c r="G39" s="871"/>
      <c r="H39" s="871"/>
      <c r="I39" s="919"/>
      <c r="J39" s="919"/>
      <c r="K39" s="919"/>
      <c r="L39" s="919"/>
      <c r="M39" s="919"/>
      <c r="N39" s="918"/>
      <c r="O39" s="296"/>
      <c r="P39" s="296"/>
      <c r="Q39" s="296"/>
    </row>
    <row r="40" spans="1:17" ht="57" customHeight="1" x14ac:dyDescent="0.2">
      <c r="A40" s="36"/>
      <c r="B40" s="43" t="s">
        <v>31</v>
      </c>
      <c r="C40" s="813">
        <v>40</v>
      </c>
      <c r="D40" s="346">
        <v>40</v>
      </c>
      <c r="E40" s="1537">
        <f>+D40+D41</f>
        <v>75</v>
      </c>
      <c r="F40" s="871"/>
      <c r="G40" s="871"/>
      <c r="H40" s="871"/>
      <c r="I40" s="919"/>
      <c r="J40" s="919"/>
      <c r="K40" s="919"/>
      <c r="L40" s="919"/>
      <c r="M40" s="919"/>
      <c r="N40" s="918"/>
      <c r="O40" s="296"/>
      <c r="P40" s="296"/>
      <c r="Q40" s="296"/>
    </row>
    <row r="41" spans="1:17" ht="69.75" customHeight="1" x14ac:dyDescent="0.2">
      <c r="A41" s="36"/>
      <c r="B41" s="43" t="s">
        <v>32</v>
      </c>
      <c r="C41" s="813">
        <v>60</v>
      </c>
      <c r="D41" s="346">
        <v>35</v>
      </c>
      <c r="E41" s="1539"/>
      <c r="F41" s="871"/>
      <c r="G41" s="871"/>
      <c r="H41" s="871"/>
      <c r="I41" s="919"/>
      <c r="J41" s="919"/>
      <c r="K41" s="919"/>
      <c r="L41" s="919"/>
      <c r="M41" s="919"/>
      <c r="N41" s="918"/>
      <c r="O41" s="296"/>
      <c r="P41" s="296"/>
      <c r="Q41" s="296"/>
    </row>
    <row r="42" spans="1:17" x14ac:dyDescent="0.25">
      <c r="A42" s="36"/>
      <c r="B42" s="296"/>
      <c r="C42" s="917"/>
      <c r="D42" s="916"/>
      <c r="E42" s="915"/>
      <c r="F42" s="914"/>
      <c r="G42" s="914"/>
      <c r="H42" s="914"/>
      <c r="I42" s="913"/>
      <c r="J42" s="913"/>
      <c r="K42" s="913"/>
      <c r="L42" s="913"/>
      <c r="M42" s="913"/>
      <c r="N42" s="296"/>
      <c r="O42" s="296"/>
      <c r="P42" s="296"/>
      <c r="Q42" s="296"/>
    </row>
    <row r="43" spans="1:17" x14ac:dyDescent="0.25">
      <c r="A43" s="36"/>
      <c r="B43" s="296"/>
      <c r="C43" s="917"/>
      <c r="D43" s="916"/>
      <c r="E43" s="915"/>
      <c r="F43" s="914"/>
      <c r="G43" s="914"/>
      <c r="H43" s="914"/>
      <c r="I43" s="913"/>
      <c r="J43" s="913"/>
      <c r="K43" s="913"/>
      <c r="L43" s="913"/>
      <c r="M43" s="913"/>
      <c r="N43" s="296"/>
      <c r="O43" s="296"/>
      <c r="P43" s="296"/>
      <c r="Q43" s="296"/>
    </row>
    <row r="44" spans="1:17" x14ac:dyDescent="0.25">
      <c r="A44" s="36"/>
      <c r="B44" s="296"/>
      <c r="C44" s="917"/>
      <c r="D44" s="916"/>
      <c r="E44" s="915"/>
      <c r="F44" s="914"/>
      <c r="G44" s="914"/>
      <c r="H44" s="914"/>
      <c r="I44" s="913"/>
      <c r="J44" s="913"/>
      <c r="K44" s="913"/>
      <c r="L44" s="913"/>
      <c r="M44" s="913"/>
      <c r="N44" s="296"/>
      <c r="O44" s="296"/>
      <c r="P44" s="296"/>
      <c r="Q44" s="296"/>
    </row>
    <row r="45" spans="1:17" ht="15.75" customHeight="1" thickBot="1" x14ac:dyDescent="0.3">
      <c r="B45" s="296"/>
      <c r="C45" s="296"/>
      <c r="D45" s="296"/>
      <c r="E45" s="296"/>
      <c r="F45" s="296"/>
      <c r="G45" s="296"/>
      <c r="H45" s="296"/>
      <c r="I45" s="296"/>
      <c r="J45" s="296"/>
      <c r="K45" s="296"/>
      <c r="L45" s="296"/>
      <c r="M45" s="2001" t="s">
        <v>33</v>
      </c>
      <c r="N45" s="2001"/>
      <c r="O45" s="296"/>
      <c r="P45" s="296"/>
      <c r="Q45" s="296"/>
    </row>
    <row r="46" spans="1:17" x14ac:dyDescent="0.25">
      <c r="B46" s="870" t="s">
        <v>34</v>
      </c>
      <c r="C46" s="296"/>
      <c r="D46" s="296"/>
      <c r="E46" s="296"/>
      <c r="F46" s="296"/>
      <c r="G46" s="296"/>
      <c r="H46" s="296"/>
      <c r="I46" s="296"/>
      <c r="J46" s="296"/>
      <c r="K46" s="296"/>
      <c r="L46" s="296"/>
      <c r="M46" s="889"/>
      <c r="N46" s="889"/>
      <c r="O46" s="296"/>
      <c r="P46" s="296"/>
      <c r="Q46" s="296"/>
    </row>
    <row r="47" spans="1:17" ht="15.75" thickBot="1" x14ac:dyDescent="0.3">
      <c r="B47" s="296"/>
      <c r="C47" s="296"/>
      <c r="D47" s="296"/>
      <c r="E47" s="296"/>
      <c r="F47" s="296"/>
      <c r="G47" s="296"/>
      <c r="H47" s="296"/>
      <c r="I47" s="296"/>
      <c r="J47" s="296"/>
      <c r="K47" s="296"/>
      <c r="L47" s="296"/>
      <c r="M47" s="889"/>
      <c r="N47" s="889"/>
      <c r="O47" s="296"/>
      <c r="P47" s="296"/>
      <c r="Q47" s="296"/>
    </row>
    <row r="48" spans="1:17" s="13" customFormat="1" ht="75" x14ac:dyDescent="0.25">
      <c r="B48" s="887" t="s">
        <v>35</v>
      </c>
      <c r="C48" s="887" t="s">
        <v>36</v>
      </c>
      <c r="D48" s="887" t="s">
        <v>37</v>
      </c>
      <c r="E48" s="887" t="s">
        <v>38</v>
      </c>
      <c r="F48" s="887" t="s">
        <v>39</v>
      </c>
      <c r="G48" s="887" t="s">
        <v>40</v>
      </c>
      <c r="H48" s="887" t="s">
        <v>41</v>
      </c>
      <c r="I48" s="887" t="s">
        <v>42</v>
      </c>
      <c r="J48" s="887" t="s">
        <v>43</v>
      </c>
      <c r="K48" s="887" t="s">
        <v>44</v>
      </c>
      <c r="L48" s="887" t="s">
        <v>45</v>
      </c>
      <c r="M48" s="888" t="s">
        <v>46</v>
      </c>
      <c r="N48" s="887" t="s">
        <v>47</v>
      </c>
      <c r="O48" s="887" t="s">
        <v>48</v>
      </c>
      <c r="P48" s="886" t="s">
        <v>49</v>
      </c>
      <c r="Q48" s="886" t="s">
        <v>50</v>
      </c>
    </row>
    <row r="49" spans="1:26" s="13" customFormat="1" ht="42.75" x14ac:dyDescent="0.25">
      <c r="A49" s="50">
        <v>1</v>
      </c>
      <c r="B49" s="64" t="s">
        <v>4458</v>
      </c>
      <c r="C49" s="52" t="s">
        <v>4417</v>
      </c>
      <c r="D49" s="52" t="s">
        <v>4457</v>
      </c>
      <c r="E49" s="1293" t="s">
        <v>4456</v>
      </c>
      <c r="F49" s="52" t="s">
        <v>20</v>
      </c>
      <c r="G49" s="54">
        <v>0.7</v>
      </c>
      <c r="H49" s="55">
        <v>40245</v>
      </c>
      <c r="I49" s="208">
        <v>40485</v>
      </c>
      <c r="J49" s="56" t="s">
        <v>21</v>
      </c>
      <c r="K49" s="57">
        <v>7.83</v>
      </c>
      <c r="L49" s="57"/>
      <c r="M49" s="58">
        <v>2228</v>
      </c>
      <c r="N49" s="58">
        <v>100</v>
      </c>
      <c r="O49" s="59">
        <v>1996366731</v>
      </c>
      <c r="P49" s="59" t="s">
        <v>4455</v>
      </c>
      <c r="Q49" s="60"/>
    </row>
    <row r="50" spans="1:26" s="62" customFormat="1" ht="54" customHeight="1" x14ac:dyDescent="0.25">
      <c r="A50" s="50">
        <v>1</v>
      </c>
      <c r="B50" s="64" t="s">
        <v>4418</v>
      </c>
      <c r="C50" s="52" t="s">
        <v>4417</v>
      </c>
      <c r="D50" s="52" t="s">
        <v>442</v>
      </c>
      <c r="E50" s="1293">
        <v>701820110205</v>
      </c>
      <c r="F50" s="52" t="s">
        <v>20</v>
      </c>
      <c r="G50" s="54">
        <v>1</v>
      </c>
      <c r="H50" s="55">
        <v>40560</v>
      </c>
      <c r="I50" s="208">
        <v>40907</v>
      </c>
      <c r="J50" s="56" t="s">
        <v>21</v>
      </c>
      <c r="K50" s="57">
        <v>11.43</v>
      </c>
      <c r="L50" s="57"/>
      <c r="M50" s="58">
        <v>364</v>
      </c>
      <c r="N50" s="58">
        <v>100</v>
      </c>
      <c r="O50" s="59">
        <v>195234920</v>
      </c>
      <c r="P50" s="59" t="s">
        <v>4454</v>
      </c>
      <c r="Q50" s="60"/>
      <c r="R50" s="61"/>
      <c r="S50" s="61"/>
      <c r="T50" s="61"/>
      <c r="U50" s="61"/>
      <c r="V50" s="61"/>
      <c r="W50" s="61"/>
      <c r="X50" s="61"/>
      <c r="Y50" s="61"/>
      <c r="Z50" s="61"/>
    </row>
    <row r="51" spans="1:26" s="62" customFormat="1" ht="55.5" customHeight="1" x14ac:dyDescent="0.25">
      <c r="A51" s="50">
        <f>+A50+1</f>
        <v>2</v>
      </c>
      <c r="B51" s="64" t="s">
        <v>4418</v>
      </c>
      <c r="C51" s="52" t="s">
        <v>4417</v>
      </c>
      <c r="D51" s="52" t="s">
        <v>442</v>
      </c>
      <c r="E51" s="1293">
        <v>701820110230</v>
      </c>
      <c r="F51" s="52" t="s">
        <v>20</v>
      </c>
      <c r="G51" s="206">
        <v>1</v>
      </c>
      <c r="H51" s="1292">
        <v>40947</v>
      </c>
      <c r="I51" s="208">
        <v>41273</v>
      </c>
      <c r="J51" s="56" t="s">
        <v>21</v>
      </c>
      <c r="K51" s="57">
        <v>10.66</v>
      </c>
      <c r="L51" s="57"/>
      <c r="M51" s="58">
        <v>364</v>
      </c>
      <c r="N51" s="58">
        <v>100</v>
      </c>
      <c r="O51" s="59">
        <v>234986845</v>
      </c>
      <c r="P51" s="59" t="s">
        <v>4416</v>
      </c>
      <c r="Q51" s="60"/>
      <c r="R51" s="61"/>
      <c r="S51" s="61"/>
      <c r="T51" s="61"/>
      <c r="U51" s="61"/>
      <c r="V51" s="61"/>
      <c r="W51" s="61"/>
      <c r="X51" s="61"/>
      <c r="Y51" s="61"/>
      <c r="Z51" s="61"/>
    </row>
    <row r="52" spans="1:26" s="62" customFormat="1" x14ac:dyDescent="0.25">
      <c r="A52" s="50">
        <v>4</v>
      </c>
      <c r="B52" s="64"/>
      <c r="C52" s="52"/>
      <c r="D52" s="52"/>
      <c r="E52" s="206"/>
      <c r="F52" s="52"/>
      <c r="G52" s="206"/>
      <c r="H52" s="55"/>
      <c r="I52" s="56"/>
      <c r="J52" s="56"/>
      <c r="K52" s="56"/>
      <c r="L52" s="56"/>
      <c r="M52" s="57"/>
      <c r="N52" s="57"/>
      <c r="O52" s="59"/>
      <c r="P52" s="59"/>
      <c r="Q52" s="60"/>
      <c r="R52" s="61"/>
      <c r="S52" s="61"/>
      <c r="T52" s="61"/>
      <c r="U52" s="61"/>
      <c r="V52" s="61"/>
      <c r="W52" s="61"/>
      <c r="X52" s="61"/>
      <c r="Y52" s="61"/>
      <c r="Z52" s="61"/>
    </row>
    <row r="53" spans="1:26" s="62" customFormat="1" x14ac:dyDescent="0.25">
      <c r="A53" s="50"/>
      <c r="B53" s="51" t="s">
        <v>30</v>
      </c>
      <c r="C53" s="52"/>
      <c r="D53" s="64"/>
      <c r="E53" s="206"/>
      <c r="F53" s="52"/>
      <c r="G53" s="206"/>
      <c r="H53" s="52"/>
      <c r="I53" s="56"/>
      <c r="J53" s="56"/>
      <c r="K53" s="209">
        <f>SUM(K49:K52)</f>
        <v>29.919999999999998</v>
      </c>
      <c r="L53" s="209">
        <f>SUM(L50:L52)</f>
        <v>0</v>
      </c>
      <c r="M53" s="210">
        <v>2228</v>
      </c>
      <c r="N53" s="209"/>
      <c r="O53" s="59">
        <f>SUM(O49:O51)</f>
        <v>2426588496</v>
      </c>
      <c r="P53" s="59"/>
      <c r="Q53" s="60"/>
    </row>
    <row r="54" spans="1:26" s="82" customFormat="1" x14ac:dyDescent="0.25">
      <c r="B54" s="304"/>
      <c r="C54" s="304"/>
      <c r="D54" s="304"/>
      <c r="E54" s="883"/>
      <c r="F54" s="304"/>
      <c r="G54" s="304"/>
      <c r="H54" s="304"/>
      <c r="I54" s="304"/>
      <c r="J54" s="304"/>
      <c r="K54" s="304"/>
      <c r="L54" s="304"/>
      <c r="M54" s="304"/>
      <c r="N54" s="304"/>
      <c r="O54" s="304"/>
      <c r="P54" s="304"/>
      <c r="Q54" s="304"/>
    </row>
    <row r="55" spans="1:26" s="82" customFormat="1" x14ac:dyDescent="0.25">
      <c r="B55" s="1440" t="s">
        <v>56</v>
      </c>
      <c r="C55" s="1440" t="s">
        <v>57</v>
      </c>
      <c r="D55" s="1442" t="s">
        <v>58</v>
      </c>
      <c r="E55" s="1442"/>
      <c r="F55" s="304"/>
      <c r="G55" s="304"/>
      <c r="H55" s="304"/>
      <c r="I55" s="304"/>
      <c r="J55" s="304"/>
      <c r="K55" s="304"/>
      <c r="L55" s="304"/>
      <c r="M55" s="304"/>
      <c r="N55" s="304"/>
      <c r="O55" s="304"/>
      <c r="P55" s="304"/>
      <c r="Q55" s="304"/>
    </row>
    <row r="56" spans="1:26" s="82" customFormat="1" x14ac:dyDescent="0.25">
      <c r="B56" s="1441"/>
      <c r="C56" s="1441"/>
      <c r="D56" s="762" t="s">
        <v>59</v>
      </c>
      <c r="E56" s="293" t="s">
        <v>60</v>
      </c>
      <c r="F56" s="304"/>
      <c r="G56" s="304"/>
      <c r="H56" s="304"/>
      <c r="I56" s="304"/>
      <c r="J56" s="304"/>
      <c r="K56" s="304"/>
      <c r="L56" s="304"/>
      <c r="M56" s="304"/>
      <c r="N56" s="304"/>
      <c r="O56" s="304"/>
      <c r="P56" s="304"/>
      <c r="Q56" s="304"/>
    </row>
    <row r="57" spans="1:26" s="82" customFormat="1" x14ac:dyDescent="0.25">
      <c r="B57" s="294" t="s">
        <v>61</v>
      </c>
      <c r="C57" s="295">
        <f>+K53</f>
        <v>29.919999999999998</v>
      </c>
      <c r="D57" s="839" t="s">
        <v>23</v>
      </c>
      <c r="E57" s="246"/>
      <c r="F57" s="955"/>
      <c r="G57" s="955"/>
      <c r="H57" s="955"/>
      <c r="I57" s="955"/>
      <c r="J57" s="955"/>
      <c r="K57" s="955"/>
      <c r="L57" s="955"/>
      <c r="M57" s="955"/>
      <c r="N57" s="304"/>
      <c r="O57" s="304"/>
      <c r="P57" s="304"/>
      <c r="Q57" s="304"/>
    </row>
    <row r="58" spans="1:26" s="82" customFormat="1" x14ac:dyDescent="0.25">
      <c r="B58" s="294" t="s">
        <v>62</v>
      </c>
      <c r="C58" s="1310" t="s">
        <v>4453</v>
      </c>
      <c r="D58" s="839" t="s">
        <v>23</v>
      </c>
      <c r="E58" s="246"/>
      <c r="F58" s="304"/>
      <c r="G58" s="304"/>
      <c r="H58" s="304"/>
      <c r="I58" s="304"/>
      <c r="J58" s="304"/>
      <c r="K58" s="304"/>
      <c r="L58" s="304"/>
      <c r="M58" s="304"/>
      <c r="N58" s="304"/>
      <c r="O58" s="304"/>
      <c r="P58" s="304"/>
      <c r="Q58" s="304"/>
    </row>
    <row r="59" spans="1:26" s="82" customFormat="1" x14ac:dyDescent="0.25">
      <c r="B59" s="977"/>
      <c r="C59" s="2002"/>
      <c r="D59" s="2002"/>
      <c r="E59" s="2002"/>
      <c r="F59" s="2002"/>
      <c r="G59" s="2002"/>
      <c r="H59" s="2002"/>
      <c r="I59" s="2002"/>
      <c r="J59" s="2002"/>
      <c r="K59" s="2002"/>
      <c r="L59" s="2002"/>
      <c r="M59" s="2002"/>
      <c r="N59" s="2002"/>
      <c r="O59" s="304"/>
      <c r="P59" s="304"/>
      <c r="Q59" s="304"/>
    </row>
    <row r="60" spans="1:26" ht="15.75" thickBot="1" x14ac:dyDescent="0.3">
      <c r="B60" s="296"/>
      <c r="C60" s="296"/>
      <c r="D60" s="296"/>
      <c r="E60" s="296"/>
      <c r="F60" s="296"/>
      <c r="G60" s="296"/>
      <c r="H60" s="296"/>
      <c r="I60" s="296"/>
      <c r="J60" s="296"/>
      <c r="K60" s="296"/>
      <c r="L60" s="296"/>
      <c r="M60" s="296"/>
      <c r="N60" s="296"/>
      <c r="O60" s="296"/>
      <c r="P60" s="296"/>
      <c r="Q60" s="296"/>
    </row>
    <row r="61" spans="1:26" ht="15.75" thickBot="1" x14ac:dyDescent="0.3">
      <c r="B61" s="2003" t="s">
        <v>63</v>
      </c>
      <c r="C61" s="2003"/>
      <c r="D61" s="2003"/>
      <c r="E61" s="2003"/>
      <c r="F61" s="2003"/>
      <c r="G61" s="2003"/>
      <c r="H61" s="2003"/>
      <c r="I61" s="2003"/>
      <c r="J61" s="2003"/>
      <c r="K61" s="2003"/>
      <c r="L61" s="2003"/>
      <c r="M61" s="2003"/>
      <c r="N61" s="2003"/>
      <c r="O61" s="296"/>
      <c r="P61" s="296"/>
      <c r="Q61" s="296"/>
    </row>
    <row r="62" spans="1:26" x14ac:dyDescent="0.25">
      <c r="B62" s="296"/>
      <c r="C62" s="296"/>
      <c r="D62" s="296"/>
      <c r="E62" s="296"/>
      <c r="F62" s="296"/>
      <c r="G62" s="296"/>
      <c r="H62" s="296"/>
      <c r="I62" s="296"/>
      <c r="J62" s="296"/>
      <c r="K62" s="296"/>
      <c r="L62" s="296"/>
      <c r="M62" s="296"/>
      <c r="N62" s="296"/>
      <c r="O62" s="296"/>
      <c r="P62" s="296"/>
      <c r="Q62" s="296"/>
    </row>
    <row r="63" spans="1:26" x14ac:dyDescent="0.25">
      <c r="B63" s="296"/>
      <c r="C63" s="296"/>
      <c r="D63" s="296"/>
      <c r="E63" s="296"/>
      <c r="F63" s="296"/>
      <c r="G63" s="296"/>
      <c r="H63" s="296"/>
      <c r="I63" s="296"/>
      <c r="J63" s="296"/>
      <c r="K63" s="296"/>
      <c r="L63" s="296"/>
      <c r="M63" s="296"/>
      <c r="N63" s="296"/>
      <c r="O63" s="296"/>
      <c r="P63" s="296"/>
      <c r="Q63" s="296"/>
    </row>
    <row r="64" spans="1:26" ht="90.75" customHeight="1" x14ac:dyDescent="0.2">
      <c r="B64" s="1302" t="s">
        <v>64</v>
      </c>
      <c r="C64" s="1302" t="s">
        <v>65</v>
      </c>
      <c r="D64" s="1302" t="s">
        <v>66</v>
      </c>
      <c r="E64" s="1302" t="s">
        <v>67</v>
      </c>
      <c r="F64" s="1302" t="s">
        <v>68</v>
      </c>
      <c r="G64" s="1302" t="s">
        <v>69</v>
      </c>
      <c r="H64" s="1309" t="s">
        <v>70</v>
      </c>
      <c r="I64" s="1309" t="s">
        <v>71</v>
      </c>
      <c r="J64" s="1309" t="s">
        <v>72</v>
      </c>
      <c r="K64" s="1309" t="s">
        <v>73</v>
      </c>
      <c r="L64" s="1309" t="s">
        <v>74</v>
      </c>
      <c r="M64" s="1308" t="s">
        <v>75</v>
      </c>
      <c r="N64" s="1308" t="s">
        <v>76</v>
      </c>
      <c r="O64" s="2010" t="s">
        <v>77</v>
      </c>
      <c r="P64" s="2012"/>
      <c r="Q64" s="1302" t="s">
        <v>78</v>
      </c>
    </row>
    <row r="65" spans="2:17" ht="28.5" customHeight="1" x14ac:dyDescent="0.2">
      <c r="B65" s="64"/>
      <c r="C65" s="1295"/>
      <c r="D65" s="478"/>
      <c r="E65" s="197"/>
      <c r="F65" s="1307"/>
      <c r="G65" s="1307"/>
      <c r="H65" s="197"/>
      <c r="I65" s="197"/>
      <c r="J65" s="197"/>
      <c r="K65" s="346"/>
      <c r="L65" s="346"/>
      <c r="M65" s="1306"/>
      <c r="N65" s="1305"/>
      <c r="O65" s="2019" t="s">
        <v>4452</v>
      </c>
      <c r="P65" s="2020"/>
      <c r="Q65" s="183"/>
    </row>
    <row r="66" spans="2:17" x14ac:dyDescent="0.2">
      <c r="B66" s="1295"/>
      <c r="C66" s="1295"/>
      <c r="D66" s="478"/>
      <c r="E66" s="478"/>
      <c r="F66" s="197"/>
      <c r="G66" s="197"/>
      <c r="H66" s="197"/>
      <c r="I66" s="212"/>
      <c r="J66" s="212"/>
      <c r="K66" s="183"/>
      <c r="L66" s="183"/>
      <c r="M66" s="183"/>
      <c r="N66" s="1304"/>
      <c r="O66" s="2021"/>
      <c r="P66" s="2022"/>
      <c r="Q66" s="183"/>
    </row>
    <row r="67" spans="2:17" x14ac:dyDescent="0.25">
      <c r="B67" s="183"/>
      <c r="C67" s="183"/>
      <c r="D67" s="183"/>
      <c r="E67" s="183"/>
      <c r="F67" s="183"/>
      <c r="G67" s="183"/>
      <c r="H67" s="183"/>
      <c r="I67" s="183"/>
      <c r="J67" s="183"/>
      <c r="K67" s="183"/>
      <c r="L67" s="183"/>
      <c r="M67" s="183"/>
      <c r="N67" s="1304"/>
      <c r="O67" s="2021"/>
      <c r="P67" s="2022"/>
      <c r="Q67" s="183"/>
    </row>
    <row r="68" spans="2:17" ht="15.75" thickBot="1" x14ac:dyDescent="0.3">
      <c r="B68" s="296"/>
      <c r="C68" s="296"/>
      <c r="D68" s="296"/>
      <c r="E68" s="296"/>
      <c r="F68" s="296"/>
      <c r="G68" s="296"/>
      <c r="H68" s="296"/>
      <c r="I68" s="296"/>
      <c r="J68" s="296"/>
      <c r="K68" s="296"/>
      <c r="L68" s="296"/>
      <c r="M68" s="296"/>
      <c r="N68" s="296"/>
      <c r="O68" s="2023"/>
      <c r="P68" s="2024"/>
      <c r="Q68" s="183"/>
    </row>
    <row r="69" spans="2:17" ht="15.75" thickBot="1" x14ac:dyDescent="0.3">
      <c r="B69" s="1972" t="s">
        <v>86</v>
      </c>
      <c r="C69" s="1973"/>
      <c r="D69" s="1973"/>
      <c r="E69" s="1973"/>
      <c r="F69" s="1973"/>
      <c r="G69" s="1973"/>
      <c r="H69" s="1973"/>
      <c r="I69" s="1973"/>
      <c r="J69" s="1973"/>
      <c r="K69" s="1973"/>
      <c r="L69" s="1973"/>
      <c r="M69" s="1973"/>
      <c r="N69" s="1973"/>
      <c r="O69" s="1303"/>
      <c r="P69" s="1303"/>
      <c r="Q69" s="1303"/>
    </row>
    <row r="70" spans="2:17" x14ac:dyDescent="0.25">
      <c r="B70" s="296"/>
      <c r="C70" s="296"/>
      <c r="D70" s="296"/>
      <c r="E70" s="296"/>
      <c r="F70" s="296"/>
      <c r="G70" s="296"/>
      <c r="H70" s="296"/>
      <c r="I70" s="296"/>
      <c r="J70" s="296"/>
      <c r="K70" s="296"/>
      <c r="L70" s="296"/>
      <c r="M70" s="296"/>
      <c r="N70" s="296"/>
      <c r="O70" s="296"/>
      <c r="P70" s="296"/>
      <c r="Q70" s="296"/>
    </row>
    <row r="71" spans="2:17" x14ac:dyDescent="0.25">
      <c r="B71" s="296"/>
      <c r="C71" s="296"/>
      <c r="D71" s="296"/>
      <c r="E71" s="296"/>
      <c r="F71" s="296"/>
      <c r="G71" s="296"/>
      <c r="H71" s="296"/>
      <c r="I71" s="296"/>
      <c r="J71" s="296"/>
      <c r="K71" s="296"/>
      <c r="L71" s="296"/>
      <c r="M71" s="296"/>
      <c r="N71" s="296"/>
      <c r="O71" s="296"/>
      <c r="P71" s="296"/>
      <c r="Q71" s="296"/>
    </row>
    <row r="72" spans="2:17" ht="87.75" customHeight="1" x14ac:dyDescent="0.25">
      <c r="B72" s="1302" t="s">
        <v>87</v>
      </c>
      <c r="C72" s="1302" t="s">
        <v>88</v>
      </c>
      <c r="D72" s="1302" t="s">
        <v>89</v>
      </c>
      <c r="E72" s="1302" t="s">
        <v>90</v>
      </c>
      <c r="F72" s="1302" t="s">
        <v>91</v>
      </c>
      <c r="G72" s="1302" t="s">
        <v>92</v>
      </c>
      <c r="H72" s="1302" t="s">
        <v>93</v>
      </c>
      <c r="I72" s="1302" t="s">
        <v>94</v>
      </c>
      <c r="J72" s="2010" t="s">
        <v>95</v>
      </c>
      <c r="K72" s="2011"/>
      <c r="L72" s="2012"/>
      <c r="M72" s="1302" t="s">
        <v>96</v>
      </c>
      <c r="N72" s="1302" t="s">
        <v>212</v>
      </c>
      <c r="O72" s="1302" t="s">
        <v>213</v>
      </c>
      <c r="P72" s="2010" t="s">
        <v>77</v>
      </c>
      <c r="Q72" s="2012"/>
    </row>
    <row r="73" spans="2:17" ht="81.75" customHeight="1" x14ac:dyDescent="0.25">
      <c r="B73" s="879" t="s">
        <v>4447</v>
      </c>
      <c r="C73" s="813" t="s">
        <v>215</v>
      </c>
      <c r="D73" s="879" t="s">
        <v>4451</v>
      </c>
      <c r="E73" s="1063">
        <v>64586364</v>
      </c>
      <c r="F73" s="875" t="s">
        <v>4450</v>
      </c>
      <c r="G73" s="1046" t="s">
        <v>218</v>
      </c>
      <c r="H73" s="1260">
        <v>37799</v>
      </c>
      <c r="I73" s="839" t="s">
        <v>368</v>
      </c>
      <c r="J73" s="875" t="s">
        <v>4449</v>
      </c>
      <c r="K73" s="1261" t="s">
        <v>4448</v>
      </c>
      <c r="L73" s="303" t="s">
        <v>4441</v>
      </c>
      <c r="M73" s="1193" t="s">
        <v>20</v>
      </c>
      <c r="N73" s="1193" t="s">
        <v>20</v>
      </c>
      <c r="O73" s="1194" t="s">
        <v>20</v>
      </c>
      <c r="P73" s="2013"/>
      <c r="Q73" s="2014"/>
    </row>
    <row r="74" spans="2:17" ht="78.75" customHeight="1" x14ac:dyDescent="0.25">
      <c r="B74" s="879" t="s">
        <v>4447</v>
      </c>
      <c r="C74" s="1301" t="s">
        <v>4446</v>
      </c>
      <c r="D74" s="879" t="s">
        <v>4445</v>
      </c>
      <c r="E74" s="1063">
        <v>1102794535</v>
      </c>
      <c r="F74" s="879" t="s">
        <v>4444</v>
      </c>
      <c r="G74" s="879" t="s">
        <v>4443</v>
      </c>
      <c r="H74" s="1260">
        <v>40078</v>
      </c>
      <c r="I74" s="839" t="s">
        <v>368</v>
      </c>
      <c r="J74" s="879" t="s">
        <v>4428</v>
      </c>
      <c r="K74" s="950" t="s">
        <v>4442</v>
      </c>
      <c r="L74" s="298" t="s">
        <v>4441</v>
      </c>
      <c r="M74" s="1193" t="s">
        <v>20</v>
      </c>
      <c r="N74" s="1193" t="s">
        <v>20</v>
      </c>
      <c r="O74" s="1194" t="s">
        <v>20</v>
      </c>
      <c r="P74" s="2013"/>
      <c r="Q74" s="2014"/>
    </row>
    <row r="75" spans="2:17" ht="56.25" customHeight="1" x14ac:dyDescent="0.25">
      <c r="B75" s="1297" t="s">
        <v>110</v>
      </c>
      <c r="C75" s="66" t="s">
        <v>111</v>
      </c>
      <c r="D75" s="879" t="s">
        <v>4440</v>
      </c>
      <c r="E75" s="1063">
        <v>1102798821</v>
      </c>
      <c r="F75" s="879" t="s">
        <v>274</v>
      </c>
      <c r="G75" s="879" t="s">
        <v>398</v>
      </c>
      <c r="H75" s="1260">
        <v>40158</v>
      </c>
      <c r="I75" s="839" t="s">
        <v>20</v>
      </c>
      <c r="J75" s="879" t="s">
        <v>4428</v>
      </c>
      <c r="K75" s="950" t="s">
        <v>4439</v>
      </c>
      <c r="L75" s="303" t="s">
        <v>4438</v>
      </c>
      <c r="M75" s="1194" t="s">
        <v>20</v>
      </c>
      <c r="N75" s="1193" t="s">
        <v>20</v>
      </c>
      <c r="O75" s="1194" t="s">
        <v>20</v>
      </c>
      <c r="P75" s="2015"/>
      <c r="Q75" s="2016"/>
    </row>
    <row r="76" spans="2:17" ht="102" customHeight="1" x14ac:dyDescent="0.25">
      <c r="B76" s="1297" t="s">
        <v>110</v>
      </c>
      <c r="C76" s="1300" t="s">
        <v>111</v>
      </c>
      <c r="D76" s="875" t="s">
        <v>4437</v>
      </c>
      <c r="E76" s="1063">
        <v>23221833</v>
      </c>
      <c r="F76" s="875" t="s">
        <v>136</v>
      </c>
      <c r="G76" s="879" t="s">
        <v>398</v>
      </c>
      <c r="H76" s="1260">
        <v>40522</v>
      </c>
      <c r="I76" s="1195" t="s">
        <v>368</v>
      </c>
      <c r="J76" s="879" t="s">
        <v>4428</v>
      </c>
      <c r="K76" s="1261" t="s">
        <v>4436</v>
      </c>
      <c r="L76" s="303" t="s">
        <v>4435</v>
      </c>
      <c r="M76" s="1063" t="s">
        <v>20</v>
      </c>
      <c r="N76" s="246" t="s">
        <v>20</v>
      </c>
      <c r="O76" s="1063" t="s">
        <v>20</v>
      </c>
      <c r="P76" s="2017"/>
      <c r="Q76" s="2018"/>
    </row>
    <row r="77" spans="2:17" ht="124.5" customHeight="1" x14ac:dyDescent="0.25">
      <c r="B77" s="1297" t="s">
        <v>110</v>
      </c>
      <c r="C77" s="1299" t="s">
        <v>4434</v>
      </c>
      <c r="D77" s="875" t="s">
        <v>4433</v>
      </c>
      <c r="E77" s="1063">
        <v>64586570</v>
      </c>
      <c r="F77" s="875" t="s">
        <v>274</v>
      </c>
      <c r="G77" s="879" t="s">
        <v>398</v>
      </c>
      <c r="H77" s="1260">
        <v>38576</v>
      </c>
      <c r="I77" s="1195" t="s">
        <v>368</v>
      </c>
      <c r="J77" s="875" t="s">
        <v>4432</v>
      </c>
      <c r="K77" s="1261" t="s">
        <v>4431</v>
      </c>
      <c r="L77" s="303" t="s">
        <v>4430</v>
      </c>
      <c r="M77" s="1298" t="s">
        <v>20</v>
      </c>
      <c r="N77" s="246" t="s">
        <v>20</v>
      </c>
      <c r="O77" s="346" t="s">
        <v>20</v>
      </c>
      <c r="P77" s="2017"/>
      <c r="Q77" s="2018"/>
    </row>
    <row r="78" spans="2:17" ht="69" customHeight="1" x14ac:dyDescent="0.25">
      <c r="B78" s="1297" t="s">
        <v>110</v>
      </c>
      <c r="C78" s="1046" t="s">
        <v>3206</v>
      </c>
      <c r="D78" s="875" t="s">
        <v>4429</v>
      </c>
      <c r="E78" s="1063">
        <v>1100622320</v>
      </c>
      <c r="F78" s="875" t="s">
        <v>278</v>
      </c>
      <c r="G78" s="879" t="s">
        <v>338</v>
      </c>
      <c r="H78" s="1260">
        <v>40263</v>
      </c>
      <c r="I78" s="1195" t="s">
        <v>20</v>
      </c>
      <c r="J78" s="879" t="s">
        <v>4428</v>
      </c>
      <c r="K78" s="1261" t="s">
        <v>4427</v>
      </c>
      <c r="L78" s="303" t="s">
        <v>4426</v>
      </c>
      <c r="M78" s="1195" t="s">
        <v>20</v>
      </c>
      <c r="N78" s="246" t="s">
        <v>20</v>
      </c>
      <c r="O78" s="1195" t="s">
        <v>20</v>
      </c>
      <c r="P78" s="2005" t="s">
        <v>4425</v>
      </c>
      <c r="Q78" s="2006"/>
    </row>
    <row r="79" spans="2:17" x14ac:dyDescent="0.2">
      <c r="B79" s="1296"/>
      <c r="C79" s="819"/>
      <c r="D79" s="177"/>
      <c r="E79" s="1295"/>
      <c r="F79" s="820"/>
      <c r="G79" s="820"/>
      <c r="H79" s="1294"/>
      <c r="I79" s="197"/>
      <c r="J79" s="177"/>
      <c r="K79" s="179"/>
      <c r="L79" s="182"/>
      <c r="M79" s="346"/>
      <c r="N79" s="346"/>
      <c r="O79" s="346"/>
      <c r="P79" s="1432"/>
      <c r="Q79" s="1432"/>
    </row>
    <row r="80" spans="2:17" x14ac:dyDescent="0.2">
      <c r="B80" s="177"/>
      <c r="C80" s="919"/>
      <c r="D80" s="260"/>
      <c r="E80" s="296"/>
      <c r="F80" s="296"/>
      <c r="G80" s="261"/>
      <c r="H80" s="1258"/>
      <c r="I80" s="296"/>
      <c r="J80" s="260"/>
      <c r="K80" s="1258"/>
      <c r="L80" s="260"/>
      <c r="M80" s="919"/>
      <c r="N80" s="919"/>
      <c r="O80" s="919"/>
      <c r="P80" s="296"/>
      <c r="Q80" s="296"/>
    </row>
    <row r="81" spans="1:26" ht="15.75" thickBot="1" x14ac:dyDescent="0.25">
      <c r="B81" s="177"/>
      <c r="C81" s="919"/>
      <c r="D81" s="260"/>
      <c r="E81" s="296"/>
      <c r="F81" s="296"/>
      <c r="G81" s="261"/>
      <c r="H81" s="1258"/>
      <c r="I81" s="296"/>
      <c r="J81" s="260"/>
      <c r="K81" s="1258"/>
      <c r="L81" s="260"/>
      <c r="M81" s="919"/>
      <c r="N81" s="919"/>
      <c r="O81" s="919"/>
      <c r="P81" s="296"/>
      <c r="Q81" s="296"/>
    </row>
    <row r="82" spans="1:26" ht="31.5" customHeight="1" thickBot="1" x14ac:dyDescent="0.3">
      <c r="B82" s="1972" t="s">
        <v>143</v>
      </c>
      <c r="C82" s="1973"/>
      <c r="D82" s="1973"/>
      <c r="E82" s="1973"/>
      <c r="F82" s="1973"/>
      <c r="G82" s="1973"/>
      <c r="H82" s="1973"/>
      <c r="I82" s="1973"/>
      <c r="J82" s="1973"/>
      <c r="K82" s="1973"/>
      <c r="L82" s="1973"/>
      <c r="M82" s="1973"/>
      <c r="N82" s="1974"/>
      <c r="O82" s="296"/>
      <c r="P82" s="296"/>
      <c r="Q82" s="296"/>
    </row>
    <row r="83" spans="1:26" x14ac:dyDescent="0.25">
      <c r="B83" s="296"/>
      <c r="C83" s="296"/>
      <c r="D83" s="296"/>
      <c r="E83" s="296"/>
      <c r="F83" s="296"/>
      <c r="G83" s="296"/>
      <c r="H83" s="296"/>
      <c r="I83" s="296"/>
      <c r="J83" s="296"/>
      <c r="K83" s="296"/>
      <c r="L83" s="296"/>
      <c r="M83" s="296"/>
      <c r="N83" s="296"/>
      <c r="O83" s="296"/>
      <c r="P83" s="296"/>
      <c r="Q83" s="296"/>
    </row>
    <row r="84" spans="1:26" x14ac:dyDescent="0.25">
      <c r="B84" s="296"/>
      <c r="C84" s="296"/>
      <c r="D84" s="296"/>
      <c r="E84" s="296"/>
      <c r="F84" s="296"/>
      <c r="G84" s="296"/>
      <c r="H84" s="296"/>
      <c r="I84" s="296"/>
      <c r="J84" s="296"/>
      <c r="K84" s="296"/>
      <c r="L84" s="296"/>
      <c r="M84" s="296"/>
      <c r="N84" s="296"/>
      <c r="O84" s="296"/>
      <c r="P84" s="296"/>
      <c r="Q84" s="296"/>
    </row>
    <row r="85" spans="1:26" ht="30" x14ac:dyDescent="0.25">
      <c r="B85" s="890" t="s">
        <v>19</v>
      </c>
      <c r="C85" s="890" t="s">
        <v>78</v>
      </c>
      <c r="D85" s="1958" t="s">
        <v>77</v>
      </c>
      <c r="E85" s="1960"/>
      <c r="F85" s="296"/>
      <c r="G85" s="296"/>
      <c r="H85" s="296"/>
      <c r="I85" s="296"/>
      <c r="J85" s="296"/>
      <c r="K85" s="296"/>
      <c r="L85" s="296"/>
      <c r="M85" s="296"/>
      <c r="N85" s="296"/>
      <c r="O85" s="296"/>
      <c r="P85" s="296"/>
      <c r="Q85" s="296"/>
    </row>
    <row r="86" spans="1:26" ht="36.75" customHeight="1" x14ac:dyDescent="0.25">
      <c r="B86" s="184" t="s">
        <v>145</v>
      </c>
      <c r="C86" s="346" t="s">
        <v>21</v>
      </c>
      <c r="D86" s="1427" t="s">
        <v>4424</v>
      </c>
      <c r="E86" s="1549"/>
      <c r="F86" s="296"/>
      <c r="G86" s="296"/>
      <c r="H86" s="296"/>
      <c r="I86" s="296"/>
      <c r="J86" s="296"/>
      <c r="K86" s="296"/>
      <c r="L86" s="296"/>
      <c r="M86" s="296"/>
      <c r="N86" s="296"/>
      <c r="O86" s="296"/>
      <c r="P86" s="296"/>
      <c r="Q86" s="296"/>
    </row>
    <row r="87" spans="1:26" x14ac:dyDescent="0.25">
      <c r="B87" s="296"/>
      <c r="C87" s="296"/>
      <c r="D87" s="296"/>
      <c r="E87" s="296"/>
      <c r="F87" s="296"/>
      <c r="G87" s="296"/>
      <c r="H87" s="296"/>
      <c r="I87" s="296"/>
      <c r="J87" s="296"/>
      <c r="K87" s="296"/>
      <c r="L87" s="296"/>
      <c r="M87" s="296"/>
      <c r="N87" s="296"/>
      <c r="O87" s="296"/>
      <c r="P87" s="296"/>
      <c r="Q87" s="296"/>
    </row>
    <row r="88" spans="1:26" x14ac:dyDescent="0.25">
      <c r="B88" s="296"/>
      <c r="C88" s="296"/>
      <c r="D88" s="296"/>
      <c r="E88" s="296"/>
      <c r="F88" s="296"/>
      <c r="G88" s="296"/>
      <c r="H88" s="296"/>
      <c r="I88" s="296"/>
      <c r="J88" s="296"/>
      <c r="K88" s="296"/>
      <c r="L88" s="296"/>
      <c r="M88" s="296"/>
      <c r="N88" s="296"/>
      <c r="O88" s="296"/>
      <c r="P88" s="296"/>
      <c r="Q88" s="296"/>
    </row>
    <row r="89" spans="1:26" x14ac:dyDescent="0.25">
      <c r="B89" s="1981" t="s">
        <v>146</v>
      </c>
      <c r="C89" s="1982"/>
      <c r="D89" s="1982"/>
      <c r="E89" s="1982"/>
      <c r="F89" s="1982"/>
      <c r="G89" s="1982"/>
      <c r="H89" s="1982"/>
      <c r="I89" s="1982"/>
      <c r="J89" s="1982"/>
      <c r="K89" s="1982"/>
      <c r="L89" s="1982"/>
      <c r="M89" s="1982"/>
      <c r="N89" s="1982"/>
      <c r="O89" s="1982"/>
      <c r="P89" s="1982"/>
      <c r="Q89" s="296"/>
    </row>
    <row r="90" spans="1:26" x14ac:dyDescent="0.25">
      <c r="B90" s="296"/>
      <c r="C90" s="296"/>
      <c r="D90" s="296"/>
      <c r="E90" s="296"/>
      <c r="F90" s="296"/>
      <c r="G90" s="296"/>
      <c r="H90" s="296"/>
      <c r="I90" s="296"/>
      <c r="J90" s="296"/>
      <c r="K90" s="296"/>
      <c r="L90" s="296"/>
      <c r="M90" s="296"/>
      <c r="N90" s="296"/>
      <c r="O90" s="296"/>
      <c r="P90" s="296"/>
      <c r="Q90" s="296"/>
    </row>
    <row r="91" spans="1:26" ht="15.75" thickBot="1" x14ac:dyDescent="0.3">
      <c r="B91" s="296"/>
      <c r="C91" s="296"/>
      <c r="D91" s="296"/>
      <c r="E91" s="296"/>
      <c r="F91" s="296"/>
      <c r="G91" s="296"/>
      <c r="H91" s="296"/>
      <c r="I91" s="296"/>
      <c r="J91" s="296"/>
      <c r="K91" s="296"/>
      <c r="L91" s="296"/>
      <c r="M91" s="296"/>
      <c r="N91" s="296"/>
      <c r="O91" s="296"/>
      <c r="P91" s="296"/>
      <c r="Q91" s="296"/>
    </row>
    <row r="92" spans="1:26" ht="15.75" thickBot="1" x14ac:dyDescent="0.3">
      <c r="B92" s="1972" t="s">
        <v>147</v>
      </c>
      <c r="C92" s="1973"/>
      <c r="D92" s="1973"/>
      <c r="E92" s="1973"/>
      <c r="F92" s="1973"/>
      <c r="G92" s="1973"/>
      <c r="H92" s="1973"/>
      <c r="I92" s="1973"/>
      <c r="J92" s="1973"/>
      <c r="K92" s="1973"/>
      <c r="L92" s="1973"/>
      <c r="M92" s="1973"/>
      <c r="N92" s="1974"/>
      <c r="O92" s="296"/>
      <c r="P92" s="296"/>
      <c r="Q92" s="296"/>
    </row>
    <row r="93" spans="1:26" x14ac:dyDescent="0.25">
      <c r="B93" s="296"/>
      <c r="C93" s="296"/>
      <c r="D93" s="296"/>
      <c r="E93" s="296"/>
      <c r="F93" s="296"/>
      <c r="G93" s="296"/>
      <c r="H93" s="296"/>
      <c r="I93" s="296"/>
      <c r="J93" s="296"/>
      <c r="K93" s="296"/>
      <c r="L93" s="296"/>
      <c r="M93" s="296"/>
      <c r="N93" s="296"/>
      <c r="O93" s="296"/>
      <c r="P93" s="296"/>
      <c r="Q93" s="296"/>
    </row>
    <row r="94" spans="1:26" ht="15.75" thickBot="1" x14ac:dyDescent="0.3">
      <c r="B94" s="296"/>
      <c r="C94" s="296"/>
      <c r="D94" s="296"/>
      <c r="E94" s="296"/>
      <c r="F94" s="296"/>
      <c r="G94" s="296"/>
      <c r="H94" s="296"/>
      <c r="I94" s="296"/>
      <c r="J94" s="296"/>
      <c r="K94" s="296"/>
      <c r="L94" s="296"/>
      <c r="M94" s="889"/>
      <c r="N94" s="889"/>
      <c r="O94" s="296"/>
      <c r="P94" s="296"/>
      <c r="Q94" s="296"/>
    </row>
    <row r="95" spans="1:26" s="13" customFormat="1" ht="86.25" customHeight="1" thickBot="1" x14ac:dyDescent="0.3">
      <c r="B95" s="887" t="s">
        <v>35</v>
      </c>
      <c r="C95" s="887" t="s">
        <v>36</v>
      </c>
      <c r="D95" s="887" t="s">
        <v>37</v>
      </c>
      <c r="E95" s="887" t="s">
        <v>38</v>
      </c>
      <c r="F95" s="887" t="s">
        <v>39</v>
      </c>
      <c r="G95" s="887" t="s">
        <v>40</v>
      </c>
      <c r="H95" s="887" t="s">
        <v>41</v>
      </c>
      <c r="I95" s="887" t="s">
        <v>42</v>
      </c>
      <c r="J95" s="887" t="s">
        <v>43</v>
      </c>
      <c r="K95" s="887" t="s">
        <v>44</v>
      </c>
      <c r="L95" s="887" t="s">
        <v>45</v>
      </c>
      <c r="M95" s="888" t="s">
        <v>46</v>
      </c>
      <c r="N95" s="887" t="s">
        <v>47</v>
      </c>
      <c r="O95" s="887" t="s">
        <v>48</v>
      </c>
      <c r="P95" s="886" t="s">
        <v>49</v>
      </c>
      <c r="Q95" s="886" t="s">
        <v>50</v>
      </c>
    </row>
    <row r="96" spans="1:26" s="62" customFormat="1" ht="15.75" thickBot="1" x14ac:dyDescent="0.3">
      <c r="A96" s="50">
        <v>1</v>
      </c>
      <c r="B96" s="1443"/>
      <c r="C96" s="1443"/>
      <c r="D96" s="1443"/>
      <c r="E96" s="1443"/>
      <c r="F96" s="1443"/>
      <c r="G96" s="1443"/>
      <c r="H96" s="1443"/>
      <c r="I96" s="1443"/>
      <c r="J96" s="1443"/>
      <c r="K96" s="1443"/>
      <c r="L96" s="1443"/>
      <c r="M96" s="1444"/>
      <c r="N96" s="57"/>
      <c r="O96" s="59"/>
      <c r="P96" s="59"/>
      <c r="Q96" s="60"/>
      <c r="R96" s="61"/>
      <c r="S96" s="61"/>
      <c r="T96" s="61"/>
      <c r="U96" s="61"/>
      <c r="V96" s="61"/>
      <c r="W96" s="61"/>
      <c r="X96" s="61"/>
      <c r="Y96" s="61"/>
      <c r="Z96" s="61"/>
    </row>
    <row r="97" spans="1:26" s="62" customFormat="1" ht="54" customHeight="1" x14ac:dyDescent="0.25">
      <c r="A97" s="50">
        <f>+A96+1</f>
        <v>2</v>
      </c>
      <c r="B97" s="64" t="s">
        <v>4423</v>
      </c>
      <c r="C97" s="52" t="s">
        <v>4422</v>
      </c>
      <c r="D97" s="52" t="s">
        <v>4421</v>
      </c>
      <c r="E97" s="58" t="s">
        <v>4420</v>
      </c>
      <c r="F97" s="52" t="s">
        <v>20</v>
      </c>
      <c r="G97" s="54">
        <v>0.7</v>
      </c>
      <c r="H97" s="55">
        <v>40245</v>
      </c>
      <c r="I97" s="55">
        <v>40485</v>
      </c>
      <c r="J97" s="56" t="s">
        <v>21</v>
      </c>
      <c r="K97" s="57">
        <v>0</v>
      </c>
      <c r="L97" s="57">
        <v>7.83</v>
      </c>
      <c r="M97" s="58">
        <v>2228</v>
      </c>
      <c r="N97" s="57">
        <v>1560</v>
      </c>
      <c r="O97" s="1289">
        <v>1960898306</v>
      </c>
      <c r="P97" s="290" t="s">
        <v>4419</v>
      </c>
      <c r="Q97" s="1288" t="s">
        <v>4415</v>
      </c>
      <c r="R97" s="61"/>
      <c r="S97" s="61"/>
      <c r="T97" s="61"/>
      <c r="U97" s="61"/>
      <c r="V97" s="61"/>
      <c r="W97" s="61"/>
      <c r="X97" s="61"/>
      <c r="Y97" s="61"/>
      <c r="Z97" s="61"/>
    </row>
    <row r="98" spans="1:26" s="62" customFormat="1" ht="54" customHeight="1" x14ac:dyDescent="0.25">
      <c r="A98" s="50"/>
      <c r="B98" s="64" t="s">
        <v>4418</v>
      </c>
      <c r="C98" s="52" t="s">
        <v>4417</v>
      </c>
      <c r="D98" s="52" t="s">
        <v>442</v>
      </c>
      <c r="E98" s="1293">
        <v>701820110230</v>
      </c>
      <c r="F98" s="52" t="s">
        <v>20</v>
      </c>
      <c r="G98" s="206">
        <v>1</v>
      </c>
      <c r="H98" s="1292">
        <v>40947</v>
      </c>
      <c r="I98" s="55">
        <v>41273</v>
      </c>
      <c r="J98" s="56" t="s">
        <v>21</v>
      </c>
      <c r="K98" s="57">
        <v>0</v>
      </c>
      <c r="L98" s="57">
        <v>10.66</v>
      </c>
      <c r="M98" s="58">
        <v>364</v>
      </c>
      <c r="N98" s="58">
        <v>100</v>
      </c>
      <c r="O98" s="59">
        <v>234986845</v>
      </c>
      <c r="P98" s="59" t="s">
        <v>4416</v>
      </c>
      <c r="Q98" s="1288" t="s">
        <v>4415</v>
      </c>
      <c r="R98" s="61"/>
      <c r="S98" s="61"/>
      <c r="T98" s="61"/>
      <c r="U98" s="61"/>
      <c r="V98" s="61"/>
      <c r="W98" s="61"/>
      <c r="X98" s="61"/>
      <c r="Y98" s="61"/>
      <c r="Z98" s="61"/>
    </row>
    <row r="99" spans="1:26" s="62" customFormat="1" ht="59.25" customHeight="1" x14ac:dyDescent="0.25">
      <c r="A99" s="50">
        <f>+A97+1</f>
        <v>3</v>
      </c>
      <c r="B99" s="64" t="s">
        <v>4409</v>
      </c>
      <c r="C99" s="52" t="s">
        <v>4408</v>
      </c>
      <c r="D99" s="52" t="s">
        <v>4407</v>
      </c>
      <c r="E99" s="58" t="s">
        <v>4406</v>
      </c>
      <c r="F99" s="52" t="s">
        <v>20</v>
      </c>
      <c r="G99" s="206">
        <v>1</v>
      </c>
      <c r="H99" s="55">
        <v>41310</v>
      </c>
      <c r="I99" s="55">
        <v>41614</v>
      </c>
      <c r="J99" s="56" t="s">
        <v>21</v>
      </c>
      <c r="K99" s="1291">
        <v>10.119999999999999</v>
      </c>
      <c r="L99" s="57">
        <v>0</v>
      </c>
      <c r="M99" s="58">
        <v>30</v>
      </c>
      <c r="N99" s="57">
        <v>30</v>
      </c>
      <c r="O99" s="59">
        <v>10680000</v>
      </c>
      <c r="P99" s="1290">
        <v>169</v>
      </c>
      <c r="Q99" s="1288" t="s">
        <v>4414</v>
      </c>
      <c r="R99" s="61"/>
      <c r="S99" s="61"/>
      <c r="T99" s="61"/>
      <c r="U99" s="61"/>
      <c r="V99" s="61"/>
      <c r="W99" s="61"/>
      <c r="X99" s="61"/>
      <c r="Y99" s="61"/>
      <c r="Z99" s="61"/>
    </row>
    <row r="100" spans="1:26" s="62" customFormat="1" ht="51" customHeight="1" x14ac:dyDescent="0.25">
      <c r="A100" s="50"/>
      <c r="B100" s="64" t="s">
        <v>4409</v>
      </c>
      <c r="C100" s="52" t="s">
        <v>4408</v>
      </c>
      <c r="D100" s="52" t="s">
        <v>4413</v>
      </c>
      <c r="E100" s="58">
        <v>701820130231</v>
      </c>
      <c r="F100" s="52" t="s">
        <v>20</v>
      </c>
      <c r="G100" s="206">
        <v>1</v>
      </c>
      <c r="H100" s="55">
        <v>41305</v>
      </c>
      <c r="I100" s="55">
        <v>41639</v>
      </c>
      <c r="J100" s="56" t="s">
        <v>21</v>
      </c>
      <c r="K100" s="57">
        <v>0.97</v>
      </c>
      <c r="L100" s="57">
        <v>10.029999999999999</v>
      </c>
      <c r="M100" s="58">
        <v>364</v>
      </c>
      <c r="N100" s="57">
        <v>364</v>
      </c>
      <c r="O100" s="1289">
        <v>232681813</v>
      </c>
      <c r="P100" s="290" t="s">
        <v>4412</v>
      </c>
      <c r="Q100" s="1288"/>
      <c r="R100" s="61"/>
      <c r="S100" s="61"/>
      <c r="T100" s="61"/>
      <c r="U100" s="61"/>
      <c r="V100" s="61"/>
      <c r="W100" s="61"/>
      <c r="X100" s="61"/>
      <c r="Y100" s="61"/>
      <c r="Z100" s="61"/>
    </row>
    <row r="101" spans="1:26" s="62" customFormat="1" ht="73.5" customHeight="1" x14ac:dyDescent="0.25">
      <c r="A101" s="50">
        <f>+A100+1</f>
        <v>1</v>
      </c>
      <c r="B101" s="64" t="s">
        <v>4409</v>
      </c>
      <c r="C101" s="52" t="s">
        <v>4408</v>
      </c>
      <c r="D101" s="64" t="s">
        <v>318</v>
      </c>
      <c r="E101" s="58">
        <v>701820140181</v>
      </c>
      <c r="F101" s="52" t="s">
        <v>20</v>
      </c>
      <c r="G101" s="206">
        <v>1</v>
      </c>
      <c r="H101" s="55"/>
      <c r="I101" s="55">
        <v>41912</v>
      </c>
      <c r="J101" s="56" t="s">
        <v>21</v>
      </c>
      <c r="K101" s="57">
        <v>0</v>
      </c>
      <c r="L101" s="57">
        <v>0</v>
      </c>
      <c r="M101" s="58">
        <v>288</v>
      </c>
      <c r="N101" s="57">
        <v>288</v>
      </c>
      <c r="O101" s="59">
        <v>228986072</v>
      </c>
      <c r="P101" s="290" t="s">
        <v>4411</v>
      </c>
      <c r="Q101" s="60" t="s">
        <v>4410</v>
      </c>
      <c r="R101" s="61"/>
      <c r="S101" s="61"/>
      <c r="T101" s="61"/>
      <c r="U101" s="61"/>
      <c r="V101" s="61"/>
      <c r="W101" s="61"/>
      <c r="X101" s="61"/>
      <c r="Y101" s="61"/>
      <c r="Z101" s="61"/>
    </row>
    <row r="102" spans="1:26" s="62" customFormat="1" ht="76.5" customHeight="1" x14ac:dyDescent="0.25">
      <c r="A102" s="50">
        <f>+A101+1</f>
        <v>2</v>
      </c>
      <c r="B102" s="64" t="s">
        <v>4409</v>
      </c>
      <c r="C102" s="52" t="s">
        <v>4408</v>
      </c>
      <c r="D102" s="52" t="s">
        <v>4407</v>
      </c>
      <c r="E102" s="58" t="s">
        <v>4406</v>
      </c>
      <c r="F102" s="52" t="s">
        <v>20</v>
      </c>
      <c r="G102" s="206">
        <v>1</v>
      </c>
      <c r="H102" s="55">
        <v>41673</v>
      </c>
      <c r="I102" s="55">
        <v>41912</v>
      </c>
      <c r="J102" s="56" t="s">
        <v>4405</v>
      </c>
      <c r="K102" s="57">
        <v>0</v>
      </c>
      <c r="L102" s="57">
        <v>7.89</v>
      </c>
      <c r="M102" s="58">
        <v>37</v>
      </c>
      <c r="N102" s="57">
        <v>37</v>
      </c>
      <c r="O102" s="59">
        <v>13962320</v>
      </c>
      <c r="P102" s="290">
        <v>220</v>
      </c>
      <c r="Q102" s="1288" t="s">
        <v>4404</v>
      </c>
      <c r="R102" s="61"/>
      <c r="S102" s="61"/>
      <c r="T102" s="61"/>
      <c r="U102" s="61"/>
      <c r="V102" s="61"/>
      <c r="W102" s="61"/>
      <c r="X102" s="61"/>
      <c r="Y102" s="61"/>
      <c r="Z102" s="61"/>
    </row>
    <row r="103" spans="1:26" ht="32.25" customHeight="1" x14ac:dyDescent="0.25">
      <c r="B103" s="64" t="s">
        <v>30</v>
      </c>
      <c r="C103" s="52"/>
      <c r="D103" s="52"/>
      <c r="E103" s="206"/>
      <c r="F103" s="52"/>
      <c r="G103" s="206"/>
      <c r="H103" s="55"/>
      <c r="I103" s="56"/>
      <c r="J103" s="56"/>
      <c r="K103" s="56" t="s">
        <v>4403</v>
      </c>
      <c r="L103" s="56" t="s">
        <v>4402</v>
      </c>
      <c r="M103" s="58">
        <f>SUM(M97:M102)</f>
        <v>3311</v>
      </c>
      <c r="N103" s="57"/>
      <c r="O103" s="59"/>
      <c r="P103" s="956"/>
      <c r="Q103" s="60"/>
    </row>
    <row r="104" spans="1:26" ht="15.75" thickBot="1" x14ac:dyDescent="0.3">
      <c r="B104" s="296"/>
      <c r="C104" s="296"/>
      <c r="D104" s="296"/>
      <c r="E104" s="296"/>
      <c r="F104" s="296"/>
      <c r="G104" s="296"/>
      <c r="H104" s="296"/>
      <c r="I104" s="296"/>
      <c r="J104" s="296"/>
      <c r="K104" s="296"/>
      <c r="L104" s="296"/>
      <c r="M104" s="296"/>
      <c r="N104" s="296"/>
      <c r="O104" s="296"/>
      <c r="P104" s="296"/>
      <c r="Q104" s="296"/>
    </row>
    <row r="105" spans="1:26" ht="30.75" thickBot="1" x14ac:dyDescent="0.3">
      <c r="B105" s="880" t="s">
        <v>152</v>
      </c>
      <c r="C105" s="874" t="s">
        <v>153</v>
      </c>
      <c r="D105" s="880" t="s">
        <v>29</v>
      </c>
      <c r="E105" s="874" t="s">
        <v>154</v>
      </c>
      <c r="F105" s="296"/>
      <c r="G105" s="296"/>
      <c r="H105" s="296"/>
      <c r="I105" s="296"/>
      <c r="J105" s="296"/>
      <c r="K105" s="296"/>
      <c r="L105" s="296"/>
      <c r="M105" s="296"/>
      <c r="N105" s="296"/>
      <c r="O105" s="296"/>
      <c r="P105" s="296"/>
      <c r="Q105" s="296"/>
    </row>
    <row r="106" spans="1:26" x14ac:dyDescent="0.25">
      <c r="B106" s="136" t="s">
        <v>155</v>
      </c>
      <c r="C106" s="373">
        <v>20</v>
      </c>
      <c r="D106" s="373">
        <v>0</v>
      </c>
      <c r="E106" s="1953">
        <f>+D106+D107+D108</f>
        <v>40</v>
      </c>
      <c r="F106" s="296"/>
      <c r="G106" s="296"/>
      <c r="H106" s="296"/>
      <c r="I106" s="296"/>
      <c r="J106" s="296"/>
      <c r="K106" s="296"/>
      <c r="L106" s="296"/>
      <c r="M106" s="296"/>
      <c r="N106" s="296"/>
      <c r="O106" s="296"/>
      <c r="P106" s="296"/>
      <c r="Q106" s="296"/>
    </row>
    <row r="107" spans="1:26" x14ac:dyDescent="0.25">
      <c r="B107" s="136" t="s">
        <v>156</v>
      </c>
      <c r="C107" s="839">
        <v>30</v>
      </c>
      <c r="D107" s="346">
        <v>0</v>
      </c>
      <c r="E107" s="1538"/>
      <c r="F107" s="296"/>
      <c r="G107" s="296"/>
      <c r="H107" s="296"/>
      <c r="I107" s="296"/>
      <c r="J107" s="296"/>
      <c r="K107" s="296"/>
      <c r="L107" s="296"/>
      <c r="M107" s="296"/>
      <c r="N107" s="296"/>
      <c r="O107" s="296"/>
      <c r="P107" s="296"/>
      <c r="Q107" s="296"/>
    </row>
    <row r="108" spans="1:26" ht="28.5" customHeight="1" thickBot="1" x14ac:dyDescent="0.3">
      <c r="B108" s="136" t="s">
        <v>157</v>
      </c>
      <c r="C108" s="374">
        <v>40</v>
      </c>
      <c r="D108" s="374">
        <v>40</v>
      </c>
      <c r="E108" s="1954"/>
      <c r="F108" s="296"/>
      <c r="G108" s="296"/>
      <c r="H108" s="296"/>
      <c r="I108" s="296"/>
      <c r="J108" s="296"/>
      <c r="K108" s="296"/>
      <c r="L108" s="296"/>
      <c r="M108" s="296"/>
      <c r="N108" s="296"/>
      <c r="O108" s="296"/>
      <c r="P108" s="296"/>
      <c r="Q108" s="296"/>
    </row>
    <row r="109" spans="1:26" x14ac:dyDescent="0.25">
      <c r="B109" s="296"/>
      <c r="C109" s="296"/>
      <c r="D109" s="296"/>
      <c r="E109" s="296"/>
      <c r="F109" s="296"/>
      <c r="G109" s="296"/>
      <c r="H109" s="296"/>
      <c r="I109" s="296"/>
      <c r="J109" s="296"/>
      <c r="K109" s="296"/>
      <c r="L109" s="296"/>
      <c r="M109" s="296"/>
      <c r="N109" s="296"/>
      <c r="O109" s="296"/>
      <c r="P109" s="296"/>
      <c r="Q109" s="296"/>
    </row>
    <row r="110" spans="1:26" ht="15.75" thickBot="1" x14ac:dyDescent="0.3">
      <c r="B110" s="296"/>
      <c r="C110" s="296"/>
      <c r="D110" s="296"/>
      <c r="E110" s="296"/>
      <c r="F110" s="296"/>
      <c r="G110" s="296"/>
      <c r="H110" s="296"/>
      <c r="I110" s="296"/>
      <c r="J110" s="296"/>
      <c r="K110" s="296"/>
      <c r="L110" s="296"/>
      <c r="M110" s="296"/>
      <c r="N110" s="296"/>
      <c r="O110" s="296"/>
      <c r="P110" s="296"/>
      <c r="Q110" s="296"/>
    </row>
    <row r="111" spans="1:26" ht="15.75" thickBot="1" x14ac:dyDescent="0.3">
      <c r="B111" s="1972" t="s">
        <v>158</v>
      </c>
      <c r="C111" s="1973"/>
      <c r="D111" s="1973"/>
      <c r="E111" s="1973"/>
      <c r="F111" s="1973"/>
      <c r="G111" s="1973"/>
      <c r="H111" s="1973"/>
      <c r="I111" s="1973"/>
      <c r="J111" s="1973"/>
      <c r="K111" s="1973"/>
      <c r="L111" s="1973"/>
      <c r="M111" s="1973"/>
      <c r="N111" s="1974"/>
      <c r="O111" s="296"/>
      <c r="P111" s="296"/>
      <c r="Q111" s="296"/>
    </row>
    <row r="112" spans="1:26" x14ac:dyDescent="0.25">
      <c r="B112" s="296"/>
      <c r="C112" s="296"/>
      <c r="D112" s="296"/>
      <c r="E112" s="296"/>
      <c r="F112" s="296"/>
      <c r="G112" s="296"/>
      <c r="H112" s="296"/>
      <c r="I112" s="296"/>
      <c r="J112" s="296"/>
      <c r="K112" s="296"/>
      <c r="L112" s="296"/>
      <c r="M112" s="296"/>
      <c r="N112" s="296"/>
      <c r="O112" s="296"/>
      <c r="P112" s="296"/>
      <c r="Q112" s="296"/>
    </row>
    <row r="113" spans="2:17" ht="30" customHeight="1" x14ac:dyDescent="0.25">
      <c r="B113" s="40" t="s">
        <v>87</v>
      </c>
      <c r="C113" s="886" t="s">
        <v>88</v>
      </c>
      <c r="D113" s="886" t="s">
        <v>89</v>
      </c>
      <c r="E113" s="886" t="s">
        <v>90</v>
      </c>
      <c r="F113" s="886" t="s">
        <v>91</v>
      </c>
      <c r="G113" s="886" t="s">
        <v>92</v>
      </c>
      <c r="H113" s="886" t="s">
        <v>93</v>
      </c>
      <c r="I113" s="886" t="s">
        <v>94</v>
      </c>
      <c r="J113" s="2007" t="s">
        <v>95</v>
      </c>
      <c r="K113" s="2009"/>
      <c r="L113" s="2008"/>
      <c r="M113" s="886" t="s">
        <v>96</v>
      </c>
      <c r="N113" s="886" t="s">
        <v>212</v>
      </c>
      <c r="O113" s="886" t="s">
        <v>213</v>
      </c>
      <c r="P113" s="2007" t="s">
        <v>77</v>
      </c>
      <c r="Q113" s="2008"/>
    </row>
    <row r="114" spans="2:17" ht="89.25" customHeight="1" x14ac:dyDescent="0.25">
      <c r="B114" s="298" t="s">
        <v>475</v>
      </c>
      <c r="C114" s="300" t="s">
        <v>321</v>
      </c>
      <c r="D114" s="303" t="s">
        <v>4401</v>
      </c>
      <c r="E114" s="1195">
        <v>64573066</v>
      </c>
      <c r="F114" s="1195" t="s">
        <v>297</v>
      </c>
      <c r="G114" s="300" t="s">
        <v>4396</v>
      </c>
      <c r="H114" s="1287">
        <v>37239</v>
      </c>
      <c r="I114" s="1195" t="s">
        <v>368</v>
      </c>
      <c r="J114" s="303" t="s">
        <v>4400</v>
      </c>
      <c r="K114" s="1261" t="s">
        <v>4399</v>
      </c>
      <c r="L114" s="240" t="s">
        <v>4393</v>
      </c>
      <c r="M114" s="839" t="s">
        <v>20</v>
      </c>
      <c r="N114" s="839" t="s">
        <v>20</v>
      </c>
      <c r="O114" s="839" t="s">
        <v>20</v>
      </c>
      <c r="P114" s="1430"/>
      <c r="Q114" s="1431"/>
    </row>
    <row r="115" spans="2:17" ht="91.5" customHeight="1" x14ac:dyDescent="0.25">
      <c r="B115" s="301" t="s">
        <v>4398</v>
      </c>
      <c r="C115" s="1286" t="s">
        <v>321</v>
      </c>
      <c r="D115" s="301" t="s">
        <v>4397</v>
      </c>
      <c r="E115" s="1284">
        <v>64553665</v>
      </c>
      <c r="F115" s="1286" t="s">
        <v>332</v>
      </c>
      <c r="G115" s="1286" t="s">
        <v>4396</v>
      </c>
      <c r="H115" s="1285">
        <v>34775</v>
      </c>
      <c r="I115" s="1284" t="s">
        <v>368</v>
      </c>
      <c r="J115" s="303" t="s">
        <v>4395</v>
      </c>
      <c r="K115" s="1261" t="s">
        <v>4394</v>
      </c>
      <c r="L115" s="1261" t="s">
        <v>4393</v>
      </c>
      <c r="M115" s="838" t="s">
        <v>20</v>
      </c>
      <c r="N115" s="838" t="s">
        <v>21</v>
      </c>
      <c r="O115" s="838" t="s">
        <v>20</v>
      </c>
      <c r="P115" s="1427" t="s">
        <v>4392</v>
      </c>
      <c r="Q115" s="1549"/>
    </row>
    <row r="116" spans="2:17" ht="73.5" customHeight="1" x14ac:dyDescent="0.25">
      <c r="B116" s="298" t="s">
        <v>1469</v>
      </c>
      <c r="C116" s="300">
        <v>1</v>
      </c>
      <c r="D116" s="298" t="s">
        <v>4391</v>
      </c>
      <c r="E116" s="1195">
        <v>64546822</v>
      </c>
      <c r="F116" s="300" t="s">
        <v>177</v>
      </c>
      <c r="G116" s="300" t="s">
        <v>4390</v>
      </c>
      <c r="H116" s="1262">
        <v>38573</v>
      </c>
      <c r="I116" s="1195" t="s">
        <v>368</v>
      </c>
      <c r="J116" s="303" t="s">
        <v>4389</v>
      </c>
      <c r="K116" s="1261" t="s">
        <v>4388</v>
      </c>
      <c r="L116" s="1261" t="s">
        <v>2106</v>
      </c>
      <c r="M116" s="1195" t="s">
        <v>20</v>
      </c>
      <c r="N116" s="1195" t="s">
        <v>21</v>
      </c>
      <c r="O116" s="1195" t="s">
        <v>20</v>
      </c>
      <c r="P116" s="2004"/>
      <c r="Q116" s="2004"/>
    </row>
    <row r="117" spans="2:17" x14ac:dyDescent="0.2">
      <c r="B117" s="177"/>
      <c r="C117" s="919"/>
      <c r="D117" s="260"/>
      <c r="E117" s="296"/>
      <c r="F117" s="260"/>
      <c r="G117" s="919"/>
      <c r="H117" s="1258"/>
      <c r="I117" s="296"/>
      <c r="J117" s="296"/>
      <c r="K117" s="1257"/>
      <c r="L117" s="260"/>
      <c r="M117" s="919"/>
      <c r="N117" s="919"/>
      <c r="O117" s="919"/>
      <c r="P117" s="296"/>
      <c r="Q117" s="296"/>
    </row>
    <row r="118" spans="2:17" x14ac:dyDescent="0.25">
      <c r="B118" s="296"/>
      <c r="C118" s="919"/>
      <c r="D118" s="260"/>
      <c r="E118" s="296"/>
      <c r="F118" s="296"/>
      <c r="G118" s="260"/>
      <c r="H118" s="1258"/>
      <c r="I118" s="296"/>
      <c r="J118" s="296"/>
      <c r="K118" s="1257"/>
      <c r="L118" s="296"/>
      <c r="M118" s="919"/>
      <c r="N118" s="919"/>
      <c r="O118" s="919"/>
      <c r="P118" s="296"/>
      <c r="Q118" s="296"/>
    </row>
    <row r="119" spans="2:17" ht="15.75" thickBot="1" x14ac:dyDescent="0.3">
      <c r="B119" s="296"/>
      <c r="C119" s="919"/>
      <c r="D119" s="296"/>
      <c r="E119" s="296"/>
      <c r="F119" s="296"/>
      <c r="G119" s="296"/>
      <c r="H119" s="296"/>
      <c r="I119" s="296"/>
      <c r="J119" s="296"/>
      <c r="K119" s="296"/>
      <c r="L119" s="296"/>
      <c r="M119" s="296"/>
      <c r="N119" s="296"/>
      <c r="O119" s="296"/>
      <c r="P119" s="296"/>
      <c r="Q119" s="296"/>
    </row>
    <row r="120" spans="2:17" ht="30" x14ac:dyDescent="0.25">
      <c r="B120" s="869" t="s">
        <v>19</v>
      </c>
      <c r="C120" s="869" t="s">
        <v>152</v>
      </c>
      <c r="D120" s="40" t="s">
        <v>153</v>
      </c>
      <c r="E120" s="869" t="s">
        <v>29</v>
      </c>
      <c r="F120" s="874" t="s">
        <v>182</v>
      </c>
      <c r="G120" s="1283"/>
      <c r="H120" s="296"/>
      <c r="I120" s="296"/>
      <c r="J120" s="296"/>
      <c r="K120" s="296"/>
      <c r="L120" s="296"/>
      <c r="M120" s="296"/>
      <c r="N120" s="296"/>
      <c r="O120" s="296"/>
      <c r="P120" s="296"/>
      <c r="Q120" s="296"/>
    </row>
    <row r="121" spans="2:17" ht="162" customHeight="1" x14ac:dyDescent="0.2">
      <c r="B121" s="1978" t="s">
        <v>183</v>
      </c>
      <c r="C121" s="850" t="s">
        <v>184</v>
      </c>
      <c r="D121" s="346">
        <v>25</v>
      </c>
      <c r="E121" s="346">
        <v>25</v>
      </c>
      <c r="F121" s="1950">
        <v>35</v>
      </c>
      <c r="G121" s="872"/>
      <c r="H121" s="296"/>
      <c r="I121" s="296"/>
      <c r="J121" s="296"/>
      <c r="K121" s="296"/>
      <c r="L121" s="296"/>
      <c r="M121" s="296"/>
      <c r="N121" s="296"/>
      <c r="O121" s="296"/>
      <c r="P121" s="296"/>
      <c r="Q121" s="296"/>
    </row>
    <row r="122" spans="2:17" ht="137.25" customHeight="1" x14ac:dyDescent="0.25">
      <c r="B122" s="1978"/>
      <c r="C122" s="1282" t="s">
        <v>185</v>
      </c>
      <c r="D122" s="813">
        <v>25</v>
      </c>
      <c r="E122" s="346">
        <v>0</v>
      </c>
      <c r="F122" s="1951"/>
      <c r="G122" s="872"/>
      <c r="H122" s="296"/>
      <c r="I122" s="296"/>
      <c r="J122" s="296"/>
      <c r="K122" s="296"/>
      <c r="L122" s="296"/>
      <c r="M122" s="296"/>
      <c r="N122" s="296"/>
      <c r="O122" s="296"/>
      <c r="P122" s="296"/>
      <c r="Q122" s="296"/>
    </row>
    <row r="123" spans="2:17" ht="124.5" customHeight="1" x14ac:dyDescent="0.25">
      <c r="B123" s="1978"/>
      <c r="C123" s="1282" t="s">
        <v>186</v>
      </c>
      <c r="D123" s="346">
        <v>10</v>
      </c>
      <c r="E123" s="346">
        <v>10</v>
      </c>
      <c r="F123" s="1952"/>
      <c r="G123" s="872"/>
      <c r="H123" s="296"/>
      <c r="I123" s="296"/>
      <c r="J123" s="296"/>
      <c r="K123" s="296"/>
      <c r="L123" s="296"/>
      <c r="M123" s="296"/>
      <c r="N123" s="296"/>
      <c r="O123" s="296"/>
      <c r="P123" s="296"/>
      <c r="Q123" s="296"/>
    </row>
    <row r="124" spans="2:17" x14ac:dyDescent="0.2">
      <c r="B124" s="296"/>
      <c r="C124" s="871"/>
      <c r="D124" s="296"/>
      <c r="E124" s="296"/>
      <c r="F124" s="296"/>
      <c r="G124" s="296"/>
      <c r="H124" s="296"/>
      <c r="I124" s="296"/>
      <c r="J124" s="296"/>
      <c r="K124" s="296"/>
      <c r="L124" s="296"/>
      <c r="M124" s="296"/>
      <c r="N124" s="296"/>
      <c r="O124" s="296"/>
      <c r="P124" s="296"/>
      <c r="Q124" s="296"/>
    </row>
    <row r="125" spans="2:17" x14ac:dyDescent="0.25">
      <c r="B125" s="296"/>
      <c r="C125" s="296"/>
      <c r="D125" s="296"/>
      <c r="E125" s="296"/>
      <c r="F125" s="296"/>
      <c r="G125" s="296"/>
      <c r="H125" s="296"/>
      <c r="I125" s="296"/>
      <c r="J125" s="296"/>
      <c r="K125" s="296"/>
      <c r="L125" s="296"/>
      <c r="M125" s="296"/>
      <c r="N125" s="296"/>
      <c r="O125" s="296"/>
      <c r="P125" s="296"/>
      <c r="Q125" s="296"/>
    </row>
    <row r="126" spans="2:17" x14ac:dyDescent="0.25">
      <c r="B126" s="870" t="s">
        <v>187</v>
      </c>
      <c r="C126" s="296"/>
      <c r="D126" s="296"/>
      <c r="E126" s="296"/>
      <c r="F126" s="296"/>
      <c r="G126" s="296"/>
      <c r="H126" s="296"/>
      <c r="I126" s="296"/>
      <c r="J126" s="296"/>
      <c r="K126" s="296"/>
      <c r="L126" s="296"/>
      <c r="M126" s="296"/>
      <c r="N126" s="296"/>
      <c r="O126" s="296"/>
      <c r="P126" s="296"/>
      <c r="Q126" s="296"/>
    </row>
    <row r="127" spans="2:17" x14ac:dyDescent="0.25">
      <c r="B127" s="296"/>
      <c r="C127" s="296"/>
      <c r="D127" s="296"/>
      <c r="E127" s="296"/>
      <c r="F127" s="296"/>
      <c r="G127" s="296"/>
      <c r="H127" s="296"/>
      <c r="I127" s="296"/>
      <c r="J127" s="296"/>
      <c r="K127" s="296"/>
      <c r="L127" s="296"/>
      <c r="M127" s="296"/>
      <c r="N127" s="296"/>
      <c r="O127" s="296"/>
      <c r="P127" s="296"/>
      <c r="Q127" s="296"/>
    </row>
    <row r="128" spans="2:17" x14ac:dyDescent="0.25">
      <c r="B128" s="296"/>
      <c r="C128" s="296"/>
      <c r="D128" s="296"/>
      <c r="E128" s="296"/>
      <c r="F128" s="296"/>
      <c r="G128" s="296"/>
      <c r="H128" s="296"/>
      <c r="I128" s="296"/>
      <c r="J128" s="296"/>
      <c r="K128" s="296"/>
      <c r="L128" s="296"/>
      <c r="M128" s="296"/>
      <c r="N128" s="296"/>
      <c r="O128" s="296"/>
      <c r="P128" s="296"/>
      <c r="Q128" s="296"/>
    </row>
    <row r="129" spans="2:17" x14ac:dyDescent="0.25">
      <c r="B129" s="40" t="s">
        <v>19</v>
      </c>
      <c r="C129" s="40" t="s">
        <v>28</v>
      </c>
      <c r="D129" s="869" t="s">
        <v>29</v>
      </c>
      <c r="E129" s="869" t="s">
        <v>30</v>
      </c>
      <c r="F129" s="296"/>
      <c r="G129" s="296"/>
      <c r="H129" s="296"/>
      <c r="I129" s="296"/>
      <c r="J129" s="296"/>
      <c r="K129" s="296"/>
      <c r="L129" s="296"/>
      <c r="M129" s="296"/>
      <c r="N129" s="296"/>
      <c r="O129" s="296"/>
      <c r="P129" s="296"/>
      <c r="Q129" s="296"/>
    </row>
    <row r="130" spans="2:17" ht="47.25" customHeight="1" x14ac:dyDescent="0.25">
      <c r="B130" s="43" t="s">
        <v>31</v>
      </c>
      <c r="C130" s="813">
        <v>40</v>
      </c>
      <c r="D130" s="346">
        <f>+E106</f>
        <v>40</v>
      </c>
      <c r="E130" s="1537">
        <f>+D130+D131</f>
        <v>75</v>
      </c>
      <c r="F130" s="296"/>
      <c r="G130" s="296"/>
      <c r="H130" s="296"/>
      <c r="I130" s="296"/>
      <c r="J130" s="296"/>
      <c r="K130" s="296"/>
      <c r="L130" s="296"/>
      <c r="M130" s="296"/>
      <c r="N130" s="296"/>
      <c r="O130" s="296"/>
      <c r="P130" s="296"/>
      <c r="Q130" s="296"/>
    </row>
    <row r="131" spans="2:17" ht="71.25" x14ac:dyDescent="0.25">
      <c r="B131" s="43" t="s">
        <v>32</v>
      </c>
      <c r="C131" s="813">
        <v>60</v>
      </c>
      <c r="D131" s="346">
        <f>+F121</f>
        <v>35</v>
      </c>
      <c r="E131" s="1539"/>
      <c r="F131" s="296"/>
      <c r="G131" s="296"/>
      <c r="H131" s="296"/>
      <c r="I131" s="296"/>
      <c r="J131" s="296"/>
      <c r="K131" s="296"/>
      <c r="L131" s="296"/>
      <c r="M131" s="296"/>
      <c r="N131" s="296"/>
      <c r="O131" s="296"/>
      <c r="P131" s="296"/>
      <c r="Q131" s="296"/>
    </row>
    <row r="132" spans="2:17" x14ac:dyDescent="0.25">
      <c r="B132" s="296"/>
      <c r="C132" s="296"/>
      <c r="D132" s="296"/>
      <c r="E132" s="296"/>
      <c r="F132" s="296"/>
      <c r="G132" s="296"/>
      <c r="H132" s="296"/>
      <c r="I132" s="296"/>
      <c r="J132" s="296"/>
      <c r="K132" s="296"/>
      <c r="L132" s="296"/>
      <c r="M132" s="296"/>
      <c r="N132" s="296"/>
      <c r="O132" s="296"/>
      <c r="P132" s="296"/>
      <c r="Q132" s="296"/>
    </row>
    <row r="133" spans="2:17" x14ac:dyDescent="0.25">
      <c r="B133" s="296"/>
      <c r="C133" s="296"/>
      <c r="D133" s="296"/>
      <c r="E133" s="296"/>
      <c r="F133" s="296"/>
      <c r="G133" s="296"/>
      <c r="H133" s="296"/>
      <c r="I133" s="296"/>
      <c r="J133" s="296"/>
      <c r="K133" s="296"/>
      <c r="L133" s="296"/>
      <c r="M133" s="296"/>
      <c r="N133" s="296"/>
      <c r="O133" s="296"/>
      <c r="P133" s="296"/>
      <c r="Q133" s="296"/>
    </row>
    <row r="134" spans="2:17" x14ac:dyDescent="0.25">
      <c r="B134" s="296"/>
      <c r="C134" s="296"/>
      <c r="D134" s="296"/>
      <c r="E134" s="296"/>
      <c r="F134" s="296"/>
      <c r="G134" s="296"/>
      <c r="H134" s="296"/>
      <c r="I134" s="296"/>
      <c r="J134" s="296"/>
      <c r="K134" s="296"/>
      <c r="L134" s="296"/>
      <c r="M134" s="296"/>
      <c r="N134" s="296"/>
      <c r="O134" s="296"/>
      <c r="P134" s="296"/>
      <c r="Q134" s="296"/>
    </row>
    <row r="135" spans="2:17" x14ac:dyDescent="0.25">
      <c r="B135" s="296"/>
      <c r="C135" s="296"/>
      <c r="D135" s="296"/>
      <c r="E135" s="296"/>
      <c r="F135" s="296"/>
      <c r="G135" s="296"/>
      <c r="H135" s="296"/>
      <c r="I135" s="296"/>
      <c r="J135" s="296"/>
      <c r="K135" s="296"/>
      <c r="L135" s="296"/>
      <c r="M135" s="296"/>
      <c r="N135" s="296"/>
      <c r="O135" s="296"/>
      <c r="P135" s="296"/>
      <c r="Q135" s="296"/>
    </row>
    <row r="136" spans="2:17" x14ac:dyDescent="0.25">
      <c r="B136" s="296"/>
      <c r="C136" s="296"/>
      <c r="D136" s="296"/>
      <c r="E136" s="296"/>
      <c r="F136" s="296"/>
      <c r="G136" s="296"/>
      <c r="H136" s="296"/>
      <c r="I136" s="296"/>
      <c r="J136" s="296"/>
      <c r="K136" s="296"/>
      <c r="L136" s="296"/>
      <c r="M136" s="296"/>
      <c r="N136" s="296"/>
      <c r="O136" s="296"/>
      <c r="P136" s="296"/>
      <c r="Q136" s="296"/>
    </row>
    <row r="137" spans="2:17" x14ac:dyDescent="0.25">
      <c r="B137" s="296"/>
      <c r="C137" s="296"/>
      <c r="D137" s="296"/>
      <c r="E137" s="296"/>
      <c r="F137" s="296"/>
      <c r="G137" s="296"/>
      <c r="H137" s="296"/>
      <c r="I137" s="296"/>
      <c r="J137" s="296"/>
      <c r="K137" s="296"/>
      <c r="L137" s="296"/>
      <c r="M137" s="296"/>
      <c r="N137" s="296"/>
      <c r="O137" s="296"/>
      <c r="P137" s="296"/>
      <c r="Q137" s="296"/>
    </row>
    <row r="138" spans="2:17" x14ac:dyDescent="0.25">
      <c r="B138" s="296"/>
      <c r="C138" s="296"/>
      <c r="D138" s="296"/>
      <c r="E138" s="296"/>
      <c r="F138" s="296"/>
      <c r="G138" s="296"/>
      <c r="H138" s="296"/>
      <c r="I138" s="296"/>
      <c r="J138" s="296"/>
      <c r="K138" s="296"/>
      <c r="L138" s="296"/>
      <c r="M138" s="296"/>
      <c r="N138" s="296"/>
      <c r="O138" s="296"/>
      <c r="P138" s="296"/>
      <c r="Q138" s="296"/>
    </row>
    <row r="139" spans="2:17" x14ac:dyDescent="0.25">
      <c r="B139" s="296"/>
      <c r="C139" s="296"/>
      <c r="D139" s="296"/>
      <c r="E139" s="296"/>
      <c r="F139" s="296"/>
      <c r="G139" s="296"/>
      <c r="H139" s="296"/>
      <c r="I139" s="296"/>
      <c r="J139" s="296"/>
      <c r="K139" s="296"/>
      <c r="L139" s="296"/>
      <c r="M139" s="296"/>
      <c r="N139" s="296"/>
      <c r="O139" s="296"/>
      <c r="P139" s="296"/>
      <c r="Q139" s="296"/>
    </row>
  </sheetData>
  <mergeCells count="44">
    <mergeCell ref="C9:N9"/>
    <mergeCell ref="B2:P2"/>
    <mergeCell ref="B4:P4"/>
    <mergeCell ref="C6:N6"/>
    <mergeCell ref="C7:N7"/>
    <mergeCell ref="C8:N8"/>
    <mergeCell ref="O65:P68"/>
    <mergeCell ref="O64:P64"/>
    <mergeCell ref="B55:B56"/>
    <mergeCell ref="C55:C56"/>
    <mergeCell ref="D55:E55"/>
    <mergeCell ref="C59:N59"/>
    <mergeCell ref="B61:N61"/>
    <mergeCell ref="C10:E10"/>
    <mergeCell ref="B14:C21"/>
    <mergeCell ref="B22:C22"/>
    <mergeCell ref="E40:E41"/>
    <mergeCell ref="M45:N45"/>
    <mergeCell ref="B69:N69"/>
    <mergeCell ref="P79:Q79"/>
    <mergeCell ref="B82:N82"/>
    <mergeCell ref="D86:E86"/>
    <mergeCell ref="D85:E85"/>
    <mergeCell ref="P78:Q78"/>
    <mergeCell ref="J72:L72"/>
    <mergeCell ref="P72:Q72"/>
    <mergeCell ref="P73:Q73"/>
    <mergeCell ref="P74:Q74"/>
    <mergeCell ref="P75:Q75"/>
    <mergeCell ref="P76:Q76"/>
    <mergeCell ref="P77:Q77"/>
    <mergeCell ref="B121:B123"/>
    <mergeCell ref="F121:F123"/>
    <mergeCell ref="E130:E131"/>
    <mergeCell ref="P115:Q115"/>
    <mergeCell ref="B89:P89"/>
    <mergeCell ref="B92:N92"/>
    <mergeCell ref="B96:M96"/>
    <mergeCell ref="E106:E108"/>
    <mergeCell ref="B111:N111"/>
    <mergeCell ref="P116:Q116"/>
    <mergeCell ref="P113:Q113"/>
    <mergeCell ref="J113:L113"/>
    <mergeCell ref="P114:Q114"/>
  </mergeCells>
  <dataValidations count="2">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71"/>
  <sheetViews>
    <sheetView topLeftCell="B16" workbookViewId="0">
      <selection activeCell="E32" sqref="E32"/>
    </sheetView>
  </sheetViews>
  <sheetFormatPr baseColWidth="10" defaultRowHeight="15" x14ac:dyDescent="0.25"/>
  <cols>
    <col min="1" max="1" width="3.140625" style="1" bestFit="1" customWidth="1"/>
    <col min="2" max="2" width="102.7109375" style="82" bestFit="1" customWidth="1"/>
    <col min="3" max="3" width="31.140625" style="82" customWidth="1"/>
    <col min="4" max="4" width="26.7109375" style="82" customWidth="1"/>
    <col min="5" max="5" width="25" style="82" customWidth="1"/>
    <col min="6" max="7" width="29.7109375" style="82" customWidth="1"/>
    <col min="8" max="8" width="24.5703125" style="82" customWidth="1"/>
    <col min="9" max="9" width="24" style="82" customWidth="1"/>
    <col min="10" max="10" width="20.28515625" style="82" customWidth="1"/>
    <col min="11" max="11" width="24.85546875" style="82" bestFit="1" customWidth="1"/>
    <col min="12" max="13" width="18.7109375" style="82" customWidth="1"/>
    <col min="14" max="14" width="22.140625" style="82" customWidth="1"/>
    <col min="15" max="15" width="26.140625" style="82" customWidth="1"/>
    <col min="16" max="16" width="19.5703125" style="82" bestFit="1" customWidth="1"/>
    <col min="17" max="17" width="24" style="82"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57" t="s">
        <v>0</v>
      </c>
      <c r="C2" s="1458"/>
      <c r="D2" s="1458"/>
      <c r="E2" s="1458"/>
      <c r="F2" s="1458"/>
      <c r="G2" s="1458"/>
      <c r="H2" s="1458"/>
      <c r="I2" s="1458"/>
      <c r="J2" s="1458"/>
      <c r="K2" s="1458"/>
      <c r="L2" s="1458"/>
      <c r="M2" s="1458"/>
      <c r="N2" s="1458"/>
      <c r="O2" s="1458"/>
      <c r="P2" s="1458"/>
    </row>
    <row r="4" spans="2:16" ht="26.25" x14ac:dyDescent="0.25">
      <c r="B4" s="1457" t="s">
        <v>1</v>
      </c>
      <c r="C4" s="1458"/>
      <c r="D4" s="1458"/>
      <c r="E4" s="1458"/>
      <c r="F4" s="1458"/>
      <c r="G4" s="1458"/>
      <c r="H4" s="1458"/>
      <c r="I4" s="1458"/>
      <c r="J4" s="1458"/>
      <c r="K4" s="1458"/>
      <c r="L4" s="1458"/>
      <c r="M4" s="1458"/>
      <c r="N4" s="1458"/>
      <c r="O4" s="1458"/>
      <c r="P4" s="1458"/>
    </row>
    <row r="5" spans="2:16" ht="15.75" thickBot="1" x14ac:dyDescent="0.3"/>
    <row r="6" spans="2:16" ht="15.75" thickBot="1" x14ac:dyDescent="0.3">
      <c r="B6" s="423" t="s">
        <v>1265</v>
      </c>
      <c r="C6" s="1510" t="s">
        <v>5528</v>
      </c>
      <c r="D6" s="1510"/>
      <c r="E6" s="1510"/>
      <c r="F6" s="1510"/>
      <c r="G6" s="1510"/>
      <c r="H6" s="1510"/>
      <c r="I6" s="1510"/>
      <c r="J6" s="1510"/>
      <c r="K6" s="1510"/>
      <c r="L6" s="1510"/>
      <c r="M6" s="1510"/>
      <c r="N6" s="1511"/>
    </row>
    <row r="7" spans="2:16" ht="16.5" thickBot="1" x14ac:dyDescent="0.3">
      <c r="B7" s="3" t="s">
        <v>4</v>
      </c>
      <c r="C7" s="1510"/>
      <c r="D7" s="1510"/>
      <c r="E7" s="1510"/>
      <c r="F7" s="1510"/>
      <c r="G7" s="1510"/>
      <c r="H7" s="1510"/>
      <c r="I7" s="1510"/>
      <c r="J7" s="1510"/>
      <c r="K7" s="1510"/>
      <c r="L7" s="1510"/>
      <c r="M7" s="1510"/>
      <c r="N7" s="1511"/>
    </row>
    <row r="8" spans="2:16" ht="16.5" thickBot="1" x14ac:dyDescent="0.3">
      <c r="B8" s="3" t="s">
        <v>6</v>
      </c>
      <c r="C8" s="1512"/>
      <c r="D8" s="1512"/>
      <c r="E8" s="1512"/>
      <c r="F8" s="1512"/>
      <c r="G8" s="1512"/>
      <c r="H8" s="1512"/>
      <c r="I8" s="1512"/>
      <c r="J8" s="1512"/>
      <c r="K8" s="1512"/>
      <c r="L8" s="1512"/>
      <c r="M8" s="1512"/>
      <c r="N8" s="1513"/>
    </row>
    <row r="9" spans="2:16" ht="16.5" thickBot="1" x14ac:dyDescent="0.3">
      <c r="B9" s="3" t="s">
        <v>8</v>
      </c>
      <c r="C9" s="1512"/>
      <c r="D9" s="1512"/>
      <c r="E9" s="1512"/>
      <c r="F9" s="1512"/>
      <c r="G9" s="1512"/>
      <c r="H9" s="1512"/>
      <c r="I9" s="1512"/>
      <c r="J9" s="1512"/>
      <c r="K9" s="1512"/>
      <c r="L9" s="1512"/>
      <c r="M9" s="1512"/>
      <c r="N9" s="1513"/>
    </row>
    <row r="10" spans="2:16" ht="16.5" thickBot="1" x14ac:dyDescent="0.3">
      <c r="B10" s="3" t="s">
        <v>9</v>
      </c>
      <c r="C10" s="1514">
        <v>21</v>
      </c>
      <c r="D10" s="1514"/>
      <c r="E10" s="1515"/>
      <c r="F10" s="426"/>
      <c r="G10" s="426"/>
      <c r="H10" s="426"/>
      <c r="I10" s="426"/>
      <c r="J10" s="426"/>
      <c r="K10" s="426"/>
      <c r="L10" s="426"/>
      <c r="M10" s="426"/>
      <c r="N10" s="427"/>
    </row>
    <row r="11" spans="2:16" ht="16.5" thickBot="1" x14ac:dyDescent="0.3">
      <c r="B11" s="6" t="s">
        <v>10</v>
      </c>
      <c r="C11" s="223">
        <v>41978</v>
      </c>
      <c r="D11" s="763"/>
      <c r="E11" s="763"/>
      <c r="F11" s="763"/>
      <c r="G11" s="763"/>
      <c r="H11" s="763"/>
      <c r="I11" s="763"/>
      <c r="J11" s="763"/>
      <c r="K11" s="763"/>
      <c r="L11" s="763"/>
      <c r="M11" s="763"/>
      <c r="N11" s="764"/>
    </row>
    <row r="12" spans="2:16" ht="15.75" x14ac:dyDescent="0.25">
      <c r="B12" s="10"/>
      <c r="C12" s="11"/>
      <c r="D12" s="12"/>
      <c r="E12" s="12"/>
      <c r="F12" s="12"/>
      <c r="G12" s="12"/>
      <c r="H12" s="12"/>
      <c r="I12" s="428"/>
      <c r="J12" s="428"/>
      <c r="K12" s="428"/>
      <c r="L12" s="428"/>
      <c r="M12" s="428"/>
      <c r="N12" s="12"/>
    </row>
    <row r="13" spans="2:16" x14ac:dyDescent="0.25">
      <c r="I13" s="428"/>
      <c r="J13" s="428"/>
      <c r="K13" s="428"/>
      <c r="L13" s="428"/>
      <c r="M13" s="428"/>
      <c r="N13" s="429"/>
    </row>
    <row r="14" spans="2:16" x14ac:dyDescent="0.25">
      <c r="B14" s="1505" t="s">
        <v>11</v>
      </c>
      <c r="C14" s="1505"/>
      <c r="D14" s="765" t="s">
        <v>12</v>
      </c>
      <c r="E14" s="765" t="s">
        <v>13</v>
      </c>
      <c r="F14" s="765" t="s">
        <v>14</v>
      </c>
      <c r="G14" s="431"/>
      <c r="I14" s="17"/>
      <c r="J14" s="17"/>
      <c r="K14" s="17"/>
      <c r="L14" s="17"/>
      <c r="M14" s="17"/>
      <c r="N14" s="429"/>
    </row>
    <row r="15" spans="2:16" x14ac:dyDescent="0.25">
      <c r="B15" s="1505"/>
      <c r="C15" s="1505"/>
      <c r="D15" s="765">
        <v>21</v>
      </c>
      <c r="E15" s="433">
        <v>1669560120</v>
      </c>
      <c r="F15" s="436">
        <v>720</v>
      </c>
      <c r="G15" s="435"/>
      <c r="I15" s="21"/>
      <c r="J15" s="21"/>
      <c r="K15" s="21"/>
      <c r="L15" s="21"/>
      <c r="M15" s="21"/>
      <c r="N15" s="429"/>
    </row>
    <row r="16" spans="2:16" x14ac:dyDescent="0.25">
      <c r="B16" s="1505"/>
      <c r="C16" s="1505"/>
      <c r="D16" s="765"/>
      <c r="E16" s="433"/>
      <c r="F16" s="436"/>
      <c r="G16" s="435"/>
      <c r="I16" s="21"/>
      <c r="J16" s="21"/>
      <c r="K16" s="21"/>
      <c r="L16" s="21"/>
      <c r="M16" s="21"/>
      <c r="N16" s="429"/>
    </row>
    <row r="17" spans="1:14" x14ac:dyDescent="0.25">
      <c r="B17" s="1505"/>
      <c r="C17" s="1505"/>
      <c r="D17" s="765"/>
      <c r="E17" s="433"/>
      <c r="F17" s="436"/>
      <c r="G17" s="435"/>
      <c r="I17" s="21"/>
      <c r="J17" s="21"/>
      <c r="K17" s="21"/>
      <c r="L17" s="21"/>
      <c r="M17" s="21"/>
      <c r="N17" s="429"/>
    </row>
    <row r="18" spans="1:14" x14ac:dyDescent="0.25">
      <c r="B18" s="1505"/>
      <c r="C18" s="1505"/>
      <c r="D18" s="765"/>
      <c r="E18" s="88"/>
      <c r="F18" s="436"/>
      <c r="G18" s="435"/>
      <c r="H18" s="23"/>
      <c r="I18" s="21"/>
      <c r="J18" s="21"/>
      <c r="K18" s="21"/>
      <c r="L18" s="21"/>
      <c r="M18" s="21"/>
      <c r="N18" s="437"/>
    </row>
    <row r="19" spans="1:14" x14ac:dyDescent="0.25">
      <c r="B19" s="1505"/>
      <c r="C19" s="1505"/>
      <c r="D19" s="765"/>
      <c r="E19" s="88"/>
      <c r="F19" s="436"/>
      <c r="G19" s="435"/>
      <c r="H19" s="23"/>
      <c r="I19" s="25"/>
      <c r="J19" s="25"/>
      <c r="K19" s="25"/>
      <c r="L19" s="25"/>
      <c r="M19" s="25"/>
      <c r="N19" s="437"/>
    </row>
    <row r="20" spans="1:14" x14ac:dyDescent="0.25">
      <c r="B20" s="1505"/>
      <c r="C20" s="1505"/>
      <c r="D20" s="765"/>
      <c r="E20" s="88"/>
      <c r="F20" s="436"/>
      <c r="G20" s="435"/>
      <c r="H20" s="23"/>
      <c r="I20" s="428"/>
      <c r="J20" s="428"/>
      <c r="K20" s="428"/>
      <c r="L20" s="428"/>
      <c r="M20" s="428"/>
      <c r="N20" s="437"/>
    </row>
    <row r="21" spans="1:14" x14ac:dyDescent="0.25">
      <c r="B21" s="1505"/>
      <c r="C21" s="1505"/>
      <c r="D21" s="765"/>
      <c r="E21" s="88"/>
      <c r="F21" s="436"/>
      <c r="G21" s="435"/>
      <c r="H21" s="23"/>
      <c r="I21" s="428"/>
      <c r="J21" s="428"/>
      <c r="K21" s="428"/>
      <c r="L21" s="428"/>
      <c r="M21" s="428"/>
      <c r="N21" s="437"/>
    </row>
    <row r="22" spans="1:14" ht="15.75" thickBot="1" x14ac:dyDescent="0.3">
      <c r="B22" s="1506" t="s">
        <v>15</v>
      </c>
      <c r="C22" s="1507"/>
      <c r="D22" s="765"/>
      <c r="E22" s="1116"/>
      <c r="F22" s="436">
        <f>SUM(F15:F21)</f>
        <v>720</v>
      </c>
      <c r="G22" s="435"/>
      <c r="H22" s="23"/>
      <c r="I22" s="428"/>
      <c r="J22" s="428"/>
      <c r="K22" s="428"/>
      <c r="L22" s="428"/>
      <c r="M22" s="428"/>
      <c r="N22" s="437"/>
    </row>
    <row r="23" spans="1:14" ht="45.75" thickBot="1" x14ac:dyDescent="0.3">
      <c r="A23" s="27"/>
      <c r="B23" s="365" t="s">
        <v>16</v>
      </c>
      <c r="C23" s="365" t="s">
        <v>17</v>
      </c>
      <c r="E23" s="17"/>
      <c r="F23" s="17"/>
      <c r="G23" s="17"/>
      <c r="H23" s="17"/>
      <c r="I23" s="439"/>
      <c r="J23" s="439"/>
      <c r="K23" s="439"/>
      <c r="L23" s="439"/>
      <c r="M23" s="439"/>
    </row>
    <row r="24" spans="1:14" ht="15.75" thickBot="1" x14ac:dyDescent="0.3">
      <c r="A24" s="30">
        <v>1</v>
      </c>
      <c r="C24" s="285">
        <f>+F22*0.8</f>
        <v>576</v>
      </c>
      <c r="D24" s="21"/>
      <c r="E24" s="1318">
        <f>E22</f>
        <v>0</v>
      </c>
      <c r="F24" s="34"/>
      <c r="G24" s="34"/>
      <c r="H24" s="34"/>
      <c r="I24" s="440"/>
      <c r="J24" s="440"/>
      <c r="K24" s="440"/>
      <c r="L24" s="440"/>
      <c r="M24" s="440"/>
    </row>
    <row r="25" spans="1:14" x14ac:dyDescent="0.25">
      <c r="A25" s="36"/>
      <c r="C25" s="37"/>
      <c r="D25" s="21"/>
      <c r="E25" s="38"/>
      <c r="F25" s="34"/>
      <c r="G25" s="34"/>
      <c r="H25" s="34"/>
      <c r="I25" s="440"/>
      <c r="J25" s="440"/>
      <c r="K25" s="440"/>
      <c r="L25" s="440"/>
      <c r="M25" s="440"/>
    </row>
    <row r="26" spans="1:14" x14ac:dyDescent="0.25">
      <c r="A26" s="36"/>
      <c r="C26" s="37"/>
      <c r="D26" s="21"/>
      <c r="E26" s="38"/>
      <c r="F26" s="34"/>
      <c r="G26" s="34"/>
      <c r="H26" s="34"/>
      <c r="I26" s="440"/>
      <c r="J26" s="440"/>
      <c r="K26" s="440"/>
      <c r="L26" s="440"/>
      <c r="M26" s="440"/>
    </row>
    <row r="27" spans="1:14" x14ac:dyDescent="0.25">
      <c r="A27" s="36"/>
      <c r="B27" s="441" t="s">
        <v>18</v>
      </c>
      <c r="C27" s="442"/>
      <c r="D27" s="442"/>
      <c r="E27" s="442"/>
      <c r="F27" s="442"/>
      <c r="G27" s="442"/>
      <c r="H27" s="442"/>
      <c r="I27" s="428"/>
      <c r="J27" s="428"/>
      <c r="K27" s="428"/>
      <c r="L27" s="428"/>
      <c r="M27" s="428"/>
      <c r="N27" s="429"/>
    </row>
    <row r="28" spans="1:14" x14ac:dyDescent="0.25">
      <c r="A28" s="36"/>
      <c r="B28" s="442"/>
      <c r="C28" s="442"/>
      <c r="D28" s="442"/>
      <c r="E28" s="442"/>
      <c r="F28" s="442"/>
      <c r="G28" s="442"/>
      <c r="H28" s="442"/>
      <c r="I28" s="428"/>
      <c r="J28" s="428"/>
      <c r="K28" s="428"/>
      <c r="L28" s="428"/>
      <c r="M28" s="428"/>
      <c r="N28" s="429"/>
    </row>
    <row r="29" spans="1:14" x14ac:dyDescent="0.25">
      <c r="A29" s="36"/>
      <c r="B29" s="443" t="s">
        <v>19</v>
      </c>
      <c r="C29" s="443" t="s">
        <v>20</v>
      </c>
      <c r="D29" s="443" t="s">
        <v>21</v>
      </c>
      <c r="E29" s="442"/>
      <c r="F29" s="442"/>
      <c r="G29" s="442"/>
      <c r="H29" s="442"/>
      <c r="I29" s="428"/>
      <c r="J29" s="428"/>
      <c r="K29" s="428"/>
      <c r="L29" s="428"/>
      <c r="M29" s="428"/>
      <c r="N29" s="429"/>
    </row>
    <row r="30" spans="1:14" x14ac:dyDescent="0.25">
      <c r="A30" s="36"/>
      <c r="B30" s="88" t="s">
        <v>22</v>
      </c>
      <c r="C30" s="88" t="s">
        <v>23</v>
      </c>
      <c r="D30" s="88"/>
      <c r="E30" s="442"/>
      <c r="F30" s="442"/>
      <c r="G30" s="442"/>
      <c r="H30" s="442"/>
      <c r="I30" s="428"/>
      <c r="J30" s="428"/>
      <c r="K30" s="428"/>
      <c r="L30" s="428"/>
      <c r="M30" s="428"/>
      <c r="N30" s="429"/>
    </row>
    <row r="31" spans="1:14" x14ac:dyDescent="0.25">
      <c r="A31" s="36"/>
      <c r="B31" s="88" t="s">
        <v>24</v>
      </c>
      <c r="C31" s="88" t="s">
        <v>23</v>
      </c>
      <c r="D31" s="88"/>
      <c r="E31" s="442"/>
      <c r="F31" s="442"/>
      <c r="G31" s="442"/>
      <c r="H31" s="442"/>
      <c r="I31" s="428"/>
      <c r="J31" s="428"/>
      <c r="K31" s="428"/>
      <c r="L31" s="428"/>
      <c r="M31" s="428"/>
      <c r="N31" s="429"/>
    </row>
    <row r="32" spans="1:14" x14ac:dyDescent="0.25">
      <c r="A32" s="36"/>
      <c r="B32" s="88" t="s">
        <v>25</v>
      </c>
      <c r="C32" s="88" t="s">
        <v>23</v>
      </c>
      <c r="D32" s="88"/>
      <c r="E32" s="442"/>
      <c r="F32" s="442"/>
      <c r="G32" s="442"/>
      <c r="H32" s="442"/>
      <c r="I32" s="428"/>
      <c r="J32" s="428"/>
      <c r="K32" s="428"/>
      <c r="L32" s="428"/>
      <c r="M32" s="428"/>
      <c r="N32" s="429"/>
    </row>
    <row r="33" spans="1:17" x14ac:dyDescent="0.25">
      <c r="A33" s="36"/>
      <c r="B33" s="88" t="s">
        <v>26</v>
      </c>
      <c r="C33" s="88" t="s">
        <v>1114</v>
      </c>
      <c r="D33" s="88" t="s">
        <v>23</v>
      </c>
      <c r="E33" s="442"/>
      <c r="F33" s="442"/>
      <c r="G33" s="442"/>
      <c r="H33" s="442"/>
      <c r="I33" s="428"/>
      <c r="J33" s="428"/>
      <c r="K33" s="428"/>
      <c r="L33" s="428"/>
      <c r="M33" s="428"/>
      <c r="N33" s="429"/>
    </row>
    <row r="34" spans="1:17" x14ac:dyDescent="0.25">
      <c r="A34" s="36"/>
      <c r="B34" s="442"/>
      <c r="C34" s="442"/>
      <c r="D34" s="442"/>
      <c r="E34" s="442"/>
      <c r="F34" s="442"/>
      <c r="G34" s="442"/>
      <c r="H34" s="442"/>
      <c r="I34" s="428"/>
      <c r="J34" s="428"/>
      <c r="K34" s="428"/>
      <c r="L34" s="428"/>
      <c r="M34" s="428"/>
      <c r="N34" s="429"/>
    </row>
    <row r="35" spans="1:17" x14ac:dyDescent="0.25">
      <c r="A35" s="36"/>
      <c r="B35" s="442"/>
      <c r="C35" s="442"/>
      <c r="D35" s="442"/>
      <c r="E35" s="442"/>
      <c r="F35" s="442"/>
      <c r="G35" s="442"/>
      <c r="H35" s="442"/>
      <c r="I35" s="428"/>
      <c r="J35" s="428"/>
      <c r="K35" s="428"/>
      <c r="L35" s="428"/>
      <c r="M35" s="428"/>
      <c r="N35" s="429"/>
    </row>
    <row r="36" spans="1:17" x14ac:dyDescent="0.25">
      <c r="A36" s="36"/>
      <c r="B36" s="441" t="s">
        <v>27</v>
      </c>
      <c r="C36" s="442"/>
      <c r="D36" s="442"/>
      <c r="E36" s="442"/>
      <c r="F36" s="442"/>
      <c r="G36" s="442"/>
      <c r="H36" s="442"/>
      <c r="I36" s="428"/>
      <c r="J36" s="428"/>
      <c r="K36" s="428"/>
      <c r="L36" s="428"/>
      <c r="M36" s="428"/>
      <c r="N36" s="429"/>
    </row>
    <row r="37" spans="1:17" x14ac:dyDescent="0.25">
      <c r="A37" s="36"/>
      <c r="B37" s="442"/>
      <c r="C37" s="442"/>
      <c r="D37" s="442"/>
      <c r="E37" s="442"/>
      <c r="F37" s="442"/>
      <c r="G37" s="442"/>
      <c r="H37" s="442"/>
      <c r="I37" s="428"/>
      <c r="J37" s="428"/>
      <c r="K37" s="428"/>
      <c r="L37" s="428"/>
      <c r="M37" s="428"/>
      <c r="N37" s="429"/>
    </row>
    <row r="38" spans="1:17" x14ac:dyDescent="0.25">
      <c r="A38" s="36"/>
      <c r="B38" s="442"/>
      <c r="C38" s="442"/>
      <c r="D38" s="442"/>
      <c r="E38" s="442"/>
      <c r="F38" s="442"/>
      <c r="G38" s="442"/>
      <c r="H38" s="442"/>
      <c r="I38" s="428"/>
      <c r="J38" s="428"/>
      <c r="K38" s="428"/>
      <c r="L38" s="428"/>
      <c r="M38" s="428"/>
      <c r="N38" s="429"/>
    </row>
    <row r="39" spans="1:17" x14ac:dyDescent="0.25">
      <c r="A39" s="36"/>
      <c r="B39" s="443" t="s">
        <v>19</v>
      </c>
      <c r="C39" s="443" t="s">
        <v>28</v>
      </c>
      <c r="D39" s="766" t="s">
        <v>29</v>
      </c>
      <c r="E39" s="766" t="s">
        <v>30</v>
      </c>
      <c r="F39" s="442"/>
      <c r="G39" s="442"/>
      <c r="H39" s="442"/>
      <c r="I39" s="428"/>
      <c r="J39" s="428"/>
      <c r="K39" s="428"/>
      <c r="L39" s="428"/>
      <c r="M39" s="428"/>
      <c r="N39" s="429"/>
    </row>
    <row r="40" spans="1:17" ht="28.5" x14ac:dyDescent="0.25">
      <c r="A40" s="36"/>
      <c r="B40" s="444" t="s">
        <v>31</v>
      </c>
      <c r="C40" s="837">
        <v>40</v>
      </c>
      <c r="D40" s="740">
        <v>30</v>
      </c>
      <c r="E40" s="1445">
        <f>+D40+D41</f>
        <v>65</v>
      </c>
      <c r="F40" s="442"/>
      <c r="G40" s="442"/>
      <c r="H40" s="442"/>
      <c r="I40" s="428"/>
      <c r="J40" s="428"/>
      <c r="K40" s="428"/>
      <c r="L40" s="428"/>
      <c r="M40" s="428"/>
      <c r="N40" s="429"/>
    </row>
    <row r="41" spans="1:17" ht="42.75" x14ac:dyDescent="0.25">
      <c r="A41" s="36"/>
      <c r="B41" s="444" t="s">
        <v>32</v>
      </c>
      <c r="C41" s="837">
        <v>60</v>
      </c>
      <c r="D41" s="740">
        <v>35</v>
      </c>
      <c r="E41" s="1446"/>
      <c r="F41" s="442"/>
      <c r="G41" s="442"/>
      <c r="H41" s="442"/>
      <c r="I41" s="428"/>
      <c r="J41" s="428"/>
      <c r="K41" s="428"/>
      <c r="L41" s="428"/>
      <c r="M41" s="428"/>
      <c r="N41" s="429"/>
    </row>
    <row r="42" spans="1:17" x14ac:dyDescent="0.25">
      <c r="A42" s="36"/>
      <c r="C42" s="37"/>
      <c r="D42" s="21"/>
      <c r="E42" s="38"/>
      <c r="F42" s="34"/>
      <c r="G42" s="34"/>
      <c r="H42" s="34"/>
      <c r="I42" s="440"/>
      <c r="J42" s="440"/>
      <c r="K42" s="440"/>
      <c r="L42" s="440"/>
      <c r="M42" s="440"/>
    </row>
    <row r="43" spans="1:17" x14ac:dyDescent="0.25">
      <c r="A43" s="36"/>
      <c r="C43" s="37"/>
      <c r="D43" s="21"/>
      <c r="E43" s="38"/>
      <c r="F43" s="34"/>
      <c r="G43" s="34"/>
      <c r="H43" s="34"/>
      <c r="I43" s="440"/>
      <c r="J43" s="440"/>
      <c r="K43" s="440"/>
      <c r="L43" s="440"/>
      <c r="M43" s="440"/>
    </row>
    <row r="44" spans="1:17" x14ac:dyDescent="0.25">
      <c r="A44" s="36"/>
      <c r="C44" s="37"/>
      <c r="D44" s="21"/>
      <c r="E44" s="38"/>
      <c r="F44" s="34"/>
      <c r="G44" s="34"/>
      <c r="H44" s="34"/>
      <c r="I44" s="440"/>
      <c r="J44" s="440"/>
      <c r="K44" s="440"/>
      <c r="L44" s="440"/>
      <c r="M44" s="440"/>
    </row>
    <row r="45" spans="1:17" ht="15.75" thickBot="1" x14ac:dyDescent="0.3">
      <c r="M45" s="1508" t="s">
        <v>33</v>
      </c>
      <c r="N45" s="1508"/>
    </row>
    <row r="46" spans="1:17" x14ac:dyDescent="0.25">
      <c r="B46" s="441" t="s">
        <v>34</v>
      </c>
      <c r="M46" s="446"/>
      <c r="N46" s="446"/>
    </row>
    <row r="47" spans="1:17" ht="15.75" thickBot="1" x14ac:dyDescent="0.3">
      <c r="M47" s="446"/>
      <c r="N47" s="446"/>
    </row>
    <row r="48" spans="1:17" s="13" customFormat="1" ht="60.75" thickBot="1" x14ac:dyDescent="0.3">
      <c r="B48" s="447" t="s">
        <v>35</v>
      </c>
      <c r="C48" s="447" t="s">
        <v>36</v>
      </c>
      <c r="D48" s="447" t="s">
        <v>37</v>
      </c>
      <c r="E48" s="447" t="s">
        <v>38</v>
      </c>
      <c r="F48" s="447" t="s">
        <v>39</v>
      </c>
      <c r="G48" s="447" t="s">
        <v>40</v>
      </c>
      <c r="H48" s="447" t="s">
        <v>41</v>
      </c>
      <c r="I48" s="447" t="s">
        <v>42</v>
      </c>
      <c r="J48" s="447" t="s">
        <v>43</v>
      </c>
      <c r="K48" s="447" t="s">
        <v>44</v>
      </c>
      <c r="L48" s="447" t="s">
        <v>45</v>
      </c>
      <c r="M48" s="448" t="s">
        <v>46</v>
      </c>
      <c r="N48" s="447" t="s">
        <v>47</v>
      </c>
      <c r="O48" s="447" t="s">
        <v>48</v>
      </c>
      <c r="P48" s="773" t="s">
        <v>49</v>
      </c>
      <c r="Q48" s="773" t="s">
        <v>50</v>
      </c>
    </row>
    <row r="49" spans="1:26" s="62" customFormat="1" ht="45.75" thickBot="1" x14ac:dyDescent="0.3">
      <c r="A49" s="50">
        <v>1</v>
      </c>
      <c r="B49" s="767" t="s">
        <v>5528</v>
      </c>
      <c r="C49" s="462" t="s">
        <v>5528</v>
      </c>
      <c r="D49" s="452" t="s">
        <v>442</v>
      </c>
      <c r="E49" s="469">
        <v>701820140297</v>
      </c>
      <c r="F49" s="470" t="s">
        <v>20</v>
      </c>
      <c r="G49" s="464">
        <v>1</v>
      </c>
      <c r="H49" s="1369">
        <v>41845</v>
      </c>
      <c r="I49" s="1369">
        <v>41943</v>
      </c>
      <c r="J49" s="470" t="s">
        <v>21</v>
      </c>
      <c r="K49" s="1368">
        <v>2.17</v>
      </c>
      <c r="L49" s="466">
        <v>1</v>
      </c>
      <c r="M49" s="1367">
        <v>210</v>
      </c>
      <c r="N49" s="1113">
        <f>M49*G49</f>
        <v>210</v>
      </c>
      <c r="O49" s="1115">
        <v>145879020</v>
      </c>
      <c r="P49" s="454">
        <v>51</v>
      </c>
      <c r="Q49" s="65"/>
      <c r="R49" s="61"/>
      <c r="S49" s="61"/>
      <c r="T49" s="61"/>
      <c r="U49" s="61"/>
      <c r="V49" s="61"/>
      <c r="W49" s="61"/>
      <c r="X49" s="61"/>
      <c r="Y49" s="61"/>
      <c r="Z49" s="61"/>
    </row>
    <row r="50" spans="1:26" s="62" customFormat="1" ht="45" x14ac:dyDescent="0.25">
      <c r="A50" s="50">
        <f t="shared" ref="A50:A55" si="0">+A49+1</f>
        <v>2</v>
      </c>
      <c r="B50" s="71"/>
      <c r="C50" s="462" t="s">
        <v>5528</v>
      </c>
      <c r="D50" s="452" t="s">
        <v>442</v>
      </c>
      <c r="E50" s="469">
        <v>701820140164</v>
      </c>
      <c r="F50" s="470" t="s">
        <v>20</v>
      </c>
      <c r="G50" s="464">
        <v>1</v>
      </c>
      <c r="H50" s="455">
        <v>41660</v>
      </c>
      <c r="I50" s="455">
        <v>41943</v>
      </c>
      <c r="J50" s="457" t="s">
        <v>21</v>
      </c>
      <c r="K50" s="458">
        <v>6.13</v>
      </c>
      <c r="L50" s="466">
        <v>3.17</v>
      </c>
      <c r="M50" s="58">
        <v>230</v>
      </c>
      <c r="N50" s="1113">
        <f>M50*G50</f>
        <v>230</v>
      </c>
      <c r="O50" s="59">
        <v>354047845</v>
      </c>
      <c r="P50" s="59">
        <v>52</v>
      </c>
      <c r="Q50" s="65"/>
      <c r="R50" s="61"/>
      <c r="S50" s="61"/>
      <c r="T50" s="61"/>
      <c r="U50" s="61"/>
      <c r="V50" s="61"/>
      <c r="W50" s="61"/>
      <c r="X50" s="61"/>
      <c r="Y50" s="61"/>
      <c r="Z50" s="61"/>
    </row>
    <row r="51" spans="1:26" s="62" customFormat="1" ht="45" x14ac:dyDescent="0.25">
      <c r="A51" s="50">
        <f t="shared" si="0"/>
        <v>3</v>
      </c>
      <c r="B51" s="71"/>
      <c r="C51" s="462" t="s">
        <v>5528</v>
      </c>
      <c r="D51" s="452" t="s">
        <v>442</v>
      </c>
      <c r="E51" s="469">
        <v>70182014010</v>
      </c>
      <c r="F51" s="470" t="s">
        <v>20</v>
      </c>
      <c r="G51" s="464">
        <v>1</v>
      </c>
      <c r="H51" s="455">
        <v>41656</v>
      </c>
      <c r="I51" s="455">
        <v>42004</v>
      </c>
      <c r="J51" s="457" t="s">
        <v>21</v>
      </c>
      <c r="K51" s="57">
        <v>0.13</v>
      </c>
      <c r="L51" s="466">
        <v>11.3</v>
      </c>
      <c r="M51" s="58">
        <v>400</v>
      </c>
      <c r="N51" s="1113">
        <f>M51*G51</f>
        <v>400</v>
      </c>
      <c r="O51" s="59">
        <v>667767200</v>
      </c>
      <c r="P51" s="59">
        <v>53</v>
      </c>
      <c r="Q51" s="65"/>
      <c r="R51" s="61"/>
      <c r="S51" s="61"/>
      <c r="T51" s="61"/>
      <c r="U51" s="61"/>
      <c r="V51" s="61"/>
      <c r="W51" s="61"/>
      <c r="X51" s="61"/>
      <c r="Y51" s="61"/>
      <c r="Z51" s="61"/>
    </row>
    <row r="52" spans="1:26" s="62" customFormat="1" ht="45" x14ac:dyDescent="0.25">
      <c r="A52" s="50">
        <f t="shared" si="0"/>
        <v>4</v>
      </c>
      <c r="B52" s="71"/>
      <c r="C52" s="462" t="s">
        <v>5528</v>
      </c>
      <c r="D52" s="452" t="s">
        <v>442</v>
      </c>
      <c r="E52" s="469">
        <v>701820130250</v>
      </c>
      <c r="F52" s="470" t="s">
        <v>20</v>
      </c>
      <c r="G52" s="464">
        <v>1</v>
      </c>
      <c r="H52" s="1366">
        <v>41333</v>
      </c>
      <c r="I52" s="1365">
        <v>41639</v>
      </c>
      <c r="J52" s="457" t="s">
        <v>21</v>
      </c>
      <c r="K52" s="57">
        <v>10</v>
      </c>
      <c r="L52" s="466">
        <v>0</v>
      </c>
      <c r="M52" s="58">
        <v>170</v>
      </c>
      <c r="N52" s="1113">
        <f>M52*G52</f>
        <v>170</v>
      </c>
      <c r="O52" s="59">
        <v>311770650</v>
      </c>
      <c r="P52" s="59">
        <v>54</v>
      </c>
      <c r="Q52" s="65"/>
      <c r="R52" s="61"/>
      <c r="S52" s="61"/>
      <c r="T52" s="61"/>
      <c r="U52" s="61"/>
      <c r="V52" s="61"/>
      <c r="W52" s="61"/>
      <c r="X52" s="61"/>
      <c r="Y52" s="61"/>
      <c r="Z52" s="61"/>
    </row>
    <row r="53" spans="1:26" s="62" customFormat="1" ht="120" x14ac:dyDescent="0.25">
      <c r="A53" s="50">
        <f t="shared" si="0"/>
        <v>5</v>
      </c>
      <c r="B53" s="71"/>
      <c r="C53" s="462" t="s">
        <v>5528</v>
      </c>
      <c r="D53" s="468" t="s">
        <v>5411</v>
      </c>
      <c r="E53" s="469" t="s">
        <v>5603</v>
      </c>
      <c r="F53" s="470" t="s">
        <v>21</v>
      </c>
      <c r="G53" s="464">
        <v>1</v>
      </c>
      <c r="H53" s="1364">
        <v>40421</v>
      </c>
      <c r="I53" s="1363">
        <v>40519</v>
      </c>
      <c r="J53" s="457" t="s">
        <v>21</v>
      </c>
      <c r="K53" s="57">
        <v>3.23</v>
      </c>
      <c r="L53" s="466">
        <v>0</v>
      </c>
      <c r="M53" s="58">
        <v>470</v>
      </c>
      <c r="N53" s="58">
        <v>470</v>
      </c>
      <c r="O53" s="207">
        <v>201536</v>
      </c>
      <c r="P53" s="59">
        <v>55</v>
      </c>
      <c r="Q53" s="65" t="s">
        <v>5602</v>
      </c>
      <c r="R53" s="61"/>
      <c r="S53" s="61"/>
      <c r="T53" s="61"/>
      <c r="U53" s="61"/>
      <c r="V53" s="61"/>
      <c r="W53" s="61"/>
      <c r="X53" s="61"/>
      <c r="Y53" s="61"/>
      <c r="Z53" s="61"/>
    </row>
    <row r="54" spans="1:26" s="62" customFormat="1" ht="60" x14ac:dyDescent="0.25">
      <c r="A54" s="50">
        <f t="shared" si="0"/>
        <v>6</v>
      </c>
      <c r="B54" s="71"/>
      <c r="C54" s="462" t="s">
        <v>5528</v>
      </c>
      <c r="D54" s="468" t="s">
        <v>5601</v>
      </c>
      <c r="E54" s="469">
        <v>2012674</v>
      </c>
      <c r="F54" s="470" t="s">
        <v>20</v>
      </c>
      <c r="G54" s="464">
        <v>1</v>
      </c>
      <c r="H54" s="1362">
        <v>40918</v>
      </c>
      <c r="I54" s="1362">
        <v>41271</v>
      </c>
      <c r="J54" s="457" t="s">
        <v>21</v>
      </c>
      <c r="K54" s="57">
        <v>11.59</v>
      </c>
      <c r="L54" s="466">
        <v>0</v>
      </c>
      <c r="M54" s="58">
        <v>2000</v>
      </c>
      <c r="N54" s="58">
        <v>2000</v>
      </c>
      <c r="O54" s="59">
        <v>800000</v>
      </c>
      <c r="P54" s="59">
        <v>56</v>
      </c>
      <c r="Q54" s="60" t="s">
        <v>5600</v>
      </c>
      <c r="R54" s="61"/>
      <c r="S54" s="61"/>
      <c r="T54" s="61"/>
      <c r="U54" s="61"/>
      <c r="V54" s="61"/>
      <c r="W54" s="61"/>
      <c r="X54" s="61"/>
      <c r="Y54" s="61"/>
      <c r="Z54" s="61"/>
    </row>
    <row r="55" spans="1:26" s="62" customFormat="1" ht="45" x14ac:dyDescent="0.25">
      <c r="A55" s="50">
        <f t="shared" si="0"/>
        <v>7</v>
      </c>
      <c r="B55" s="71"/>
      <c r="C55" s="462" t="s">
        <v>5528</v>
      </c>
      <c r="D55" s="64" t="s">
        <v>5599</v>
      </c>
      <c r="E55" s="469">
        <v>211767</v>
      </c>
      <c r="F55" s="470" t="s">
        <v>20</v>
      </c>
      <c r="G55" s="464">
        <v>1</v>
      </c>
      <c r="H55" s="1361">
        <v>40836</v>
      </c>
      <c r="I55" s="1362">
        <v>40967</v>
      </c>
      <c r="J55" s="457" t="s">
        <v>21</v>
      </c>
      <c r="K55" s="57">
        <v>2.66</v>
      </c>
      <c r="L55" s="471">
        <v>1.67</v>
      </c>
      <c r="M55" s="58">
        <v>400</v>
      </c>
      <c r="N55" s="58">
        <v>400</v>
      </c>
      <c r="O55" s="59">
        <v>160968704</v>
      </c>
      <c r="P55" s="59" t="s">
        <v>5598</v>
      </c>
      <c r="Q55" s="65"/>
      <c r="R55" s="61"/>
      <c r="S55" s="61"/>
      <c r="T55" s="61"/>
      <c r="U55" s="61"/>
      <c r="V55" s="61"/>
      <c r="W55" s="61"/>
      <c r="X55" s="61"/>
      <c r="Y55" s="61"/>
      <c r="Z55" s="61"/>
    </row>
    <row r="56" spans="1:26" s="62" customFormat="1" ht="75" x14ac:dyDescent="0.25">
      <c r="A56" s="50"/>
      <c r="B56" s="71"/>
      <c r="C56" s="462" t="s">
        <v>5528</v>
      </c>
      <c r="D56" s="64" t="s">
        <v>5483</v>
      </c>
      <c r="E56" s="469" t="s">
        <v>5597</v>
      </c>
      <c r="F56" s="470" t="s">
        <v>20</v>
      </c>
      <c r="G56" s="464">
        <v>1</v>
      </c>
      <c r="H56" s="1361">
        <v>40732</v>
      </c>
      <c r="I56" s="1361">
        <v>40826</v>
      </c>
      <c r="J56" s="457" t="s">
        <v>21</v>
      </c>
      <c r="K56" s="57">
        <v>0</v>
      </c>
      <c r="L56" s="471">
        <v>3.06</v>
      </c>
      <c r="M56" s="58">
        <v>170</v>
      </c>
      <c r="N56" s="58">
        <v>170</v>
      </c>
      <c r="O56" s="59">
        <v>46512015</v>
      </c>
      <c r="P56" s="77"/>
      <c r="Q56" s="736" t="s">
        <v>5596</v>
      </c>
      <c r="R56" s="61"/>
      <c r="S56" s="61"/>
      <c r="T56" s="61"/>
      <c r="U56" s="61"/>
      <c r="V56" s="61"/>
      <c r="W56" s="61"/>
      <c r="X56" s="61"/>
      <c r="Y56" s="61"/>
      <c r="Z56" s="61"/>
    </row>
    <row r="57" spans="1:26" s="62" customFormat="1" x14ac:dyDescent="0.25">
      <c r="A57" s="50"/>
      <c r="B57" s="78" t="s">
        <v>30</v>
      </c>
      <c r="C57" s="72"/>
      <c r="D57" s="71"/>
      <c r="E57" s="228"/>
      <c r="F57" s="73"/>
      <c r="G57" s="73"/>
      <c r="H57" s="73"/>
      <c r="I57" s="74"/>
      <c r="J57" s="74"/>
      <c r="K57" s="79">
        <f>SUM(K49:K56)</f>
        <v>35.909999999999997</v>
      </c>
      <c r="L57" s="79">
        <f>SUM(L49:L56)</f>
        <v>20.2</v>
      </c>
      <c r="M57" s="80">
        <v>2400</v>
      </c>
      <c r="N57" s="79"/>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f>+K57</f>
        <v>35.909999999999997</v>
      </c>
      <c r="D61" s="88" t="s">
        <v>23</v>
      </c>
      <c r="E61" s="88"/>
      <c r="F61" s="89"/>
      <c r="G61" s="89"/>
      <c r="H61" s="89"/>
      <c r="I61" s="89"/>
      <c r="J61" s="89"/>
      <c r="K61" s="89"/>
      <c r="L61" s="89"/>
      <c r="M61" s="89"/>
    </row>
    <row r="62" spans="1:26" s="82" customFormat="1" x14ac:dyDescent="0.25">
      <c r="B62" s="86" t="s">
        <v>62</v>
      </c>
      <c r="C62" s="87" t="s">
        <v>5477</v>
      </c>
      <c r="D62" s="88" t="s">
        <v>23</v>
      </c>
      <c r="E62" s="88"/>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509" t="s">
        <v>63</v>
      </c>
      <c r="C65" s="1509"/>
      <c r="D65" s="1509"/>
      <c r="E65" s="1509"/>
      <c r="F65" s="1509"/>
      <c r="G65" s="1509"/>
      <c r="H65" s="1509"/>
      <c r="I65" s="1509"/>
      <c r="J65" s="1509"/>
      <c r="K65" s="1509"/>
      <c r="L65" s="1509"/>
      <c r="M65" s="1509"/>
      <c r="N65" s="1509"/>
    </row>
    <row r="68" spans="2:17" ht="90" x14ac:dyDescent="0.25">
      <c r="B68" s="472" t="s">
        <v>64</v>
      </c>
      <c r="C68" s="473" t="s">
        <v>65</v>
      </c>
      <c r="D68" s="473" t="s">
        <v>66</v>
      </c>
      <c r="E68" s="473" t="s">
        <v>67</v>
      </c>
      <c r="F68" s="473" t="s">
        <v>68</v>
      </c>
      <c r="G68" s="473" t="s">
        <v>69</v>
      </c>
      <c r="H68" s="473" t="s">
        <v>70</v>
      </c>
      <c r="I68" s="473" t="s">
        <v>71</v>
      </c>
      <c r="J68" s="473" t="s">
        <v>72</v>
      </c>
      <c r="K68" s="473" t="s">
        <v>73</v>
      </c>
      <c r="L68" s="473" t="s">
        <v>74</v>
      </c>
      <c r="M68" s="474" t="s">
        <v>75</v>
      </c>
      <c r="N68" s="474" t="s">
        <v>76</v>
      </c>
      <c r="O68" s="1464" t="s">
        <v>77</v>
      </c>
      <c r="P68" s="1466"/>
      <c r="Q68" s="473" t="s">
        <v>78</v>
      </c>
    </row>
    <row r="69" spans="2:17" x14ac:dyDescent="0.25">
      <c r="B69" s="97" t="s">
        <v>2543</v>
      </c>
      <c r="C69" s="97" t="s">
        <v>684</v>
      </c>
      <c r="D69" s="95" t="s">
        <v>4517</v>
      </c>
      <c r="E69" s="95">
        <v>200</v>
      </c>
      <c r="F69" s="96" t="s">
        <v>21</v>
      </c>
      <c r="G69" s="96" t="s">
        <v>20</v>
      </c>
      <c r="H69" s="96" t="s">
        <v>368</v>
      </c>
      <c r="I69" s="96" t="s">
        <v>368</v>
      </c>
      <c r="J69" s="97" t="s">
        <v>20</v>
      </c>
      <c r="K69" s="88" t="s">
        <v>20</v>
      </c>
      <c r="L69" s="88" t="s">
        <v>20</v>
      </c>
      <c r="M69" s="88" t="s">
        <v>20</v>
      </c>
      <c r="N69" s="88" t="s">
        <v>20</v>
      </c>
      <c r="O69" s="1448"/>
      <c r="P69" s="1449"/>
      <c r="Q69" s="88" t="s">
        <v>20</v>
      </c>
    </row>
    <row r="70" spans="2:17" x14ac:dyDescent="0.25">
      <c r="B70" s="97" t="s">
        <v>80</v>
      </c>
      <c r="C70" s="97" t="s">
        <v>1270</v>
      </c>
      <c r="D70" s="95" t="s">
        <v>4517</v>
      </c>
      <c r="E70" s="95">
        <v>350</v>
      </c>
      <c r="F70" s="96" t="s">
        <v>21</v>
      </c>
      <c r="G70" s="96" t="s">
        <v>368</v>
      </c>
      <c r="H70" s="96" t="s">
        <v>368</v>
      </c>
      <c r="I70" s="96" t="s">
        <v>20</v>
      </c>
      <c r="J70" s="97" t="s">
        <v>20</v>
      </c>
      <c r="K70" s="88" t="s">
        <v>20</v>
      </c>
      <c r="L70" s="88" t="s">
        <v>20</v>
      </c>
      <c r="M70" s="88" t="s">
        <v>20</v>
      </c>
      <c r="N70" s="88" t="s">
        <v>20</v>
      </c>
      <c r="O70" s="1448"/>
      <c r="P70" s="1449"/>
      <c r="Q70" s="88" t="s">
        <v>20</v>
      </c>
    </row>
    <row r="71" spans="2:17" x14ac:dyDescent="0.25">
      <c r="B71" s="97" t="s">
        <v>80</v>
      </c>
      <c r="C71" s="97" t="s">
        <v>1270</v>
      </c>
      <c r="D71" s="95" t="s">
        <v>4517</v>
      </c>
      <c r="E71" s="95">
        <v>170</v>
      </c>
      <c r="F71" s="96" t="s">
        <v>21</v>
      </c>
      <c r="G71" s="96" t="s">
        <v>368</v>
      </c>
      <c r="H71" s="96" t="s">
        <v>368</v>
      </c>
      <c r="I71" s="96" t="s">
        <v>20</v>
      </c>
      <c r="J71" s="97" t="s">
        <v>20</v>
      </c>
      <c r="K71" s="88" t="s">
        <v>20</v>
      </c>
      <c r="L71" s="88" t="s">
        <v>20</v>
      </c>
      <c r="M71" s="88" t="s">
        <v>20</v>
      </c>
      <c r="N71" s="88" t="s">
        <v>20</v>
      </c>
      <c r="O71" s="1448"/>
      <c r="P71" s="1449"/>
      <c r="Q71" s="88" t="s">
        <v>20</v>
      </c>
    </row>
    <row r="72" spans="2:17" x14ac:dyDescent="0.25">
      <c r="B72" s="97"/>
      <c r="C72" s="97"/>
      <c r="D72" s="95"/>
      <c r="E72" s="95"/>
      <c r="F72" s="96"/>
      <c r="G72" s="96"/>
      <c r="H72" s="96"/>
      <c r="I72" s="97"/>
      <c r="J72" s="97"/>
      <c r="K72" s="88"/>
      <c r="L72" s="88"/>
      <c r="M72" s="88"/>
      <c r="N72" s="88"/>
      <c r="O72" s="1448"/>
      <c r="P72" s="1449"/>
      <c r="Q72" s="88"/>
    </row>
    <row r="73" spans="2:17" x14ac:dyDescent="0.25">
      <c r="B73" s="97"/>
      <c r="C73" s="97"/>
      <c r="D73" s="95"/>
      <c r="E73" s="95"/>
      <c r="F73" s="96"/>
      <c r="G73" s="96"/>
      <c r="H73" s="96"/>
      <c r="I73" s="97"/>
      <c r="J73" s="97"/>
      <c r="K73" s="88"/>
      <c r="L73" s="88"/>
      <c r="M73" s="88"/>
      <c r="N73" s="88"/>
      <c r="O73" s="1448"/>
      <c r="P73" s="1449"/>
      <c r="Q73" s="88"/>
    </row>
    <row r="74" spans="2:17" x14ac:dyDescent="0.25">
      <c r="B74" s="97"/>
      <c r="C74" s="97"/>
      <c r="D74" s="95"/>
      <c r="E74" s="95"/>
      <c r="F74" s="96"/>
      <c r="G74" s="96"/>
      <c r="H74" s="96"/>
      <c r="I74" s="97"/>
      <c r="J74" s="97"/>
      <c r="K74" s="88"/>
      <c r="L74" s="88"/>
      <c r="M74" s="88"/>
      <c r="N74" s="88"/>
      <c r="O74" s="1448"/>
      <c r="P74" s="1449"/>
      <c r="Q74" s="88"/>
    </row>
    <row r="75" spans="2:17" x14ac:dyDescent="0.25">
      <c r="B75" s="88"/>
      <c r="C75" s="88"/>
      <c r="D75" s="88"/>
      <c r="E75" s="88"/>
      <c r="F75" s="88"/>
      <c r="G75" s="88"/>
      <c r="H75" s="88"/>
      <c r="I75" s="88"/>
      <c r="J75" s="88"/>
      <c r="K75" s="88"/>
      <c r="L75" s="88"/>
      <c r="M75" s="88"/>
      <c r="N75" s="88"/>
      <c r="O75" s="1448"/>
      <c r="P75" s="1449"/>
      <c r="Q75" s="88"/>
    </row>
    <row r="76" spans="2:17" x14ac:dyDescent="0.25">
      <c r="B76" s="82" t="s">
        <v>83</v>
      </c>
    </row>
    <row r="77" spans="2:17" x14ac:dyDescent="0.25">
      <c r="B77" s="82" t="s">
        <v>84</v>
      </c>
    </row>
    <row r="78" spans="2:17" x14ac:dyDescent="0.25">
      <c r="B78" s="82" t="s">
        <v>85</v>
      </c>
    </row>
    <row r="80" spans="2:17" ht="15.75" thickBot="1" x14ac:dyDescent="0.3"/>
    <row r="81" spans="1:17" ht="27" thickBot="1" x14ac:dyDescent="0.3">
      <c r="B81" s="1459" t="s">
        <v>86</v>
      </c>
      <c r="C81" s="1460"/>
      <c r="D81" s="1460"/>
      <c r="E81" s="1460"/>
      <c r="F81" s="1460"/>
      <c r="G81" s="1460"/>
      <c r="H81" s="1460"/>
      <c r="I81" s="1460"/>
      <c r="J81" s="1460"/>
      <c r="K81" s="1460"/>
      <c r="L81" s="1460"/>
      <c r="M81" s="1460"/>
      <c r="N81" s="1461"/>
    </row>
    <row r="86" spans="1:17" ht="75" x14ac:dyDescent="0.25">
      <c r="B86" s="472" t="s">
        <v>87</v>
      </c>
      <c r="C86" s="472" t="s">
        <v>88</v>
      </c>
      <c r="D86" s="472" t="s">
        <v>89</v>
      </c>
      <c r="E86" s="472" t="s">
        <v>90</v>
      </c>
      <c r="F86" s="472" t="s">
        <v>91</v>
      </c>
      <c r="G86" s="472" t="s">
        <v>92</v>
      </c>
      <c r="H86" s="472" t="s">
        <v>93</v>
      </c>
      <c r="I86" s="472" t="s">
        <v>94</v>
      </c>
      <c r="J86" s="1464" t="s">
        <v>95</v>
      </c>
      <c r="K86" s="1465"/>
      <c r="L86" s="1466"/>
      <c r="M86" s="472" t="s">
        <v>96</v>
      </c>
      <c r="N86" s="472" t="s">
        <v>97</v>
      </c>
      <c r="O86" s="472" t="s">
        <v>98</v>
      </c>
      <c r="P86" s="1464" t="s">
        <v>77</v>
      </c>
      <c r="Q86" s="1466"/>
    </row>
    <row r="87" spans="1:17" ht="30" x14ac:dyDescent="0.25">
      <c r="B87" s="1487" t="s">
        <v>1614</v>
      </c>
      <c r="C87" s="1503" t="s">
        <v>464</v>
      </c>
      <c r="D87" s="107" t="s">
        <v>5595</v>
      </c>
      <c r="E87" s="97">
        <v>42209446</v>
      </c>
      <c r="F87" s="107" t="s">
        <v>332</v>
      </c>
      <c r="G87" s="107" t="s">
        <v>161</v>
      </c>
      <c r="H87" s="480">
        <v>38310</v>
      </c>
      <c r="I87" s="95" t="s">
        <v>81</v>
      </c>
      <c r="J87" s="95" t="s">
        <v>99</v>
      </c>
      <c r="K87" s="107" t="s">
        <v>2107</v>
      </c>
      <c r="L87" s="97" t="s">
        <v>2106</v>
      </c>
      <c r="M87" s="88"/>
      <c r="N87" s="88"/>
      <c r="O87" s="88"/>
      <c r="P87" s="1447"/>
      <c r="Q87" s="1447"/>
    </row>
    <row r="88" spans="1:17" ht="120" x14ac:dyDescent="0.25">
      <c r="B88" s="1489"/>
      <c r="C88" s="1504"/>
      <c r="D88" s="97"/>
      <c r="E88" s="97"/>
      <c r="F88" s="97"/>
      <c r="G88" s="107"/>
      <c r="H88" s="97"/>
      <c r="I88" s="95"/>
      <c r="J88" s="107" t="s">
        <v>5536</v>
      </c>
      <c r="K88" s="107" t="s">
        <v>5594</v>
      </c>
      <c r="L88" s="107" t="s">
        <v>5593</v>
      </c>
      <c r="M88" s="88" t="s">
        <v>20</v>
      </c>
      <c r="N88" s="88" t="s">
        <v>20</v>
      </c>
      <c r="O88" s="88" t="s">
        <v>20</v>
      </c>
      <c r="P88" s="1499"/>
      <c r="Q88" s="1500"/>
    </row>
    <row r="89" spans="1:17" ht="105" x14ac:dyDescent="0.25">
      <c r="B89" s="1487" t="s">
        <v>858</v>
      </c>
      <c r="C89" s="1475" t="s">
        <v>215</v>
      </c>
      <c r="D89" s="97" t="s">
        <v>5592</v>
      </c>
      <c r="E89" s="97">
        <v>64549760</v>
      </c>
      <c r="F89" s="107" t="s">
        <v>5591</v>
      </c>
      <c r="G89" s="107" t="s">
        <v>5590</v>
      </c>
      <c r="H89" s="97" t="s">
        <v>5589</v>
      </c>
      <c r="I89" s="95" t="s">
        <v>81</v>
      </c>
      <c r="J89" s="107" t="s">
        <v>4750</v>
      </c>
      <c r="K89" s="481" t="s">
        <v>5588</v>
      </c>
      <c r="L89" s="107" t="s">
        <v>5587</v>
      </c>
      <c r="M89" s="1445" t="s">
        <v>20</v>
      </c>
      <c r="N89" s="1445" t="s">
        <v>21</v>
      </c>
      <c r="O89" s="1445" t="s">
        <v>20</v>
      </c>
      <c r="P89" s="1450" t="s">
        <v>5586</v>
      </c>
      <c r="Q89" s="1451"/>
    </row>
    <row r="90" spans="1:17" ht="60" x14ac:dyDescent="0.25">
      <c r="B90" s="1488"/>
      <c r="C90" s="1476"/>
      <c r="D90" s="97"/>
      <c r="E90" s="97"/>
      <c r="F90" s="97"/>
      <c r="G90" s="97"/>
      <c r="H90" s="97"/>
      <c r="I90" s="95"/>
      <c r="J90" s="107" t="s">
        <v>5585</v>
      </c>
      <c r="K90" s="107" t="s">
        <v>5584</v>
      </c>
      <c r="L90" s="107" t="s">
        <v>5583</v>
      </c>
      <c r="M90" s="1454"/>
      <c r="N90" s="1454"/>
      <c r="O90" s="1454"/>
      <c r="P90" s="1473"/>
      <c r="Q90" s="1474"/>
    </row>
    <row r="91" spans="1:17" ht="60" x14ac:dyDescent="0.25">
      <c r="B91" s="1489"/>
      <c r="C91" s="1477"/>
      <c r="D91" s="97"/>
      <c r="E91" s="97"/>
      <c r="F91" s="97"/>
      <c r="G91" s="97"/>
      <c r="H91" s="97"/>
      <c r="I91" s="95"/>
      <c r="J91" s="107" t="s">
        <v>5585</v>
      </c>
      <c r="K91" s="107" t="s">
        <v>5584</v>
      </c>
      <c r="L91" s="107" t="s">
        <v>5583</v>
      </c>
      <c r="M91" s="1446"/>
      <c r="N91" s="1446"/>
      <c r="O91" s="1446"/>
      <c r="P91" s="1452"/>
      <c r="Q91" s="1453"/>
    </row>
    <row r="92" spans="1:17" ht="75" x14ac:dyDescent="0.25">
      <c r="B92" s="1487" t="s">
        <v>711</v>
      </c>
      <c r="C92" s="1475" t="s">
        <v>2119</v>
      </c>
      <c r="D92" s="1475" t="s">
        <v>3436</v>
      </c>
      <c r="E92" s="1478">
        <v>22897889</v>
      </c>
      <c r="F92" s="1475" t="s">
        <v>332</v>
      </c>
      <c r="G92" s="1475" t="s">
        <v>161</v>
      </c>
      <c r="H92" s="1481">
        <v>37330</v>
      </c>
      <c r="I92" s="1484" t="s">
        <v>81</v>
      </c>
      <c r="J92" s="107" t="s">
        <v>5582</v>
      </c>
      <c r="K92" s="107" t="s">
        <v>5581</v>
      </c>
      <c r="L92" s="107" t="s">
        <v>5580</v>
      </c>
      <c r="M92" s="88" t="s">
        <v>20</v>
      </c>
      <c r="N92" s="1445" t="s">
        <v>20</v>
      </c>
      <c r="O92" s="1445" t="s">
        <v>20</v>
      </c>
      <c r="P92" s="1493" t="s">
        <v>5579</v>
      </c>
      <c r="Q92" s="1494"/>
    </row>
    <row r="93" spans="1:17" ht="165" x14ac:dyDescent="0.25">
      <c r="B93" s="1489"/>
      <c r="C93" s="1477"/>
      <c r="D93" s="1477"/>
      <c r="E93" s="1480"/>
      <c r="F93" s="1477"/>
      <c r="G93" s="1477"/>
      <c r="H93" s="1483"/>
      <c r="I93" s="1486"/>
      <c r="J93" s="107" t="s">
        <v>5404</v>
      </c>
      <c r="K93" s="107" t="s">
        <v>5578</v>
      </c>
      <c r="L93" s="107" t="s">
        <v>5577</v>
      </c>
      <c r="M93" s="88" t="s">
        <v>20</v>
      </c>
      <c r="N93" s="1446"/>
      <c r="O93" s="1446"/>
      <c r="P93" s="1495"/>
      <c r="Q93" s="1496"/>
    </row>
    <row r="94" spans="1:17" ht="90" x14ac:dyDescent="0.25">
      <c r="A94" s="1" t="s">
        <v>1315</v>
      </c>
      <c r="B94" s="1487" t="s">
        <v>5550</v>
      </c>
      <c r="C94" s="1475" t="s">
        <v>111</v>
      </c>
      <c r="D94" s="1475" t="s">
        <v>5576</v>
      </c>
      <c r="E94" s="1478">
        <v>92542879</v>
      </c>
      <c r="F94" s="1475" t="s">
        <v>5569</v>
      </c>
      <c r="G94" s="1475" t="s">
        <v>161</v>
      </c>
      <c r="H94" s="1481">
        <v>39076</v>
      </c>
      <c r="I94" s="1484" t="s">
        <v>368</v>
      </c>
      <c r="J94" s="107" t="s">
        <v>2560</v>
      </c>
      <c r="K94" s="107" t="s">
        <v>5575</v>
      </c>
      <c r="L94" s="107" t="s">
        <v>5574</v>
      </c>
      <c r="M94" s="1445" t="s">
        <v>20</v>
      </c>
      <c r="N94" s="1445" t="s">
        <v>20</v>
      </c>
      <c r="O94" s="1497" t="s">
        <v>20</v>
      </c>
      <c r="P94" s="1493" t="s">
        <v>5573</v>
      </c>
      <c r="Q94" s="1494"/>
    </row>
    <row r="95" spans="1:17" ht="137.25" customHeight="1" x14ac:dyDescent="0.25">
      <c r="B95" s="1489"/>
      <c r="C95" s="1477"/>
      <c r="D95" s="1477"/>
      <c r="E95" s="1480"/>
      <c r="F95" s="1477"/>
      <c r="G95" s="1477"/>
      <c r="H95" s="1483"/>
      <c r="I95" s="1486"/>
      <c r="J95" s="107" t="s">
        <v>791</v>
      </c>
      <c r="K95" s="107" t="s">
        <v>5572</v>
      </c>
      <c r="L95" s="107" t="s">
        <v>5571</v>
      </c>
      <c r="M95" s="1446"/>
      <c r="N95" s="1446"/>
      <c r="O95" s="1498"/>
      <c r="P95" s="1495"/>
      <c r="Q95" s="1496"/>
    </row>
    <row r="96" spans="1:17" ht="120" x14ac:dyDescent="0.25">
      <c r="B96" s="1316" t="s">
        <v>5550</v>
      </c>
      <c r="C96" s="107" t="s">
        <v>111</v>
      </c>
      <c r="D96" s="107" t="s">
        <v>5570</v>
      </c>
      <c r="E96" s="212">
        <v>1103099829</v>
      </c>
      <c r="F96" s="107" t="s">
        <v>5569</v>
      </c>
      <c r="G96" s="107" t="s">
        <v>161</v>
      </c>
      <c r="H96" s="480">
        <v>41816</v>
      </c>
      <c r="I96" s="203">
        <v>144142</v>
      </c>
      <c r="J96" s="107" t="s">
        <v>161</v>
      </c>
      <c r="K96" s="107" t="s">
        <v>5568</v>
      </c>
      <c r="L96" s="107" t="s">
        <v>5567</v>
      </c>
      <c r="M96" s="88" t="s">
        <v>20</v>
      </c>
      <c r="N96" s="88" t="s">
        <v>20</v>
      </c>
      <c r="O96" s="88" t="s">
        <v>20</v>
      </c>
      <c r="P96" s="1499" t="s">
        <v>5566</v>
      </c>
      <c r="Q96" s="1500"/>
    </row>
    <row r="97" spans="1:17" ht="60" x14ac:dyDescent="0.25">
      <c r="B97" s="1487" t="s">
        <v>5565</v>
      </c>
      <c r="C97" s="1475" t="s">
        <v>111</v>
      </c>
      <c r="D97" s="1475" t="s">
        <v>5564</v>
      </c>
      <c r="E97" s="1478">
        <v>42209673</v>
      </c>
      <c r="F97" s="1475" t="s">
        <v>113</v>
      </c>
      <c r="G97" s="1475" t="s">
        <v>728</v>
      </c>
      <c r="H97" s="1481">
        <v>34320</v>
      </c>
      <c r="I97" s="1484" t="s">
        <v>81</v>
      </c>
      <c r="J97" s="107" t="s">
        <v>5563</v>
      </c>
      <c r="K97" s="107" t="s">
        <v>5562</v>
      </c>
      <c r="L97" s="107" t="s">
        <v>5561</v>
      </c>
      <c r="M97" s="88" t="s">
        <v>20</v>
      </c>
      <c r="N97" s="1445" t="s">
        <v>20</v>
      </c>
      <c r="O97" s="1445" t="s">
        <v>20</v>
      </c>
      <c r="P97" s="1450"/>
      <c r="Q97" s="1451"/>
    </row>
    <row r="98" spans="1:17" ht="75" x14ac:dyDescent="0.25">
      <c r="B98" s="1488"/>
      <c r="C98" s="1476"/>
      <c r="D98" s="1476"/>
      <c r="E98" s="1479"/>
      <c r="F98" s="1476"/>
      <c r="G98" s="1476"/>
      <c r="H98" s="1482"/>
      <c r="I98" s="1485"/>
      <c r="J98" s="107" t="s">
        <v>5560</v>
      </c>
      <c r="K98" s="107" t="s">
        <v>5559</v>
      </c>
      <c r="L98" s="107" t="s">
        <v>5558</v>
      </c>
      <c r="M98" s="88"/>
      <c r="N98" s="1454"/>
      <c r="O98" s="1454"/>
      <c r="P98" s="1473"/>
      <c r="Q98" s="1474"/>
    </row>
    <row r="99" spans="1:17" ht="30" x14ac:dyDescent="0.25">
      <c r="B99" s="1488"/>
      <c r="C99" s="1476"/>
      <c r="D99" s="1476"/>
      <c r="E99" s="1479"/>
      <c r="F99" s="1476"/>
      <c r="G99" s="1476"/>
      <c r="H99" s="1482"/>
      <c r="I99" s="1485"/>
      <c r="J99" s="107" t="s">
        <v>771</v>
      </c>
      <c r="K99" s="107" t="s">
        <v>5557</v>
      </c>
      <c r="L99" s="107" t="s">
        <v>1064</v>
      </c>
      <c r="M99" s="88"/>
      <c r="N99" s="1454"/>
      <c r="O99" s="1454"/>
      <c r="P99" s="1473"/>
      <c r="Q99" s="1474"/>
    </row>
    <row r="100" spans="1:17" ht="30" x14ac:dyDescent="0.25">
      <c r="B100" s="1488"/>
      <c r="C100" s="1476"/>
      <c r="D100" s="1476"/>
      <c r="E100" s="1479"/>
      <c r="F100" s="1476"/>
      <c r="G100" s="1476"/>
      <c r="H100" s="1482"/>
      <c r="I100" s="1485"/>
      <c r="J100" s="362" t="s">
        <v>5556</v>
      </c>
      <c r="K100" s="362" t="s">
        <v>5555</v>
      </c>
      <c r="L100" s="362" t="s">
        <v>1064</v>
      </c>
      <c r="M100" s="493"/>
      <c r="N100" s="1454"/>
      <c r="O100" s="1454"/>
      <c r="P100" s="1473"/>
      <c r="Q100" s="1474"/>
    </row>
    <row r="101" spans="1:17" ht="30" x14ac:dyDescent="0.25">
      <c r="A101" s="41"/>
      <c r="B101" s="1488"/>
      <c r="C101" s="1476"/>
      <c r="D101" s="1476"/>
      <c r="E101" s="1479"/>
      <c r="F101" s="1476"/>
      <c r="G101" s="1476"/>
      <c r="H101" s="1482"/>
      <c r="I101" s="1485"/>
      <c r="J101" s="107" t="s">
        <v>5552</v>
      </c>
      <c r="K101" s="107" t="s">
        <v>5554</v>
      </c>
      <c r="L101" s="107" t="s">
        <v>5553</v>
      </c>
      <c r="M101" s="88"/>
      <c r="N101" s="1454"/>
      <c r="O101" s="1454"/>
      <c r="P101" s="1473"/>
      <c r="Q101" s="1474"/>
    </row>
    <row r="102" spans="1:17" ht="60" x14ac:dyDescent="0.25">
      <c r="A102" s="29"/>
      <c r="B102" s="1489"/>
      <c r="C102" s="1477"/>
      <c r="D102" s="1477"/>
      <c r="E102" s="1480"/>
      <c r="F102" s="1477"/>
      <c r="G102" s="1477"/>
      <c r="H102" s="1483"/>
      <c r="I102" s="1486"/>
      <c r="J102" s="107" t="s">
        <v>5552</v>
      </c>
      <c r="K102" s="107" t="s">
        <v>5551</v>
      </c>
      <c r="L102" s="107" t="s">
        <v>5543</v>
      </c>
      <c r="M102" s="88"/>
      <c r="N102" s="1446"/>
      <c r="O102" s="1446"/>
      <c r="P102" s="1452"/>
      <c r="Q102" s="1453"/>
    </row>
    <row r="103" spans="1:17" ht="45" x14ac:dyDescent="0.25">
      <c r="B103" s="1490" t="s">
        <v>5550</v>
      </c>
      <c r="C103" s="1445" t="s">
        <v>2119</v>
      </c>
      <c r="D103" s="365" t="s">
        <v>5549</v>
      </c>
      <c r="E103" s="88">
        <v>1101782287</v>
      </c>
      <c r="F103" s="88" t="s">
        <v>297</v>
      </c>
      <c r="G103" s="107" t="s">
        <v>161</v>
      </c>
      <c r="H103" s="491">
        <v>40998</v>
      </c>
      <c r="I103" s="88" t="s">
        <v>81</v>
      </c>
      <c r="J103" s="88" t="s">
        <v>5513</v>
      </c>
      <c r="K103" s="88" t="s">
        <v>5548</v>
      </c>
      <c r="L103" s="365" t="s">
        <v>5547</v>
      </c>
      <c r="M103" s="1445" t="s">
        <v>20</v>
      </c>
      <c r="N103" s="1445" t="s">
        <v>21</v>
      </c>
      <c r="O103" s="1445" t="s">
        <v>20</v>
      </c>
      <c r="P103" s="1450" t="s">
        <v>5546</v>
      </c>
      <c r="Q103" s="1451"/>
    </row>
    <row r="104" spans="1:17" ht="60" x14ac:dyDescent="0.25">
      <c r="B104" s="1491"/>
      <c r="C104" s="1454"/>
      <c r="D104" s="365"/>
      <c r="E104" s="88"/>
      <c r="F104" s="88"/>
      <c r="G104" s="107"/>
      <c r="H104" s="491"/>
      <c r="I104" s="88"/>
      <c r="J104" s="365" t="s">
        <v>5545</v>
      </c>
      <c r="K104" s="365" t="s">
        <v>5544</v>
      </c>
      <c r="L104" s="107" t="s">
        <v>5543</v>
      </c>
      <c r="M104" s="1454"/>
      <c r="N104" s="1454"/>
      <c r="O104" s="1454"/>
      <c r="P104" s="1473"/>
      <c r="Q104" s="1474"/>
    </row>
    <row r="105" spans="1:17" ht="105" x14ac:dyDescent="0.25">
      <c r="B105" s="1492"/>
      <c r="C105" s="1446"/>
      <c r="D105" s="365"/>
      <c r="E105" s="88"/>
      <c r="F105" s="88"/>
      <c r="G105" s="107"/>
      <c r="H105" s="491"/>
      <c r="I105" s="88"/>
      <c r="J105" s="365" t="s">
        <v>5536</v>
      </c>
      <c r="K105" s="365" t="s">
        <v>5542</v>
      </c>
      <c r="L105" s="107" t="s">
        <v>5534</v>
      </c>
      <c r="M105" s="1446"/>
      <c r="N105" s="1446"/>
      <c r="O105" s="1446"/>
      <c r="P105" s="1452"/>
      <c r="Q105" s="1453"/>
    </row>
    <row r="106" spans="1:17" ht="45" x14ac:dyDescent="0.25">
      <c r="B106" s="1360" t="s">
        <v>5541</v>
      </c>
      <c r="C106" s="88" t="s">
        <v>3524</v>
      </c>
      <c r="D106" s="365" t="s">
        <v>5540</v>
      </c>
      <c r="E106" s="88">
        <v>1103100285</v>
      </c>
      <c r="F106" s="88" t="s">
        <v>1372</v>
      </c>
      <c r="G106" s="107" t="s">
        <v>293</v>
      </c>
      <c r="H106" s="491">
        <v>40893</v>
      </c>
      <c r="I106" s="88">
        <v>1296967</v>
      </c>
      <c r="J106" s="365" t="s">
        <v>5539</v>
      </c>
      <c r="K106" s="495" t="s">
        <v>5538</v>
      </c>
      <c r="L106" s="107"/>
      <c r="M106" s="88"/>
      <c r="N106" s="1445" t="s">
        <v>20</v>
      </c>
      <c r="O106" s="1445" t="s">
        <v>20</v>
      </c>
      <c r="P106" s="1450" t="s">
        <v>5537</v>
      </c>
      <c r="Q106" s="1501"/>
    </row>
    <row r="107" spans="1:17" ht="60" x14ac:dyDescent="0.25">
      <c r="B107" s="88"/>
      <c r="C107" s="88"/>
      <c r="D107" s="365"/>
      <c r="E107" s="88"/>
      <c r="F107" s="88"/>
      <c r="G107" s="107"/>
      <c r="H107" s="491"/>
      <c r="I107" s="88"/>
      <c r="J107" s="365" t="s">
        <v>5536</v>
      </c>
      <c r="K107" s="495" t="s">
        <v>5535</v>
      </c>
      <c r="L107" s="107" t="s">
        <v>5534</v>
      </c>
      <c r="M107" s="88" t="s">
        <v>20</v>
      </c>
      <c r="N107" s="1446"/>
      <c r="O107" s="1446"/>
      <c r="P107" s="1473"/>
      <c r="Q107" s="1502"/>
    </row>
    <row r="108" spans="1:17" ht="15.75" thickBot="1" x14ac:dyDescent="0.3">
      <c r="P108" s="17"/>
      <c r="Q108" s="17"/>
    </row>
    <row r="109" spans="1:17" ht="27" thickBot="1" x14ac:dyDescent="0.3">
      <c r="B109" s="1459" t="s">
        <v>143</v>
      </c>
      <c r="C109" s="1460"/>
      <c r="D109" s="1460"/>
      <c r="E109" s="1460"/>
      <c r="F109" s="1460"/>
      <c r="G109" s="1460"/>
      <c r="H109" s="1460"/>
      <c r="I109" s="1460"/>
      <c r="J109" s="1460"/>
      <c r="K109" s="1460"/>
      <c r="L109" s="1460"/>
      <c r="M109" s="1460"/>
      <c r="N109" s="1461"/>
    </row>
    <row r="112" spans="1:17" ht="30" x14ac:dyDescent="0.25">
      <c r="B112" s="473" t="s">
        <v>19</v>
      </c>
      <c r="C112" s="473" t="s">
        <v>144</v>
      </c>
      <c r="D112" s="1464" t="s">
        <v>77</v>
      </c>
      <c r="E112" s="1466"/>
    </row>
    <row r="113" spans="1:26" x14ac:dyDescent="0.25">
      <c r="B113" s="365" t="s">
        <v>145</v>
      </c>
      <c r="C113" s="740" t="s">
        <v>20</v>
      </c>
      <c r="D113" s="1447"/>
      <c r="E113" s="1447"/>
    </row>
    <row r="116" spans="1:26" ht="26.25" x14ac:dyDescent="0.25">
      <c r="B116" s="1457" t="s">
        <v>146</v>
      </c>
      <c r="C116" s="1458"/>
      <c r="D116" s="1458"/>
      <c r="E116" s="1458"/>
      <c r="F116" s="1458"/>
      <c r="G116" s="1458"/>
      <c r="H116" s="1458"/>
      <c r="I116" s="1458"/>
      <c r="J116" s="1458"/>
      <c r="K116" s="1458"/>
      <c r="L116" s="1458"/>
      <c r="M116" s="1458"/>
      <c r="N116" s="1458"/>
      <c r="O116" s="1458"/>
      <c r="P116" s="1458"/>
    </row>
    <row r="118" spans="1:26" ht="15.75" thickBot="1" x14ac:dyDescent="0.3"/>
    <row r="119" spans="1:26" ht="27" thickBot="1" x14ac:dyDescent="0.3">
      <c r="B119" s="1459" t="s">
        <v>147</v>
      </c>
      <c r="C119" s="1460"/>
      <c r="D119" s="1460"/>
      <c r="E119" s="1460"/>
      <c r="F119" s="1460"/>
      <c r="G119" s="1460"/>
      <c r="H119" s="1460"/>
      <c r="I119" s="1460"/>
      <c r="J119" s="1460"/>
      <c r="K119" s="1460"/>
      <c r="L119" s="1460"/>
      <c r="M119" s="1460"/>
      <c r="N119" s="1461"/>
    </row>
    <row r="121" spans="1:26" ht="15.75" thickBot="1" x14ac:dyDescent="0.3">
      <c r="M121" s="446"/>
      <c r="N121" s="446"/>
    </row>
    <row r="122" spans="1:26" s="13" customFormat="1" ht="60.75" thickBot="1" x14ac:dyDescent="0.3">
      <c r="B122" s="447" t="s">
        <v>35</v>
      </c>
      <c r="C122" s="447" t="s">
        <v>36</v>
      </c>
      <c r="D122" s="447" t="s">
        <v>37</v>
      </c>
      <c r="E122" s="447" t="s">
        <v>38</v>
      </c>
      <c r="F122" s="447" t="s">
        <v>39</v>
      </c>
      <c r="G122" s="447" t="s">
        <v>40</v>
      </c>
      <c r="H122" s="447" t="s">
        <v>41</v>
      </c>
      <c r="I122" s="447" t="s">
        <v>42</v>
      </c>
      <c r="J122" s="447" t="s">
        <v>43</v>
      </c>
      <c r="K122" s="447" t="s">
        <v>44</v>
      </c>
      <c r="L122" s="447" t="s">
        <v>45</v>
      </c>
      <c r="M122" s="448" t="s">
        <v>46</v>
      </c>
      <c r="N122" s="447" t="s">
        <v>47</v>
      </c>
      <c r="O122" s="447" t="s">
        <v>48</v>
      </c>
      <c r="P122" s="773" t="s">
        <v>49</v>
      </c>
      <c r="Q122" s="773" t="s">
        <v>50</v>
      </c>
    </row>
    <row r="123" spans="1:26" s="62" customFormat="1" ht="72" thickBot="1" x14ac:dyDescent="0.3">
      <c r="A123" s="50">
        <v>1</v>
      </c>
      <c r="B123" s="767" t="s">
        <v>5528</v>
      </c>
      <c r="C123" s="462" t="s">
        <v>5528</v>
      </c>
      <c r="D123" s="64" t="s">
        <v>5414</v>
      </c>
      <c r="E123" s="206" t="s">
        <v>5533</v>
      </c>
      <c r="F123" s="52" t="s">
        <v>5532</v>
      </c>
      <c r="G123" s="54">
        <v>1</v>
      </c>
      <c r="H123" s="55">
        <v>40182</v>
      </c>
      <c r="I123" s="55">
        <v>40542</v>
      </c>
      <c r="J123" s="56" t="s">
        <v>21</v>
      </c>
      <c r="K123" s="75">
        <v>11.87</v>
      </c>
      <c r="L123" s="75">
        <v>0</v>
      </c>
      <c r="M123" s="76">
        <v>900</v>
      </c>
      <c r="N123" s="76">
        <f>+M123*G123</f>
        <v>900</v>
      </c>
      <c r="O123" s="77">
        <v>300000</v>
      </c>
      <c r="P123" s="77">
        <v>91</v>
      </c>
      <c r="Q123" s="65"/>
      <c r="R123" s="61"/>
      <c r="S123" s="61"/>
      <c r="T123" s="61"/>
      <c r="U123" s="61"/>
      <c r="V123" s="61"/>
      <c r="W123" s="61"/>
      <c r="X123" s="61"/>
      <c r="Y123" s="61"/>
      <c r="Z123" s="61"/>
    </row>
    <row r="124" spans="1:26" s="62" customFormat="1" ht="171" x14ac:dyDescent="0.25">
      <c r="A124" s="50">
        <f t="shared" ref="A124:A130" si="1">+A123+1</f>
        <v>2</v>
      </c>
      <c r="B124" s="71"/>
      <c r="C124" s="462" t="s">
        <v>5528</v>
      </c>
      <c r="D124" s="1102" t="s">
        <v>5531</v>
      </c>
      <c r="E124" s="58">
        <v>2009256</v>
      </c>
      <c r="F124" s="52" t="s">
        <v>5530</v>
      </c>
      <c r="G124" s="54">
        <v>1</v>
      </c>
      <c r="H124" s="55">
        <v>39908</v>
      </c>
      <c r="I124" s="55">
        <v>40176</v>
      </c>
      <c r="J124" s="56" t="s">
        <v>21</v>
      </c>
      <c r="K124" s="57">
        <v>0.86</v>
      </c>
      <c r="L124" s="57">
        <v>7.93</v>
      </c>
      <c r="M124" s="58">
        <v>2000</v>
      </c>
      <c r="N124" s="58">
        <v>2000</v>
      </c>
      <c r="O124" s="59">
        <v>700000</v>
      </c>
      <c r="P124" s="59">
        <v>94</v>
      </c>
      <c r="Q124" s="60"/>
      <c r="R124" s="61"/>
      <c r="S124" s="61"/>
      <c r="T124" s="61"/>
      <c r="U124" s="61"/>
      <c r="V124" s="61"/>
      <c r="W124" s="61"/>
      <c r="X124" s="61"/>
      <c r="Y124" s="61"/>
      <c r="Z124" s="61"/>
    </row>
    <row r="125" spans="1:26" s="62" customFormat="1" ht="156.75" x14ac:dyDescent="0.25">
      <c r="A125" s="50">
        <f t="shared" si="1"/>
        <v>3</v>
      </c>
      <c r="B125" s="71"/>
      <c r="C125" s="462" t="s">
        <v>5528</v>
      </c>
      <c r="D125" s="64" t="s">
        <v>442</v>
      </c>
      <c r="E125" s="58">
        <v>95</v>
      </c>
      <c r="F125" s="52" t="s">
        <v>5529</v>
      </c>
      <c r="G125" s="54">
        <v>1</v>
      </c>
      <c r="H125" s="55">
        <v>39896</v>
      </c>
      <c r="I125" s="55">
        <v>39963</v>
      </c>
      <c r="J125" s="56" t="s">
        <v>21</v>
      </c>
      <c r="K125" s="57">
        <v>0</v>
      </c>
      <c r="L125" s="58">
        <v>2.2000000000000002</v>
      </c>
      <c r="M125" s="57">
        <v>100</v>
      </c>
      <c r="N125" s="57">
        <v>100</v>
      </c>
      <c r="O125" s="59">
        <v>66638400</v>
      </c>
      <c r="P125" s="59">
        <v>100</v>
      </c>
      <c r="Q125" s="60"/>
      <c r="R125" s="61"/>
      <c r="S125" s="61"/>
      <c r="T125" s="61"/>
      <c r="U125" s="61"/>
      <c r="V125" s="61"/>
      <c r="W125" s="61"/>
      <c r="X125" s="61"/>
      <c r="Y125" s="61"/>
      <c r="Z125" s="61"/>
    </row>
    <row r="126" spans="1:26" s="62" customFormat="1" ht="156.75" x14ac:dyDescent="0.25">
      <c r="A126" s="50">
        <f t="shared" si="1"/>
        <v>4</v>
      </c>
      <c r="B126" s="71"/>
      <c r="C126" s="462" t="s">
        <v>5528</v>
      </c>
      <c r="D126" s="64" t="s">
        <v>442</v>
      </c>
      <c r="E126" s="58">
        <v>200</v>
      </c>
      <c r="F126" s="52" t="s">
        <v>5527</v>
      </c>
      <c r="G126" s="54">
        <v>1</v>
      </c>
      <c r="H126" s="55">
        <v>39643</v>
      </c>
      <c r="I126" s="55">
        <v>39794</v>
      </c>
      <c r="J126" s="56" t="s">
        <v>21</v>
      </c>
      <c r="K126" s="57">
        <v>0</v>
      </c>
      <c r="L126" s="57">
        <v>4.93</v>
      </c>
      <c r="M126" s="57">
        <v>450</v>
      </c>
      <c r="N126" s="57">
        <v>450</v>
      </c>
      <c r="O126" s="59">
        <v>219786750</v>
      </c>
      <c r="P126" s="59">
        <v>109</v>
      </c>
      <c r="Q126" s="60"/>
      <c r="R126" s="61"/>
      <c r="S126" s="61"/>
      <c r="T126" s="61"/>
      <c r="U126" s="61"/>
      <c r="V126" s="61"/>
      <c r="W126" s="61"/>
      <c r="X126" s="61"/>
      <c r="Y126" s="61"/>
      <c r="Z126" s="61"/>
    </row>
    <row r="127" spans="1:26" s="62" customFormat="1" x14ac:dyDescent="0.25">
      <c r="A127" s="50">
        <f t="shared" si="1"/>
        <v>5</v>
      </c>
      <c r="B127" s="71"/>
      <c r="C127" s="72"/>
      <c r="D127" s="71"/>
      <c r="E127" s="228"/>
      <c r="F127" s="73"/>
      <c r="G127" s="73"/>
      <c r="H127" s="73"/>
      <c r="I127" s="74"/>
      <c r="J127" s="74"/>
      <c r="K127" s="74"/>
      <c r="L127" s="74"/>
      <c r="M127" s="75"/>
      <c r="N127" s="75"/>
      <c r="O127" s="77"/>
      <c r="P127" s="77"/>
      <c r="Q127" s="65"/>
      <c r="R127" s="61"/>
      <c r="S127" s="61"/>
      <c r="T127" s="61"/>
      <c r="U127" s="61"/>
      <c r="V127" s="61"/>
      <c r="W127" s="61"/>
      <c r="X127" s="61"/>
      <c r="Y127" s="61"/>
      <c r="Z127" s="61"/>
    </row>
    <row r="128" spans="1:26" s="62" customFormat="1" x14ac:dyDescent="0.25">
      <c r="A128" s="50">
        <f t="shared" si="1"/>
        <v>6</v>
      </c>
      <c r="B128" s="71"/>
      <c r="C128" s="72"/>
      <c r="D128" s="71"/>
      <c r="E128" s="228"/>
      <c r="F128" s="73"/>
      <c r="G128" s="73"/>
      <c r="H128" s="73"/>
      <c r="I128" s="74"/>
      <c r="J128" s="74"/>
      <c r="K128" s="74"/>
      <c r="L128" s="74"/>
      <c r="M128" s="75"/>
      <c r="N128" s="75"/>
      <c r="O128" s="77"/>
      <c r="P128" s="77"/>
      <c r="Q128" s="65"/>
      <c r="R128" s="61"/>
      <c r="S128" s="61"/>
      <c r="T128" s="61"/>
      <c r="U128" s="61"/>
      <c r="V128" s="61"/>
      <c r="W128" s="61"/>
      <c r="X128" s="61"/>
      <c r="Y128" s="61"/>
      <c r="Z128" s="61"/>
    </row>
    <row r="129" spans="1:26" s="62" customFormat="1" x14ac:dyDescent="0.25">
      <c r="A129" s="50">
        <f t="shared" si="1"/>
        <v>7</v>
      </c>
      <c r="B129" s="71"/>
      <c r="C129" s="72"/>
      <c r="D129" s="71"/>
      <c r="E129" s="228"/>
      <c r="F129" s="73"/>
      <c r="G129" s="73"/>
      <c r="H129" s="73"/>
      <c r="I129" s="74"/>
      <c r="J129" s="74"/>
      <c r="K129" s="74"/>
      <c r="L129" s="74"/>
      <c r="M129" s="75"/>
      <c r="N129" s="75"/>
      <c r="O129" s="77"/>
      <c r="P129" s="77"/>
      <c r="Q129" s="65"/>
      <c r="R129" s="61"/>
      <c r="S129" s="61"/>
      <c r="T129" s="61"/>
      <c r="U129" s="61"/>
      <c r="V129" s="61"/>
      <c r="W129" s="61"/>
      <c r="X129" s="61"/>
      <c r="Y129" s="61"/>
      <c r="Z129" s="61"/>
    </row>
    <row r="130" spans="1:26" s="62" customFormat="1" x14ac:dyDescent="0.25">
      <c r="A130" s="50">
        <f t="shared" si="1"/>
        <v>8</v>
      </c>
      <c r="B130" s="71"/>
      <c r="C130" s="72"/>
      <c r="D130" s="71"/>
      <c r="E130" s="228"/>
      <c r="F130" s="73"/>
      <c r="G130" s="73"/>
      <c r="H130" s="73"/>
      <c r="I130" s="74"/>
      <c r="J130" s="74"/>
      <c r="K130" s="74"/>
      <c r="L130" s="74"/>
      <c r="M130" s="75"/>
      <c r="N130" s="75"/>
      <c r="O130" s="77"/>
      <c r="P130" s="77"/>
      <c r="Q130" s="65"/>
      <c r="R130" s="61"/>
      <c r="S130" s="61"/>
      <c r="T130" s="61"/>
      <c r="U130" s="61"/>
      <c r="V130" s="61"/>
      <c r="W130" s="61"/>
      <c r="X130" s="61"/>
      <c r="Y130" s="61"/>
      <c r="Z130" s="61"/>
    </row>
    <row r="131" spans="1:26" s="62" customFormat="1" x14ac:dyDescent="0.25">
      <c r="A131" s="50"/>
      <c r="B131" s="78" t="s">
        <v>30</v>
      </c>
      <c r="C131" s="72"/>
      <c r="D131" s="71"/>
      <c r="E131" s="228"/>
      <c r="F131" s="73"/>
      <c r="G131" s="73"/>
      <c r="H131" s="73"/>
      <c r="I131" s="74"/>
      <c r="J131" s="74"/>
      <c r="K131" s="79">
        <f>SUM(K123:K130)</f>
        <v>12.729999999999999</v>
      </c>
      <c r="L131" s="79">
        <f>SUM(L123:L130)</f>
        <v>15.059999999999999</v>
      </c>
      <c r="M131" s="80">
        <v>900</v>
      </c>
      <c r="N131" s="79" t="s">
        <v>1109</v>
      </c>
      <c r="O131" s="77"/>
      <c r="P131" s="77"/>
      <c r="Q131" s="81"/>
    </row>
    <row r="132" spans="1:26" x14ac:dyDescent="0.25">
      <c r="E132" s="83"/>
    </row>
    <row r="133" spans="1:26" ht="18.75" x14ac:dyDescent="0.25">
      <c r="B133" s="86" t="s">
        <v>151</v>
      </c>
      <c r="C133" s="87">
        <f>+K131</f>
        <v>12.729999999999999</v>
      </c>
      <c r="H133" s="89"/>
      <c r="I133" s="89"/>
      <c r="J133" s="89"/>
      <c r="K133" s="89"/>
      <c r="L133" s="89"/>
      <c r="M133" s="89"/>
    </row>
    <row r="135" spans="1:26" ht="15.75" thickBot="1" x14ac:dyDescent="0.3"/>
    <row r="136" spans="1:26" ht="30.75" thickBot="1" x14ac:dyDescent="0.3">
      <c r="B136" s="502" t="s">
        <v>152</v>
      </c>
      <c r="C136" s="503" t="s">
        <v>153</v>
      </c>
      <c r="D136" s="502" t="s">
        <v>29</v>
      </c>
      <c r="E136" s="503" t="s">
        <v>154</v>
      </c>
    </row>
    <row r="137" spans="1:26" x14ac:dyDescent="0.25">
      <c r="B137" s="66" t="s">
        <v>155</v>
      </c>
      <c r="C137" s="504">
        <v>20</v>
      </c>
      <c r="D137" s="504"/>
      <c r="E137" s="1462">
        <f>+D137+D138+D139</f>
        <v>30</v>
      </c>
    </row>
    <row r="138" spans="1:26" x14ac:dyDescent="0.25">
      <c r="B138" s="66" t="s">
        <v>156</v>
      </c>
      <c r="C138" s="740">
        <v>30</v>
      </c>
      <c r="D138" s="740">
        <v>30</v>
      </c>
      <c r="E138" s="1454"/>
    </row>
    <row r="139" spans="1:26" ht="15.75" thickBot="1" x14ac:dyDescent="0.3">
      <c r="B139" s="66" t="s">
        <v>157</v>
      </c>
      <c r="C139" s="505">
        <v>40</v>
      </c>
      <c r="D139" s="505">
        <v>0</v>
      </c>
      <c r="E139" s="1463"/>
    </row>
    <row r="141" spans="1:26" ht="15.75" thickBot="1" x14ac:dyDescent="0.3"/>
    <row r="142" spans="1:26" ht="27" thickBot="1" x14ac:dyDescent="0.3">
      <c r="B142" s="1459" t="s">
        <v>158</v>
      </c>
      <c r="C142" s="1460"/>
      <c r="D142" s="1460"/>
      <c r="E142" s="1460"/>
      <c r="F142" s="1460"/>
      <c r="G142" s="1460"/>
      <c r="H142" s="1460"/>
      <c r="I142" s="1460"/>
      <c r="J142" s="1460"/>
      <c r="K142" s="1460"/>
      <c r="L142" s="1460"/>
      <c r="M142" s="1460"/>
      <c r="N142" s="1461"/>
    </row>
    <row r="144" spans="1:26" ht="75" x14ac:dyDescent="0.25">
      <c r="B144" s="472" t="s">
        <v>87</v>
      </c>
      <c r="C144" s="472" t="s">
        <v>88</v>
      </c>
      <c r="D144" s="472" t="s">
        <v>89</v>
      </c>
      <c r="E144" s="472" t="s">
        <v>90</v>
      </c>
      <c r="F144" s="472" t="s">
        <v>91</v>
      </c>
      <c r="G144" s="472" t="s">
        <v>92</v>
      </c>
      <c r="H144" s="472" t="s">
        <v>93</v>
      </c>
      <c r="I144" s="472" t="s">
        <v>94</v>
      </c>
      <c r="J144" s="1464" t="s">
        <v>95</v>
      </c>
      <c r="K144" s="1465"/>
      <c r="L144" s="1466"/>
      <c r="M144" s="472" t="s">
        <v>96</v>
      </c>
      <c r="N144" s="472" t="s">
        <v>97</v>
      </c>
      <c r="O144" s="472" t="s">
        <v>98</v>
      </c>
      <c r="P144" s="1464" t="s">
        <v>77</v>
      </c>
      <c r="Q144" s="1466"/>
    </row>
    <row r="145" spans="2:17" ht="30" x14ac:dyDescent="0.25">
      <c r="B145" s="107"/>
      <c r="C145" s="107"/>
      <c r="D145" s="97"/>
      <c r="E145" s="97"/>
      <c r="F145" s="97"/>
      <c r="G145" s="107"/>
      <c r="H145" s="480"/>
      <c r="I145" s="95"/>
      <c r="J145" s="95" t="s">
        <v>99</v>
      </c>
      <c r="K145" s="107" t="s">
        <v>2107</v>
      </c>
      <c r="L145" s="97" t="s">
        <v>2106</v>
      </c>
      <c r="M145" s="88"/>
      <c r="N145" s="88"/>
      <c r="O145" s="88"/>
      <c r="P145" s="1447"/>
      <c r="Q145" s="1447"/>
    </row>
    <row r="146" spans="2:17" ht="75" x14ac:dyDescent="0.25">
      <c r="B146" s="107" t="s">
        <v>1018</v>
      </c>
      <c r="C146" s="107">
        <v>720</v>
      </c>
      <c r="D146" s="97" t="s">
        <v>5526</v>
      </c>
      <c r="E146" s="97">
        <v>18858864</v>
      </c>
      <c r="F146" s="97" t="s">
        <v>5525</v>
      </c>
      <c r="G146" s="107" t="s">
        <v>5514</v>
      </c>
      <c r="H146" s="480">
        <v>38881</v>
      </c>
      <c r="I146" s="95" t="s">
        <v>81</v>
      </c>
      <c r="J146" s="107" t="s">
        <v>5524</v>
      </c>
      <c r="K146" s="107" t="s">
        <v>5523</v>
      </c>
      <c r="L146" s="107" t="s">
        <v>5522</v>
      </c>
      <c r="M146" s="88" t="s">
        <v>20</v>
      </c>
      <c r="N146" s="88" t="s">
        <v>20</v>
      </c>
      <c r="O146" s="88" t="s">
        <v>20</v>
      </c>
      <c r="P146" s="1448"/>
      <c r="Q146" s="1449"/>
    </row>
    <row r="147" spans="2:17" ht="105" x14ac:dyDescent="0.25">
      <c r="B147" s="107"/>
      <c r="C147" s="107"/>
      <c r="D147" s="97"/>
      <c r="E147" s="97"/>
      <c r="F147" s="97"/>
      <c r="G147" s="107"/>
      <c r="H147" s="480"/>
      <c r="I147" s="95"/>
      <c r="J147" s="107" t="s">
        <v>5521</v>
      </c>
      <c r="K147" s="107" t="s">
        <v>5520</v>
      </c>
      <c r="L147" s="107" t="s">
        <v>5519</v>
      </c>
      <c r="M147" s="88"/>
      <c r="N147" s="88"/>
      <c r="O147" s="88"/>
      <c r="P147" s="769"/>
      <c r="Q147" s="770"/>
    </row>
    <row r="148" spans="2:17" x14ac:dyDescent="0.25">
      <c r="B148" s="107"/>
      <c r="C148" s="107"/>
      <c r="D148" s="97"/>
      <c r="E148" s="97"/>
      <c r="F148" s="97"/>
      <c r="G148" s="107"/>
      <c r="H148" s="480"/>
      <c r="I148" s="95"/>
      <c r="J148" s="107" t="s">
        <v>5518</v>
      </c>
      <c r="K148" s="107" t="s">
        <v>5517</v>
      </c>
      <c r="L148" s="107" t="s">
        <v>5516</v>
      </c>
      <c r="M148" s="88"/>
      <c r="N148" s="88"/>
      <c r="O148" s="88"/>
      <c r="P148" s="769"/>
      <c r="Q148" s="770"/>
    </row>
    <row r="149" spans="2:17" ht="30" x14ac:dyDescent="0.25">
      <c r="B149" s="107" t="s">
        <v>758</v>
      </c>
      <c r="C149" s="107"/>
      <c r="D149" s="107" t="s">
        <v>5515</v>
      </c>
      <c r="E149" s="97">
        <v>64588797</v>
      </c>
      <c r="F149" s="107" t="s">
        <v>1852</v>
      </c>
      <c r="G149" s="107" t="s">
        <v>5514</v>
      </c>
      <c r="H149" s="480">
        <v>41627</v>
      </c>
      <c r="I149" s="95" t="s">
        <v>81</v>
      </c>
      <c r="J149" s="95" t="s">
        <v>5513</v>
      </c>
      <c r="K149" s="107" t="s">
        <v>5512</v>
      </c>
      <c r="L149" s="107" t="s">
        <v>5511</v>
      </c>
      <c r="M149" s="1445" t="s">
        <v>20</v>
      </c>
      <c r="N149" s="1445" t="s">
        <v>21</v>
      </c>
      <c r="O149" s="1445" t="s">
        <v>20</v>
      </c>
      <c r="P149" s="1450" t="s">
        <v>5510</v>
      </c>
      <c r="Q149" s="1451"/>
    </row>
    <row r="150" spans="2:17" ht="95.25" customHeight="1" x14ac:dyDescent="0.25">
      <c r="B150" s="107"/>
      <c r="C150" s="107"/>
      <c r="D150" s="107"/>
      <c r="E150" s="97"/>
      <c r="F150" s="107"/>
      <c r="G150" s="107"/>
      <c r="H150" s="480"/>
      <c r="I150" s="95"/>
      <c r="J150" s="107" t="s">
        <v>5509</v>
      </c>
      <c r="K150" s="107" t="s">
        <v>5508</v>
      </c>
      <c r="L150" s="107" t="s">
        <v>5507</v>
      </c>
      <c r="M150" s="1446"/>
      <c r="N150" s="1446"/>
      <c r="O150" s="1446"/>
      <c r="P150" s="1452"/>
      <c r="Q150" s="1453"/>
    </row>
    <row r="151" spans="2:17" ht="105" x14ac:dyDescent="0.25">
      <c r="B151" s="107" t="s">
        <v>175</v>
      </c>
      <c r="C151" s="107"/>
      <c r="D151" s="107" t="s">
        <v>5506</v>
      </c>
      <c r="E151" s="97">
        <v>84093397</v>
      </c>
      <c r="F151" s="97" t="s">
        <v>379</v>
      </c>
      <c r="G151" s="97" t="s">
        <v>114</v>
      </c>
      <c r="H151" s="480">
        <v>39072</v>
      </c>
      <c r="I151" s="95" t="s">
        <v>81</v>
      </c>
      <c r="J151" s="107" t="s">
        <v>5505</v>
      </c>
      <c r="K151" s="107" t="s">
        <v>5504</v>
      </c>
      <c r="L151" s="107" t="s">
        <v>5503</v>
      </c>
      <c r="M151" s="1445" t="s">
        <v>20</v>
      </c>
      <c r="N151" s="1445" t="s">
        <v>20</v>
      </c>
      <c r="O151" s="1445" t="s">
        <v>20</v>
      </c>
      <c r="P151" s="1467"/>
      <c r="Q151" s="1468"/>
    </row>
    <row r="152" spans="2:17" ht="45" x14ac:dyDescent="0.25">
      <c r="B152" s="107"/>
      <c r="C152" s="107"/>
      <c r="D152" s="107"/>
      <c r="E152" s="97"/>
      <c r="F152" s="97"/>
      <c r="G152" s="97"/>
      <c r="H152" s="480"/>
      <c r="I152" s="95"/>
      <c r="J152" s="107" t="s">
        <v>5502</v>
      </c>
      <c r="K152" s="107" t="s">
        <v>5501</v>
      </c>
      <c r="L152" s="107" t="s">
        <v>5500</v>
      </c>
      <c r="M152" s="1454"/>
      <c r="N152" s="1454"/>
      <c r="O152" s="1454"/>
      <c r="P152" s="1469"/>
      <c r="Q152" s="1470"/>
    </row>
    <row r="153" spans="2:17" ht="30" x14ac:dyDescent="0.25">
      <c r="B153" s="107"/>
      <c r="C153" s="107"/>
      <c r="D153" s="107"/>
      <c r="E153" s="97"/>
      <c r="F153" s="97"/>
      <c r="G153" s="97"/>
      <c r="H153" s="480"/>
      <c r="I153" s="95"/>
      <c r="J153" s="107" t="s">
        <v>5499</v>
      </c>
      <c r="K153" s="107" t="s">
        <v>5495</v>
      </c>
      <c r="L153" s="107" t="s">
        <v>5494</v>
      </c>
      <c r="M153" s="1454"/>
      <c r="N153" s="1454"/>
      <c r="O153" s="1454"/>
      <c r="P153" s="1469"/>
      <c r="Q153" s="1470"/>
    </row>
    <row r="154" spans="2:17" ht="45" x14ac:dyDescent="0.25">
      <c r="B154" s="107"/>
      <c r="C154" s="107"/>
      <c r="D154" s="107"/>
      <c r="E154" s="97"/>
      <c r="F154" s="97"/>
      <c r="G154" s="97"/>
      <c r="H154" s="480"/>
      <c r="I154" s="95"/>
      <c r="J154" s="107" t="s">
        <v>5498</v>
      </c>
      <c r="K154" s="107" t="s">
        <v>5497</v>
      </c>
      <c r="L154" s="107" t="s">
        <v>5494</v>
      </c>
      <c r="M154" s="1454"/>
      <c r="N154" s="1454"/>
      <c r="O154" s="1454"/>
      <c r="P154" s="1469"/>
      <c r="Q154" s="1470"/>
    </row>
    <row r="155" spans="2:17" ht="30" x14ac:dyDescent="0.25">
      <c r="B155" s="107"/>
      <c r="C155" s="107"/>
      <c r="D155" s="107"/>
      <c r="E155" s="97"/>
      <c r="F155" s="97"/>
      <c r="G155" s="97"/>
      <c r="H155" s="480"/>
      <c r="I155" s="95"/>
      <c r="J155" s="107" t="s">
        <v>5496</v>
      </c>
      <c r="K155" s="107" t="s">
        <v>5495</v>
      </c>
      <c r="L155" s="107" t="s">
        <v>5494</v>
      </c>
      <c r="M155" s="1446"/>
      <c r="N155" s="1446"/>
      <c r="O155" s="1446"/>
      <c r="P155" s="1471"/>
      <c r="Q155" s="1472"/>
    </row>
    <row r="158" spans="2:17" ht="15.75" thickBot="1" x14ac:dyDescent="0.3"/>
    <row r="159" spans="2:17" ht="30" x14ac:dyDescent="0.25">
      <c r="B159" s="766" t="s">
        <v>19</v>
      </c>
      <c r="C159" s="766" t="s">
        <v>152</v>
      </c>
      <c r="D159" s="472" t="s">
        <v>153</v>
      </c>
      <c r="E159" s="766" t="s">
        <v>29</v>
      </c>
      <c r="F159" s="503" t="s">
        <v>182</v>
      </c>
      <c r="G159" s="507"/>
    </row>
    <row r="160" spans="2:17" ht="108" x14ac:dyDescent="0.2">
      <c r="B160" s="1455" t="s">
        <v>183</v>
      </c>
      <c r="C160" s="508" t="s">
        <v>184</v>
      </c>
      <c r="D160" s="740">
        <v>25</v>
      </c>
      <c r="E160" s="740">
        <v>25</v>
      </c>
      <c r="F160" s="1422">
        <f>+E160+E161+E162</f>
        <v>35</v>
      </c>
      <c r="G160" s="509"/>
    </row>
    <row r="161" spans="2:7" ht="96" x14ac:dyDescent="0.2">
      <c r="B161" s="1455"/>
      <c r="C161" s="508" t="s">
        <v>185</v>
      </c>
      <c r="D161" s="757">
        <v>25</v>
      </c>
      <c r="E161" s="740"/>
      <c r="F161" s="1456"/>
      <c r="G161" s="509"/>
    </row>
    <row r="162" spans="2:7" ht="60" x14ac:dyDescent="0.2">
      <c r="B162" s="1455"/>
      <c r="C162" s="508" t="s">
        <v>186</v>
      </c>
      <c r="D162" s="740">
        <v>10</v>
      </c>
      <c r="E162" s="740">
        <v>10</v>
      </c>
      <c r="F162" s="1423"/>
      <c r="G162" s="509"/>
    </row>
    <row r="163" spans="2:7" x14ac:dyDescent="0.25">
      <c r="C163" s="442"/>
    </row>
    <row r="166" spans="2:7" x14ac:dyDescent="0.25">
      <c r="B166" s="441" t="s">
        <v>187</v>
      </c>
    </row>
    <row r="169" spans="2:7" x14ac:dyDescent="0.25">
      <c r="B169" s="443" t="s">
        <v>19</v>
      </c>
      <c r="C169" s="443" t="s">
        <v>28</v>
      </c>
      <c r="D169" s="766" t="s">
        <v>29</v>
      </c>
      <c r="E169" s="766" t="s">
        <v>30</v>
      </c>
    </row>
    <row r="170" spans="2:7" ht="28.5" x14ac:dyDescent="0.25">
      <c r="B170" s="444" t="s">
        <v>188</v>
      </c>
      <c r="C170" s="837">
        <v>40</v>
      </c>
      <c r="D170" s="740">
        <f>+E137</f>
        <v>30</v>
      </c>
      <c r="E170" s="1445">
        <f>+D170+D171</f>
        <v>65</v>
      </c>
    </row>
    <row r="171" spans="2:7" ht="42.75" x14ac:dyDescent="0.25">
      <c r="B171" s="444" t="s">
        <v>189</v>
      </c>
      <c r="C171" s="837">
        <v>60</v>
      </c>
      <c r="D171" s="740">
        <f>+F160</f>
        <v>35</v>
      </c>
      <c r="E171" s="1446"/>
    </row>
  </sheetData>
  <mergeCells count="103">
    <mergeCell ref="P86:Q86"/>
    <mergeCell ref="C63:N63"/>
    <mergeCell ref="B65:N65"/>
    <mergeCell ref="O68:P68"/>
    <mergeCell ref="O69:P69"/>
    <mergeCell ref="B59:B60"/>
    <mergeCell ref="C59:C60"/>
    <mergeCell ref="D59:E59"/>
    <mergeCell ref="B2:P2"/>
    <mergeCell ref="B4:P4"/>
    <mergeCell ref="C6:N6"/>
    <mergeCell ref="C7:N7"/>
    <mergeCell ref="C8:N8"/>
    <mergeCell ref="C9:N9"/>
    <mergeCell ref="C10:E10"/>
    <mergeCell ref="O70:P70"/>
    <mergeCell ref="O71:P71"/>
    <mergeCell ref="O72:P72"/>
    <mergeCell ref="O73:P73"/>
    <mergeCell ref="O74:P74"/>
    <mergeCell ref="O75:P75"/>
    <mergeCell ref="B14:C21"/>
    <mergeCell ref="B22:C22"/>
    <mergeCell ref="E40:E41"/>
    <mergeCell ref="M45:N45"/>
    <mergeCell ref="B81:N81"/>
    <mergeCell ref="D94:D95"/>
    <mergeCell ref="E94:E95"/>
    <mergeCell ref="F94:F95"/>
    <mergeCell ref="G94:G95"/>
    <mergeCell ref="B87:B88"/>
    <mergeCell ref="C87:C88"/>
    <mergeCell ref="I92:I93"/>
    <mergeCell ref="H92:H93"/>
    <mergeCell ref="G92:G93"/>
    <mergeCell ref="J86:L86"/>
    <mergeCell ref="P106:Q107"/>
    <mergeCell ref="B109:N109"/>
    <mergeCell ref="B92:B93"/>
    <mergeCell ref="C92:C93"/>
    <mergeCell ref="N92:N93"/>
    <mergeCell ref="O92:O93"/>
    <mergeCell ref="P92:Q93"/>
    <mergeCell ref="P87:Q87"/>
    <mergeCell ref="P88:Q88"/>
    <mergeCell ref="B89:B91"/>
    <mergeCell ref="C89:C91"/>
    <mergeCell ref="N89:N91"/>
    <mergeCell ref="P89:Q91"/>
    <mergeCell ref="O89:O91"/>
    <mergeCell ref="M89:M91"/>
    <mergeCell ref="F92:F93"/>
    <mergeCell ref="E92:E93"/>
    <mergeCell ref="D92:D93"/>
    <mergeCell ref="B94:B95"/>
    <mergeCell ref="C94:C95"/>
    <mergeCell ref="N94:N95"/>
    <mergeCell ref="D112:E112"/>
    <mergeCell ref="N106:N107"/>
    <mergeCell ref="O106:O107"/>
    <mergeCell ref="B97:B102"/>
    <mergeCell ref="C97:C102"/>
    <mergeCell ref="N97:N102"/>
    <mergeCell ref="B103:B105"/>
    <mergeCell ref="C103:C105"/>
    <mergeCell ref="M103:M105"/>
    <mergeCell ref="N103:N105"/>
    <mergeCell ref="P94:Q95"/>
    <mergeCell ref="O94:O95"/>
    <mergeCell ref="M94:M95"/>
    <mergeCell ref="I94:I95"/>
    <mergeCell ref="H94:H95"/>
    <mergeCell ref="P96:Q96"/>
    <mergeCell ref="O103:O105"/>
    <mergeCell ref="P103:Q105"/>
    <mergeCell ref="O97:O102"/>
    <mergeCell ref="P97:Q102"/>
    <mergeCell ref="D97:D102"/>
    <mergeCell ref="E97:E102"/>
    <mergeCell ref="F97:F102"/>
    <mergeCell ref="G97:G102"/>
    <mergeCell ref="H97:H102"/>
    <mergeCell ref="I97:I102"/>
    <mergeCell ref="B160:B162"/>
    <mergeCell ref="F160:F162"/>
    <mergeCell ref="D113:E113"/>
    <mergeCell ref="B116:P116"/>
    <mergeCell ref="B119:N119"/>
    <mergeCell ref="E137:E139"/>
    <mergeCell ref="B142:N142"/>
    <mergeCell ref="J144:L144"/>
    <mergeCell ref="P151:Q155"/>
    <mergeCell ref="P144:Q144"/>
    <mergeCell ref="E170:E171"/>
    <mergeCell ref="P145:Q145"/>
    <mergeCell ref="P146:Q146"/>
    <mergeCell ref="N149:N150"/>
    <mergeCell ref="P149:Q150"/>
    <mergeCell ref="O149:O150"/>
    <mergeCell ref="M149:M150"/>
    <mergeCell ref="M151:M155"/>
    <mergeCell ref="N151:N155"/>
    <mergeCell ref="O151:O155"/>
  </mergeCells>
  <dataValidations count="2">
    <dataValidation type="decimal" allowBlank="1" showInputMessage="1" showErrorMessage="1" sqref="WVH983087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LL983087 C65583 IV65583 SR65583 ACN65583 AMJ65583 AWF65583 BGB65583 BPX65583 BZT65583 CJP65583 CTL65583 DDH65583 DND65583 DWZ65583 EGV65583 EQR65583 FAN65583 FKJ65583 FUF65583 GEB65583 GNX65583 GXT65583 HHP65583 HRL65583 IBH65583 ILD65583 IUZ65583 JEV65583 JOR65583 JYN65583 KIJ65583 KSF65583 LCB65583 LLX65583 LVT65583 MFP65583 MPL65583 MZH65583 NJD65583 NSZ65583 OCV65583 OMR65583 OWN65583 PGJ65583 PQF65583 QAB65583 QJX65583 QTT65583 RDP65583 RNL65583 RXH65583 SHD65583 SQZ65583 TAV65583 TKR65583 TUN65583 UEJ65583 UOF65583 UYB65583 VHX65583 VRT65583 WBP65583 WLL65583 WVH65583 C131119 IV131119 SR131119 ACN131119 AMJ131119 AWF131119 BGB131119 BPX131119 BZT131119 CJP131119 CTL131119 DDH131119 DND131119 DWZ131119 EGV131119 EQR131119 FAN131119 FKJ131119 FUF131119 GEB131119 GNX131119 GXT131119 HHP131119 HRL131119 IBH131119 ILD131119 IUZ131119 JEV131119 JOR131119 JYN131119 KIJ131119 KSF131119 LCB131119 LLX131119 LVT131119 MFP131119 MPL131119 MZH131119 NJD131119 NSZ131119 OCV131119 OMR131119 OWN131119 PGJ131119 PQF131119 QAB131119 QJX131119 QTT131119 RDP131119 RNL131119 RXH131119 SHD131119 SQZ131119 TAV131119 TKR131119 TUN131119 UEJ131119 UOF131119 UYB131119 VHX131119 VRT131119 WBP131119 WLL131119 WVH131119 C196655 IV196655 SR196655 ACN196655 AMJ196655 AWF196655 BGB196655 BPX196655 BZT196655 CJP196655 CTL196655 DDH196655 DND196655 DWZ196655 EGV196655 EQR196655 FAN196655 FKJ196655 FUF196655 GEB196655 GNX196655 GXT196655 HHP196655 HRL196655 IBH196655 ILD196655 IUZ196655 JEV196655 JOR196655 JYN196655 KIJ196655 KSF196655 LCB196655 LLX196655 LVT196655 MFP196655 MPL196655 MZH196655 NJD196655 NSZ196655 OCV196655 OMR196655 OWN196655 PGJ196655 PQF196655 QAB196655 QJX196655 QTT196655 RDP196655 RNL196655 RXH196655 SHD196655 SQZ196655 TAV196655 TKR196655 TUN196655 UEJ196655 UOF196655 UYB196655 VHX196655 VRT196655 WBP196655 WLL196655 WVH196655 C262191 IV262191 SR262191 ACN262191 AMJ262191 AWF262191 BGB262191 BPX262191 BZT262191 CJP262191 CTL262191 DDH262191 DND262191 DWZ262191 EGV262191 EQR262191 FAN262191 FKJ262191 FUF262191 GEB262191 GNX262191 GXT262191 HHP262191 HRL262191 IBH262191 ILD262191 IUZ262191 JEV262191 JOR262191 JYN262191 KIJ262191 KSF262191 LCB262191 LLX262191 LVT262191 MFP262191 MPL262191 MZH262191 NJD262191 NSZ262191 OCV262191 OMR262191 OWN262191 PGJ262191 PQF262191 QAB262191 QJX262191 QTT262191 RDP262191 RNL262191 RXH262191 SHD262191 SQZ262191 TAV262191 TKR262191 TUN262191 UEJ262191 UOF262191 UYB262191 VHX262191 VRT262191 WBP262191 WLL262191 WVH262191 C327727 IV327727 SR327727 ACN327727 AMJ327727 AWF327727 BGB327727 BPX327727 BZT327727 CJP327727 CTL327727 DDH327727 DND327727 DWZ327727 EGV327727 EQR327727 FAN327727 FKJ327727 FUF327727 GEB327727 GNX327727 GXT327727 HHP327727 HRL327727 IBH327727 ILD327727 IUZ327727 JEV327727 JOR327727 JYN327727 KIJ327727 KSF327727 LCB327727 LLX327727 LVT327727 MFP327727 MPL327727 MZH327727 NJD327727 NSZ327727 OCV327727 OMR327727 OWN327727 PGJ327727 PQF327727 QAB327727 QJX327727 QTT327727 RDP327727 RNL327727 RXH327727 SHD327727 SQZ327727 TAV327727 TKR327727 TUN327727 UEJ327727 UOF327727 UYB327727 VHX327727 VRT327727 WBP327727 WLL327727 WVH327727 C393263 IV393263 SR393263 ACN393263 AMJ393263 AWF393263 BGB393263 BPX393263 BZT393263 CJP393263 CTL393263 DDH393263 DND393263 DWZ393263 EGV393263 EQR393263 FAN393263 FKJ393263 FUF393263 GEB393263 GNX393263 GXT393263 HHP393263 HRL393263 IBH393263 ILD393263 IUZ393263 JEV393263 JOR393263 JYN393263 KIJ393263 KSF393263 LCB393263 LLX393263 LVT393263 MFP393263 MPL393263 MZH393263 NJD393263 NSZ393263 OCV393263 OMR393263 OWN393263 PGJ393263 PQF393263 QAB393263 QJX393263 QTT393263 RDP393263 RNL393263 RXH393263 SHD393263 SQZ393263 TAV393263 TKR393263 TUN393263 UEJ393263 UOF393263 UYB393263 VHX393263 VRT393263 WBP393263 WLL393263 WVH393263 C458799 IV458799 SR458799 ACN458799 AMJ458799 AWF458799 BGB458799 BPX458799 BZT458799 CJP458799 CTL458799 DDH458799 DND458799 DWZ458799 EGV458799 EQR458799 FAN458799 FKJ458799 FUF458799 GEB458799 GNX458799 GXT458799 HHP458799 HRL458799 IBH458799 ILD458799 IUZ458799 JEV458799 JOR458799 JYN458799 KIJ458799 KSF458799 LCB458799 LLX458799 LVT458799 MFP458799 MPL458799 MZH458799 NJD458799 NSZ458799 OCV458799 OMR458799 OWN458799 PGJ458799 PQF458799 QAB458799 QJX458799 QTT458799 RDP458799 RNL458799 RXH458799 SHD458799 SQZ458799 TAV458799 TKR458799 TUN458799 UEJ458799 UOF458799 UYB458799 VHX458799 VRT458799 WBP458799 WLL458799 WVH458799 C524335 IV524335 SR524335 ACN524335 AMJ524335 AWF524335 BGB524335 BPX524335 BZT524335 CJP524335 CTL524335 DDH524335 DND524335 DWZ524335 EGV524335 EQR524335 FAN524335 FKJ524335 FUF524335 GEB524335 GNX524335 GXT524335 HHP524335 HRL524335 IBH524335 ILD524335 IUZ524335 JEV524335 JOR524335 JYN524335 KIJ524335 KSF524335 LCB524335 LLX524335 LVT524335 MFP524335 MPL524335 MZH524335 NJD524335 NSZ524335 OCV524335 OMR524335 OWN524335 PGJ524335 PQF524335 QAB524335 QJX524335 QTT524335 RDP524335 RNL524335 RXH524335 SHD524335 SQZ524335 TAV524335 TKR524335 TUN524335 UEJ524335 UOF524335 UYB524335 VHX524335 VRT524335 WBP524335 WLL524335 WVH524335 C589871 IV589871 SR589871 ACN589871 AMJ589871 AWF589871 BGB589871 BPX589871 BZT589871 CJP589871 CTL589871 DDH589871 DND589871 DWZ589871 EGV589871 EQR589871 FAN589871 FKJ589871 FUF589871 GEB589871 GNX589871 GXT589871 HHP589871 HRL589871 IBH589871 ILD589871 IUZ589871 JEV589871 JOR589871 JYN589871 KIJ589871 KSF589871 LCB589871 LLX589871 LVT589871 MFP589871 MPL589871 MZH589871 NJD589871 NSZ589871 OCV589871 OMR589871 OWN589871 PGJ589871 PQF589871 QAB589871 QJX589871 QTT589871 RDP589871 RNL589871 RXH589871 SHD589871 SQZ589871 TAV589871 TKR589871 TUN589871 UEJ589871 UOF589871 UYB589871 VHX589871 VRT589871 WBP589871 WLL589871 WVH589871 C655407 IV655407 SR655407 ACN655407 AMJ655407 AWF655407 BGB655407 BPX655407 BZT655407 CJP655407 CTL655407 DDH655407 DND655407 DWZ655407 EGV655407 EQR655407 FAN655407 FKJ655407 FUF655407 GEB655407 GNX655407 GXT655407 HHP655407 HRL655407 IBH655407 ILD655407 IUZ655407 JEV655407 JOR655407 JYN655407 KIJ655407 KSF655407 LCB655407 LLX655407 LVT655407 MFP655407 MPL655407 MZH655407 NJD655407 NSZ655407 OCV655407 OMR655407 OWN655407 PGJ655407 PQF655407 QAB655407 QJX655407 QTT655407 RDP655407 RNL655407 RXH655407 SHD655407 SQZ655407 TAV655407 TKR655407 TUN655407 UEJ655407 UOF655407 UYB655407 VHX655407 VRT655407 WBP655407 WLL655407 WVH655407 C720943 IV720943 SR720943 ACN720943 AMJ720943 AWF720943 BGB720943 BPX720943 BZT720943 CJP720943 CTL720943 DDH720943 DND720943 DWZ720943 EGV720943 EQR720943 FAN720943 FKJ720943 FUF720943 GEB720943 GNX720943 GXT720943 HHP720943 HRL720943 IBH720943 ILD720943 IUZ720943 JEV720943 JOR720943 JYN720943 KIJ720943 KSF720943 LCB720943 LLX720943 LVT720943 MFP720943 MPL720943 MZH720943 NJD720943 NSZ720943 OCV720943 OMR720943 OWN720943 PGJ720943 PQF720943 QAB720943 QJX720943 QTT720943 RDP720943 RNL720943 RXH720943 SHD720943 SQZ720943 TAV720943 TKR720943 TUN720943 UEJ720943 UOF720943 UYB720943 VHX720943 VRT720943 WBP720943 WLL720943 WVH720943 C786479 IV786479 SR786479 ACN786479 AMJ786479 AWF786479 BGB786479 BPX786479 BZT786479 CJP786479 CTL786479 DDH786479 DND786479 DWZ786479 EGV786479 EQR786479 FAN786479 FKJ786479 FUF786479 GEB786479 GNX786479 GXT786479 HHP786479 HRL786479 IBH786479 ILD786479 IUZ786479 JEV786479 JOR786479 JYN786479 KIJ786479 KSF786479 LCB786479 LLX786479 LVT786479 MFP786479 MPL786479 MZH786479 NJD786479 NSZ786479 OCV786479 OMR786479 OWN786479 PGJ786479 PQF786479 QAB786479 QJX786479 QTT786479 RDP786479 RNL786479 RXH786479 SHD786479 SQZ786479 TAV786479 TKR786479 TUN786479 UEJ786479 UOF786479 UYB786479 VHX786479 VRT786479 WBP786479 WLL786479 WVH786479 C852015 IV852015 SR852015 ACN852015 AMJ852015 AWF852015 BGB852015 BPX852015 BZT852015 CJP852015 CTL852015 DDH852015 DND852015 DWZ852015 EGV852015 EQR852015 FAN852015 FKJ852015 FUF852015 GEB852015 GNX852015 GXT852015 HHP852015 HRL852015 IBH852015 ILD852015 IUZ852015 JEV852015 JOR852015 JYN852015 KIJ852015 KSF852015 LCB852015 LLX852015 LVT852015 MFP852015 MPL852015 MZH852015 NJD852015 NSZ852015 OCV852015 OMR852015 OWN852015 PGJ852015 PQF852015 QAB852015 QJX852015 QTT852015 RDP852015 RNL852015 RXH852015 SHD852015 SQZ852015 TAV852015 TKR852015 TUN852015 UEJ852015 UOF852015 UYB852015 VHX852015 VRT852015 WBP852015 WLL852015 WVH852015 C917551 IV917551 SR917551 ACN917551 AMJ917551 AWF917551 BGB917551 BPX917551 BZT917551 CJP917551 CTL917551 DDH917551 DND917551 DWZ917551 EGV917551 EQR917551 FAN917551 FKJ917551 FUF917551 GEB917551 GNX917551 GXT917551 HHP917551 HRL917551 IBH917551 ILD917551 IUZ917551 JEV917551 JOR917551 JYN917551 KIJ917551 KSF917551 LCB917551 LLX917551 LVT917551 MFP917551 MPL917551 MZH917551 NJD917551 NSZ917551 OCV917551 OMR917551 OWN917551 PGJ917551 PQF917551 QAB917551 QJX917551 QTT917551 RDP917551 RNL917551 RXH917551 SHD917551 SQZ917551 TAV917551 TKR917551 TUN917551 UEJ917551 UOF917551 UYB917551 VHX917551 VRT917551 WBP917551 WLL917551 WVH917551 C983087 IV983087 SR983087 ACN983087 AMJ983087 AWF983087 BGB983087 BPX983087 BZT983087 CJP983087 CTL983087 DDH983087 DND983087 DWZ983087 EGV983087 EQR983087 FAN983087 FKJ983087 FUF983087 GEB983087 GNX983087 GXT983087 HHP983087 HRL983087 IBH983087 ILD983087 IUZ983087 JEV983087 JOR983087 JYN983087 KIJ983087 KSF983087 LCB983087 LLX983087 LVT983087 MFP983087 MPL983087 MZH983087 NJD983087 NSZ983087 OCV983087 OMR983087 OWN983087 PGJ983087 PQF983087 QAB983087 QJX983087 QTT983087 RDP983087 RNL983087 RXH983087 SHD983087 SQZ983087 TAV983087 TKR983087 TUN983087 UEJ983087 UOF983087 UYB983087 VHX983087 VRT983087 WBP983087">
      <formula1>0</formula1>
      <formula2>1</formula2>
    </dataValidation>
    <dataValidation type="list" allowBlank="1" showInputMessage="1" showErrorMessage="1" sqref="WVE983087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formula1>"1,2,3,4,5"</formula1>
    </dataValidation>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2"/>
  <sheetViews>
    <sheetView topLeftCell="B25" zoomScale="80" zoomScaleNormal="80" workbookViewId="0">
      <selection activeCell="E32" sqref="E32"/>
    </sheetView>
  </sheetViews>
  <sheetFormatPr baseColWidth="10" defaultRowHeight="15" x14ac:dyDescent="0.25"/>
  <cols>
    <col min="1" max="1" width="3.140625" style="1" bestFit="1" customWidth="1"/>
    <col min="2" max="2" width="102.7109375" style="82" bestFit="1" customWidth="1"/>
    <col min="3" max="3" width="31.140625" style="82" customWidth="1"/>
    <col min="4" max="4" width="26.7109375" style="82" customWidth="1"/>
    <col min="5" max="5" width="25" style="82" customWidth="1"/>
    <col min="6" max="7" width="29.7109375" style="82" customWidth="1"/>
    <col min="8" max="8" width="24.5703125" style="82" customWidth="1"/>
    <col min="9" max="9" width="24" style="82" customWidth="1"/>
    <col min="10" max="10" width="20.28515625" style="82" customWidth="1"/>
    <col min="11" max="11" width="24.85546875" style="82" bestFit="1" customWidth="1"/>
    <col min="12" max="13" width="18.7109375" style="82" customWidth="1"/>
    <col min="14" max="14" width="22.140625" style="82" customWidth="1"/>
    <col min="15" max="15" width="26.140625" style="82" customWidth="1"/>
    <col min="16" max="16" width="19.5703125" style="82" bestFit="1" customWidth="1"/>
    <col min="17" max="17" width="24.7109375" style="82"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57" t="s">
        <v>0</v>
      </c>
      <c r="C2" s="1458"/>
      <c r="D2" s="1458"/>
      <c r="E2" s="1458"/>
      <c r="F2" s="1458"/>
      <c r="G2" s="1458"/>
      <c r="H2" s="1458"/>
      <c r="I2" s="1458"/>
      <c r="J2" s="1458"/>
      <c r="K2" s="1458"/>
      <c r="L2" s="1458"/>
      <c r="M2" s="1458"/>
      <c r="N2" s="1458"/>
      <c r="O2" s="1458"/>
      <c r="P2" s="1458"/>
    </row>
    <row r="4" spans="2:16" ht="26.25" x14ac:dyDescent="0.25">
      <c r="B4" s="1457" t="s">
        <v>1</v>
      </c>
      <c r="C4" s="1458"/>
      <c r="D4" s="1458"/>
      <c r="E4" s="1458"/>
      <c r="F4" s="1458"/>
      <c r="G4" s="1458"/>
      <c r="H4" s="1458"/>
      <c r="I4" s="1458"/>
      <c r="J4" s="1458"/>
      <c r="K4" s="1458"/>
      <c r="L4" s="1458"/>
      <c r="M4" s="1458"/>
      <c r="N4" s="1458"/>
      <c r="O4" s="1458"/>
      <c r="P4" s="1458"/>
    </row>
    <row r="5" spans="2:16" ht="15.75" thickBot="1" x14ac:dyDescent="0.3"/>
    <row r="6" spans="2:16" ht="15.75" thickBot="1" x14ac:dyDescent="0.3">
      <c r="B6" s="423" t="s">
        <v>1265</v>
      </c>
      <c r="C6" s="1510" t="s">
        <v>4481</v>
      </c>
      <c r="D6" s="1510"/>
      <c r="E6" s="1510"/>
      <c r="F6" s="1510"/>
      <c r="G6" s="1510"/>
      <c r="H6" s="1510"/>
      <c r="I6" s="1510"/>
      <c r="J6" s="1510"/>
      <c r="K6" s="1510"/>
      <c r="L6" s="1510"/>
      <c r="M6" s="1510"/>
      <c r="N6" s="1511"/>
    </row>
    <row r="7" spans="2:16" ht="16.5" thickBot="1" x14ac:dyDescent="0.3">
      <c r="B7" s="3" t="s">
        <v>4</v>
      </c>
      <c r="C7" s="1510"/>
      <c r="D7" s="1510"/>
      <c r="E7" s="1510"/>
      <c r="F7" s="1510"/>
      <c r="G7" s="1510"/>
      <c r="H7" s="1510"/>
      <c r="I7" s="1510"/>
      <c r="J7" s="1510"/>
      <c r="K7" s="1510"/>
      <c r="L7" s="1510"/>
      <c r="M7" s="1510"/>
      <c r="N7" s="1511"/>
    </row>
    <row r="8" spans="2:16" ht="16.5" thickBot="1" x14ac:dyDescent="0.3">
      <c r="B8" s="3" t="s">
        <v>6</v>
      </c>
      <c r="C8" s="1512"/>
      <c r="D8" s="1512"/>
      <c r="E8" s="1512"/>
      <c r="F8" s="1512"/>
      <c r="G8" s="1512"/>
      <c r="H8" s="1512"/>
      <c r="I8" s="1512"/>
      <c r="J8" s="1512"/>
      <c r="K8" s="1512"/>
      <c r="L8" s="1512"/>
      <c r="M8" s="1512"/>
      <c r="N8" s="1513"/>
    </row>
    <row r="9" spans="2:16" ht="16.5" thickBot="1" x14ac:dyDescent="0.3">
      <c r="B9" s="3" t="s">
        <v>8</v>
      </c>
      <c r="C9" s="1512"/>
      <c r="D9" s="1512"/>
      <c r="E9" s="1512"/>
      <c r="F9" s="1512"/>
      <c r="G9" s="1512"/>
      <c r="H9" s="1512"/>
      <c r="I9" s="1512"/>
      <c r="J9" s="1512"/>
      <c r="K9" s="1512"/>
      <c r="L9" s="1512"/>
      <c r="M9" s="1512"/>
      <c r="N9" s="1513"/>
    </row>
    <row r="10" spans="2:16" ht="16.5" thickBot="1" x14ac:dyDescent="0.3">
      <c r="B10" s="3" t="s">
        <v>9</v>
      </c>
      <c r="C10" s="1514">
        <v>16</v>
      </c>
      <c r="D10" s="1514"/>
      <c r="E10" s="1515"/>
      <c r="F10" s="426"/>
      <c r="G10" s="426"/>
      <c r="H10" s="426"/>
      <c r="I10" s="426"/>
      <c r="J10" s="426"/>
      <c r="K10" s="426"/>
      <c r="L10" s="426"/>
      <c r="M10" s="426"/>
      <c r="N10" s="427"/>
    </row>
    <row r="11" spans="2:16" ht="16.5" thickBot="1" x14ac:dyDescent="0.3">
      <c r="B11" s="6" t="s">
        <v>10</v>
      </c>
      <c r="C11" s="223">
        <v>41981</v>
      </c>
      <c r="D11" s="763"/>
      <c r="E11" s="763"/>
      <c r="F11" s="763"/>
      <c r="G11" s="763"/>
      <c r="H11" s="763"/>
      <c r="I11" s="763"/>
      <c r="J11" s="763"/>
      <c r="K11" s="763"/>
      <c r="L11" s="763"/>
      <c r="M11" s="763"/>
      <c r="N11" s="764"/>
    </row>
    <row r="12" spans="2:16" ht="15.75" x14ac:dyDescent="0.25">
      <c r="B12" s="10"/>
      <c r="C12" s="11"/>
      <c r="D12" s="12"/>
      <c r="E12" s="12"/>
      <c r="F12" s="12"/>
      <c r="G12" s="12"/>
      <c r="H12" s="12"/>
      <c r="I12" s="428"/>
      <c r="J12" s="428"/>
      <c r="K12" s="428"/>
      <c r="L12" s="428"/>
      <c r="M12" s="428"/>
      <c r="N12" s="12"/>
    </row>
    <row r="13" spans="2:16" x14ac:dyDescent="0.25">
      <c r="I13" s="428"/>
      <c r="J13" s="428"/>
      <c r="K13" s="428"/>
      <c r="L13" s="428"/>
      <c r="M13" s="428"/>
      <c r="N13" s="429"/>
    </row>
    <row r="14" spans="2:16" x14ac:dyDescent="0.25">
      <c r="B14" s="1505" t="s">
        <v>11</v>
      </c>
      <c r="C14" s="1505"/>
      <c r="D14" s="765" t="s">
        <v>12</v>
      </c>
      <c r="E14" s="765" t="s">
        <v>13</v>
      </c>
      <c r="F14" s="765" t="s">
        <v>14</v>
      </c>
      <c r="G14" s="431"/>
      <c r="I14" s="17"/>
      <c r="J14" s="17"/>
      <c r="K14" s="17"/>
      <c r="L14" s="17"/>
      <c r="M14" s="17"/>
      <c r="N14" s="429"/>
    </row>
    <row r="15" spans="2:16" x14ac:dyDescent="0.25">
      <c r="B15" s="1505"/>
      <c r="C15" s="1505"/>
      <c r="D15" s="432">
        <v>16</v>
      </c>
      <c r="E15" s="433">
        <v>1252968600</v>
      </c>
      <c r="F15" s="436">
        <v>600</v>
      </c>
      <c r="G15" s="435"/>
      <c r="I15" s="21"/>
      <c r="J15" s="21"/>
      <c r="K15" s="21"/>
      <c r="L15" s="21"/>
      <c r="M15" s="21"/>
      <c r="N15" s="429"/>
    </row>
    <row r="16" spans="2:16" x14ac:dyDescent="0.25">
      <c r="B16" s="1505"/>
      <c r="C16" s="1505"/>
      <c r="D16" s="765"/>
      <c r="E16" s="433"/>
      <c r="F16" s="436"/>
      <c r="G16" s="435"/>
      <c r="I16" s="21"/>
      <c r="J16" s="21"/>
      <c r="K16" s="21"/>
      <c r="L16" s="21"/>
      <c r="M16" s="21"/>
      <c r="N16" s="429"/>
    </row>
    <row r="17" spans="1:14" x14ac:dyDescent="0.25">
      <c r="B17" s="1505"/>
      <c r="C17" s="1505"/>
      <c r="D17" s="765"/>
      <c r="E17" s="433"/>
      <c r="F17" s="436"/>
      <c r="G17" s="435"/>
      <c r="I17" s="21"/>
      <c r="J17" s="21"/>
      <c r="K17" s="21"/>
      <c r="L17" s="21"/>
      <c r="M17" s="21"/>
      <c r="N17" s="429"/>
    </row>
    <row r="18" spans="1:14" x14ac:dyDescent="0.25">
      <c r="B18" s="1505"/>
      <c r="C18" s="1505"/>
      <c r="D18" s="765"/>
      <c r="E18" s="88"/>
      <c r="F18" s="436"/>
      <c r="G18" s="435"/>
      <c r="H18" s="23"/>
      <c r="I18" s="21"/>
      <c r="J18" s="21"/>
      <c r="K18" s="21"/>
      <c r="L18" s="21"/>
      <c r="M18" s="21"/>
      <c r="N18" s="437"/>
    </row>
    <row r="19" spans="1:14" x14ac:dyDescent="0.25">
      <c r="B19" s="1505"/>
      <c r="C19" s="1505"/>
      <c r="D19" s="765"/>
      <c r="E19" s="88"/>
      <c r="F19" s="436"/>
      <c r="G19" s="435"/>
      <c r="H19" s="23"/>
      <c r="I19" s="25"/>
      <c r="J19" s="25"/>
      <c r="K19" s="25"/>
      <c r="L19" s="25"/>
      <c r="M19" s="25"/>
      <c r="N19" s="437"/>
    </row>
    <row r="20" spans="1:14" x14ac:dyDescent="0.25">
      <c r="B20" s="1505"/>
      <c r="C20" s="1505"/>
      <c r="D20" s="765"/>
      <c r="E20" s="88"/>
      <c r="F20" s="436"/>
      <c r="G20" s="435"/>
      <c r="H20" s="23"/>
      <c r="I20" s="428"/>
      <c r="J20" s="428"/>
      <c r="K20" s="428"/>
      <c r="L20" s="428"/>
      <c r="M20" s="428"/>
      <c r="N20" s="437"/>
    </row>
    <row r="21" spans="1:14" x14ac:dyDescent="0.25">
      <c r="B21" s="1505"/>
      <c r="C21" s="1505"/>
      <c r="D21" s="765"/>
      <c r="E21" s="88"/>
      <c r="F21" s="436"/>
      <c r="G21" s="435"/>
      <c r="H21" s="23"/>
      <c r="I21" s="428"/>
      <c r="J21" s="428"/>
      <c r="K21" s="428"/>
      <c r="L21" s="428"/>
      <c r="M21" s="428"/>
      <c r="N21" s="437"/>
    </row>
    <row r="22" spans="1:14" ht="15.75" thickBot="1" x14ac:dyDescent="0.3">
      <c r="B22" s="1506" t="s">
        <v>15</v>
      </c>
      <c r="C22" s="1507"/>
      <c r="D22" s="765"/>
      <c r="E22" s="433">
        <v>1252968600</v>
      </c>
      <c r="F22" s="436">
        <f>SUM(F15:F21)</f>
        <v>600</v>
      </c>
      <c r="G22" s="435"/>
      <c r="H22" s="23"/>
      <c r="I22" s="428"/>
      <c r="J22" s="428"/>
      <c r="K22" s="428"/>
      <c r="L22" s="428"/>
      <c r="M22" s="428"/>
      <c r="N22" s="437"/>
    </row>
    <row r="23" spans="1:14" ht="45.75" thickBot="1" x14ac:dyDescent="0.3">
      <c r="A23" s="27"/>
      <c r="B23" s="365" t="s">
        <v>16</v>
      </c>
      <c r="C23" s="365" t="s">
        <v>17</v>
      </c>
      <c r="E23" s="17"/>
      <c r="F23" s="17"/>
      <c r="G23" s="17"/>
      <c r="H23" s="17"/>
      <c r="I23" s="439"/>
      <c r="J23" s="439"/>
      <c r="K23" s="439"/>
      <c r="L23" s="439"/>
      <c r="M23" s="439"/>
    </row>
    <row r="24" spans="1:14" ht="15.75" thickBot="1" x14ac:dyDescent="0.3">
      <c r="A24" s="30">
        <v>1</v>
      </c>
      <c r="C24" s="285">
        <f>+F22*0.8</f>
        <v>480</v>
      </c>
      <c r="D24" s="21"/>
      <c r="E24" s="1318">
        <f>E22</f>
        <v>1252968600</v>
      </c>
      <c r="F24" s="34"/>
      <c r="G24" s="34"/>
      <c r="H24" s="34"/>
      <c r="I24" s="440"/>
      <c r="J24" s="440"/>
      <c r="K24" s="440"/>
      <c r="L24" s="440"/>
      <c r="M24" s="440"/>
    </row>
    <row r="25" spans="1:14" x14ac:dyDescent="0.25">
      <c r="A25" s="36"/>
      <c r="C25" s="37"/>
      <c r="D25" s="21"/>
      <c r="E25" s="38"/>
      <c r="F25" s="34"/>
      <c r="G25" s="34"/>
      <c r="H25" s="34"/>
      <c r="I25" s="440"/>
      <c r="J25" s="440"/>
      <c r="K25" s="440"/>
      <c r="L25" s="440"/>
      <c r="M25" s="440"/>
    </row>
    <row r="26" spans="1:14" x14ac:dyDescent="0.25">
      <c r="A26" s="36"/>
      <c r="C26" s="37"/>
      <c r="D26" s="21"/>
      <c r="E26" s="38"/>
      <c r="F26" s="34"/>
      <c r="G26" s="34"/>
      <c r="H26" s="34"/>
      <c r="I26" s="440"/>
      <c r="J26" s="440"/>
      <c r="K26" s="440"/>
      <c r="L26" s="440"/>
      <c r="M26" s="440"/>
    </row>
    <row r="27" spans="1:14" x14ac:dyDescent="0.25">
      <c r="A27" s="36"/>
      <c r="B27" s="441" t="s">
        <v>18</v>
      </c>
      <c r="C27" s="442"/>
      <c r="D27" s="442"/>
      <c r="E27" s="442"/>
      <c r="F27" s="442"/>
      <c r="G27" s="442"/>
      <c r="H27" s="442"/>
      <c r="I27" s="428"/>
      <c r="J27" s="428"/>
      <c r="K27" s="428"/>
      <c r="L27" s="428"/>
      <c r="M27" s="428"/>
      <c r="N27" s="429"/>
    </row>
    <row r="28" spans="1:14" x14ac:dyDescent="0.25">
      <c r="A28" s="36"/>
      <c r="B28" s="442"/>
      <c r="C28" s="442"/>
      <c r="D28" s="442"/>
      <c r="E28" s="442"/>
      <c r="F28" s="442"/>
      <c r="G28" s="442"/>
      <c r="H28" s="442"/>
      <c r="I28" s="428"/>
      <c r="J28" s="428"/>
      <c r="K28" s="428"/>
      <c r="L28" s="428"/>
      <c r="M28" s="428"/>
      <c r="N28" s="429"/>
    </row>
    <row r="29" spans="1:14" x14ac:dyDescent="0.25">
      <c r="A29" s="36"/>
      <c r="B29" s="443" t="s">
        <v>19</v>
      </c>
      <c r="C29" s="443" t="s">
        <v>20</v>
      </c>
      <c r="D29" s="443" t="s">
        <v>21</v>
      </c>
      <c r="E29" s="442"/>
      <c r="F29" s="442"/>
      <c r="G29" s="442"/>
      <c r="H29" s="442"/>
      <c r="I29" s="428"/>
      <c r="J29" s="428"/>
      <c r="K29" s="428"/>
      <c r="L29" s="428"/>
      <c r="M29" s="428"/>
      <c r="N29" s="429"/>
    </row>
    <row r="30" spans="1:14" x14ac:dyDescent="0.25">
      <c r="A30" s="36"/>
      <c r="B30" s="88" t="s">
        <v>22</v>
      </c>
      <c r="C30" s="88" t="s">
        <v>23</v>
      </c>
      <c r="D30" s="88"/>
      <c r="E30" s="442"/>
      <c r="F30" s="442"/>
      <c r="G30" s="442"/>
      <c r="H30" s="442"/>
      <c r="I30" s="428"/>
      <c r="J30" s="428"/>
      <c r="K30" s="428"/>
      <c r="L30" s="428"/>
      <c r="M30" s="428"/>
      <c r="N30" s="429"/>
    </row>
    <row r="31" spans="1:14" x14ac:dyDescent="0.25">
      <c r="A31" s="36"/>
      <c r="B31" s="88" t="s">
        <v>24</v>
      </c>
      <c r="C31" s="88" t="s">
        <v>23</v>
      </c>
      <c r="D31" s="88"/>
      <c r="E31" s="442"/>
      <c r="F31" s="442"/>
      <c r="G31" s="442"/>
      <c r="H31" s="442"/>
      <c r="I31" s="428"/>
      <c r="J31" s="428"/>
      <c r="K31" s="428"/>
      <c r="L31" s="428"/>
      <c r="M31" s="428"/>
      <c r="N31" s="429"/>
    </row>
    <row r="32" spans="1:14" x14ac:dyDescent="0.25">
      <c r="A32" s="36"/>
      <c r="B32" s="88" t="s">
        <v>25</v>
      </c>
      <c r="C32" s="88" t="s">
        <v>23</v>
      </c>
      <c r="D32" s="88"/>
      <c r="E32" s="442"/>
      <c r="F32" s="442"/>
      <c r="G32" s="442"/>
      <c r="H32" s="442"/>
      <c r="I32" s="428"/>
      <c r="J32" s="428"/>
      <c r="K32" s="428"/>
      <c r="L32" s="428"/>
      <c r="M32" s="428"/>
      <c r="N32" s="429"/>
    </row>
    <row r="33" spans="1:17" x14ac:dyDescent="0.25">
      <c r="A33" s="36"/>
      <c r="B33" s="88" t="s">
        <v>26</v>
      </c>
      <c r="C33" s="88" t="s">
        <v>1114</v>
      </c>
      <c r="D33" s="88" t="s">
        <v>23</v>
      </c>
      <c r="E33" s="442"/>
      <c r="F33" s="442"/>
      <c r="G33" s="442"/>
      <c r="H33" s="442"/>
      <c r="I33" s="428"/>
      <c r="J33" s="428"/>
      <c r="K33" s="428"/>
      <c r="L33" s="428"/>
      <c r="M33" s="428"/>
      <c r="N33" s="429"/>
    </row>
    <row r="34" spans="1:17" x14ac:dyDescent="0.25">
      <c r="A34" s="36"/>
      <c r="B34" s="442"/>
      <c r="C34" s="442"/>
      <c r="D34" s="442"/>
      <c r="E34" s="442"/>
      <c r="F34" s="442"/>
      <c r="G34" s="442"/>
      <c r="H34" s="442"/>
      <c r="I34" s="428"/>
      <c r="J34" s="428"/>
      <c r="K34" s="428"/>
      <c r="L34" s="428"/>
      <c r="M34" s="428"/>
      <c r="N34" s="429"/>
    </row>
    <row r="35" spans="1:17" x14ac:dyDescent="0.25">
      <c r="A35" s="36"/>
      <c r="B35" s="442"/>
      <c r="C35" s="442"/>
      <c r="D35" s="442"/>
      <c r="E35" s="442"/>
      <c r="F35" s="442"/>
      <c r="G35" s="442"/>
      <c r="H35" s="442"/>
      <c r="I35" s="428"/>
      <c r="J35" s="428"/>
      <c r="K35" s="428"/>
      <c r="L35" s="428"/>
      <c r="M35" s="428"/>
      <c r="N35" s="429"/>
    </row>
    <row r="36" spans="1:17" x14ac:dyDescent="0.25">
      <c r="A36" s="36"/>
      <c r="B36" s="441" t="s">
        <v>27</v>
      </c>
      <c r="C36" s="442"/>
      <c r="D36" s="442"/>
      <c r="E36" s="442"/>
      <c r="F36" s="442"/>
      <c r="G36" s="442"/>
      <c r="H36" s="442"/>
      <c r="I36" s="428"/>
      <c r="J36" s="428"/>
      <c r="K36" s="428"/>
      <c r="L36" s="428"/>
      <c r="M36" s="428"/>
      <c r="N36" s="429"/>
    </row>
    <row r="37" spans="1:17" x14ac:dyDescent="0.25">
      <c r="A37" s="36"/>
      <c r="B37" s="442"/>
      <c r="C37" s="442"/>
      <c r="D37" s="442"/>
      <c r="E37" s="442"/>
      <c r="F37" s="442"/>
      <c r="G37" s="442"/>
      <c r="H37" s="442"/>
      <c r="I37" s="428"/>
      <c r="J37" s="428"/>
      <c r="K37" s="428"/>
      <c r="L37" s="428"/>
      <c r="M37" s="428"/>
      <c r="N37" s="429"/>
    </row>
    <row r="38" spans="1:17" x14ac:dyDescent="0.25">
      <c r="A38" s="36"/>
      <c r="B38" s="442"/>
      <c r="C38" s="442"/>
      <c r="D38" s="442"/>
      <c r="E38" s="442"/>
      <c r="F38" s="442"/>
      <c r="G38" s="442"/>
      <c r="H38" s="442"/>
      <c r="I38" s="428"/>
      <c r="J38" s="428"/>
      <c r="K38" s="428"/>
      <c r="L38" s="428"/>
      <c r="M38" s="428"/>
      <c r="N38" s="429"/>
    </row>
    <row r="39" spans="1:17" x14ac:dyDescent="0.25">
      <c r="A39" s="36"/>
      <c r="B39" s="443" t="s">
        <v>19</v>
      </c>
      <c r="C39" s="443" t="s">
        <v>28</v>
      </c>
      <c r="D39" s="766" t="s">
        <v>29</v>
      </c>
      <c r="E39" s="766" t="s">
        <v>30</v>
      </c>
      <c r="F39" s="442"/>
      <c r="G39" s="442"/>
      <c r="H39" s="442"/>
      <c r="I39" s="428"/>
      <c r="J39" s="428"/>
      <c r="K39" s="428"/>
      <c r="L39" s="428"/>
      <c r="M39" s="428"/>
      <c r="N39" s="429"/>
    </row>
    <row r="40" spans="1:17" ht="28.5" x14ac:dyDescent="0.25">
      <c r="A40" s="36"/>
      <c r="B40" s="444" t="s">
        <v>31</v>
      </c>
      <c r="C40" s="837">
        <v>40</v>
      </c>
      <c r="D40" s="740">
        <v>0</v>
      </c>
      <c r="E40" s="1445">
        <f>+D40+D41</f>
        <v>0</v>
      </c>
      <c r="F40" s="442"/>
      <c r="G40" s="442"/>
      <c r="H40" s="442"/>
      <c r="I40" s="428"/>
      <c r="J40" s="428"/>
      <c r="K40" s="428"/>
      <c r="L40" s="428"/>
      <c r="M40" s="428"/>
      <c r="N40" s="429"/>
    </row>
    <row r="41" spans="1:17" ht="42.75" x14ac:dyDescent="0.25">
      <c r="A41" s="36"/>
      <c r="B41" s="444" t="s">
        <v>32</v>
      </c>
      <c r="C41" s="837">
        <v>60</v>
      </c>
      <c r="D41" s="740">
        <f>+F171</f>
        <v>0</v>
      </c>
      <c r="E41" s="1446"/>
      <c r="F41" s="442"/>
      <c r="G41" s="442"/>
      <c r="H41" s="442"/>
      <c r="I41" s="428"/>
      <c r="J41" s="428"/>
      <c r="K41" s="428"/>
      <c r="L41" s="428"/>
      <c r="M41" s="428"/>
      <c r="N41" s="429"/>
    </row>
    <row r="42" spans="1:17" x14ac:dyDescent="0.25">
      <c r="A42" s="36"/>
      <c r="C42" s="37"/>
      <c r="D42" s="21"/>
      <c r="E42" s="38"/>
      <c r="F42" s="34"/>
      <c r="G42" s="34"/>
      <c r="H42" s="34"/>
      <c r="I42" s="440"/>
      <c r="J42" s="440"/>
      <c r="K42" s="440"/>
      <c r="L42" s="440"/>
      <c r="M42" s="440"/>
    </row>
    <row r="43" spans="1:17" x14ac:dyDescent="0.25">
      <c r="A43" s="36"/>
      <c r="C43" s="37"/>
      <c r="D43" s="21"/>
      <c r="E43" s="38"/>
      <c r="F43" s="34"/>
      <c r="G43" s="34"/>
      <c r="H43" s="34"/>
      <c r="I43" s="440"/>
      <c r="J43" s="440"/>
      <c r="K43" s="440"/>
      <c r="L43" s="440"/>
      <c r="M43" s="440"/>
    </row>
    <row r="44" spans="1:17" x14ac:dyDescent="0.25">
      <c r="A44" s="36"/>
      <c r="C44" s="37"/>
      <c r="D44" s="21"/>
      <c r="E44" s="38"/>
      <c r="F44" s="34"/>
      <c r="G44" s="34"/>
      <c r="H44" s="34"/>
      <c r="I44" s="440"/>
      <c r="J44" s="440"/>
      <c r="K44" s="440"/>
      <c r="L44" s="440"/>
      <c r="M44" s="440"/>
    </row>
    <row r="45" spans="1:17" ht="15.75" thickBot="1" x14ac:dyDescent="0.3">
      <c r="M45" s="1508" t="s">
        <v>33</v>
      </c>
      <c r="N45" s="1508"/>
    </row>
    <row r="46" spans="1:17" x14ac:dyDescent="0.25">
      <c r="B46" s="441" t="s">
        <v>34</v>
      </c>
      <c r="J46" s="82">
        <f>9/30</f>
        <v>0.3</v>
      </c>
      <c r="K46" s="82">
        <f>8/28</f>
        <v>0.2857142857142857</v>
      </c>
      <c r="M46" s="446"/>
      <c r="N46" s="446"/>
    </row>
    <row r="47" spans="1:17" ht="15.75" thickBot="1" x14ac:dyDescent="0.3">
      <c r="M47" s="446"/>
      <c r="N47" s="446"/>
    </row>
    <row r="48" spans="1:17" s="13" customFormat="1" ht="60.75" thickBot="1" x14ac:dyDescent="0.3">
      <c r="B48" s="447" t="s">
        <v>35</v>
      </c>
      <c r="C48" s="447" t="s">
        <v>36</v>
      </c>
      <c r="D48" s="447" t="s">
        <v>37</v>
      </c>
      <c r="E48" s="447" t="s">
        <v>38</v>
      </c>
      <c r="F48" s="447" t="s">
        <v>39</v>
      </c>
      <c r="G48" s="447" t="s">
        <v>40</v>
      </c>
      <c r="H48" s="447" t="s">
        <v>41</v>
      </c>
      <c r="I48" s="447" t="s">
        <v>42</v>
      </c>
      <c r="J48" s="447" t="s">
        <v>43</v>
      </c>
      <c r="K48" s="447" t="s">
        <v>44</v>
      </c>
      <c r="L48" s="447" t="s">
        <v>45</v>
      </c>
      <c r="M48" s="448" t="s">
        <v>46</v>
      </c>
      <c r="N48" s="447" t="s">
        <v>47</v>
      </c>
      <c r="O48" s="447" t="s">
        <v>48</v>
      </c>
      <c r="P48" s="773" t="s">
        <v>49</v>
      </c>
      <c r="Q48" s="773" t="s">
        <v>50</v>
      </c>
    </row>
    <row r="49" spans="1:26" s="62" customFormat="1" ht="15.75" thickBot="1" x14ac:dyDescent="0.3">
      <c r="A49" s="50">
        <v>1</v>
      </c>
      <c r="B49" s="1510"/>
      <c r="C49" s="1510"/>
      <c r="D49" s="1510"/>
      <c r="E49" s="1510"/>
      <c r="F49" s="1510"/>
      <c r="G49" s="1510"/>
      <c r="H49" s="1510"/>
      <c r="I49" s="1510"/>
      <c r="J49" s="1510"/>
      <c r="K49" s="1510"/>
      <c r="L49" s="1510"/>
      <c r="M49" s="1511"/>
      <c r="N49" s="1113"/>
      <c r="O49" s="1115"/>
      <c r="P49" s="454"/>
      <c r="Q49" s="65"/>
      <c r="R49" s="61"/>
      <c r="S49" s="61"/>
      <c r="T49" s="61"/>
      <c r="U49" s="61"/>
      <c r="V49" s="61"/>
      <c r="W49" s="61"/>
      <c r="X49" s="61"/>
      <c r="Y49" s="61"/>
      <c r="Z49" s="61"/>
    </row>
    <row r="50" spans="1:26" s="62" customFormat="1" ht="60" x14ac:dyDescent="0.25">
      <c r="A50" s="50" t="e">
        <f>+#REF!+1</f>
        <v>#REF!</v>
      </c>
      <c r="B50" s="64" t="s">
        <v>4462</v>
      </c>
      <c r="C50" s="64" t="s">
        <v>4462</v>
      </c>
      <c r="D50" s="462" t="s">
        <v>442</v>
      </c>
      <c r="E50" s="463">
        <v>701820120509</v>
      </c>
      <c r="F50" s="462" t="s">
        <v>4524</v>
      </c>
      <c r="G50" s="464">
        <v>1</v>
      </c>
      <c r="H50" s="455">
        <v>41257</v>
      </c>
      <c r="I50" s="456">
        <v>41986</v>
      </c>
      <c r="J50" s="457" t="s">
        <v>21</v>
      </c>
      <c r="K50" s="57">
        <v>21.53</v>
      </c>
      <c r="L50" s="466">
        <v>2.56</v>
      </c>
      <c r="M50" s="58">
        <v>200</v>
      </c>
      <c r="N50" s="1113">
        <v>200</v>
      </c>
      <c r="O50" s="59">
        <v>497322867</v>
      </c>
      <c r="P50" s="59">
        <v>116</v>
      </c>
      <c r="Q50" s="65"/>
      <c r="R50" s="61"/>
      <c r="S50" s="61"/>
      <c r="T50" s="61"/>
      <c r="U50" s="61"/>
      <c r="V50" s="61"/>
      <c r="W50" s="61"/>
      <c r="X50" s="61"/>
      <c r="Y50" s="61"/>
      <c r="Z50" s="61"/>
    </row>
    <row r="51" spans="1:26" s="62" customFormat="1" ht="150" x14ac:dyDescent="0.25">
      <c r="A51" s="50" t="e">
        <f>+A50+1</f>
        <v>#REF!</v>
      </c>
      <c r="B51" s="64" t="s">
        <v>4462</v>
      </c>
      <c r="C51" s="64" t="s">
        <v>4462</v>
      </c>
      <c r="D51" s="462" t="s">
        <v>442</v>
      </c>
      <c r="E51" s="463">
        <v>701820120483</v>
      </c>
      <c r="F51" s="462" t="s">
        <v>4523</v>
      </c>
      <c r="G51" s="464">
        <v>1</v>
      </c>
      <c r="H51" s="465">
        <v>41215</v>
      </c>
      <c r="I51" s="455">
        <v>41273</v>
      </c>
      <c r="J51" s="457" t="s">
        <v>21</v>
      </c>
      <c r="K51" s="57">
        <v>1.4</v>
      </c>
      <c r="L51" s="466">
        <v>0.53</v>
      </c>
      <c r="M51" s="58">
        <v>15</v>
      </c>
      <c r="N51" s="1113">
        <v>15</v>
      </c>
      <c r="O51" s="59">
        <v>81244783</v>
      </c>
      <c r="P51" s="59">
        <v>118</v>
      </c>
      <c r="Q51" s="65"/>
      <c r="R51" s="61"/>
      <c r="S51" s="61"/>
      <c r="T51" s="61"/>
      <c r="U51" s="61"/>
      <c r="V51" s="61"/>
      <c r="W51" s="61"/>
      <c r="X51" s="61"/>
      <c r="Y51" s="61"/>
      <c r="Z51" s="61"/>
    </row>
    <row r="52" spans="1:26" s="62" customFormat="1" ht="75" x14ac:dyDescent="0.25">
      <c r="A52" s="50" t="e">
        <f>+A51+1</f>
        <v>#REF!</v>
      </c>
      <c r="B52" s="64" t="s">
        <v>4462</v>
      </c>
      <c r="C52" s="64" t="s">
        <v>4462</v>
      </c>
      <c r="D52" s="468" t="s">
        <v>4520</v>
      </c>
      <c r="E52" s="469" t="s">
        <v>4522</v>
      </c>
      <c r="F52" s="462" t="s">
        <v>4521</v>
      </c>
      <c r="G52" s="464">
        <v>1</v>
      </c>
      <c r="H52" s="467">
        <v>40959</v>
      </c>
      <c r="I52" s="456">
        <v>41203</v>
      </c>
      <c r="J52" s="457" t="s">
        <v>21</v>
      </c>
      <c r="K52" s="57">
        <v>7.98</v>
      </c>
      <c r="L52" s="466">
        <v>0</v>
      </c>
      <c r="M52" s="58">
        <v>1900</v>
      </c>
      <c r="N52" s="58">
        <v>1900</v>
      </c>
      <c r="O52" s="207">
        <v>124720</v>
      </c>
      <c r="P52" s="59">
        <v>119</v>
      </c>
      <c r="Q52" s="65"/>
      <c r="R52" s="61"/>
      <c r="S52" s="61"/>
      <c r="T52" s="61"/>
      <c r="U52" s="61"/>
      <c r="V52" s="61"/>
      <c r="W52" s="61"/>
      <c r="X52" s="61"/>
      <c r="Y52" s="61"/>
      <c r="Z52" s="61"/>
    </row>
    <row r="53" spans="1:26" s="62" customFormat="1" ht="105" x14ac:dyDescent="0.25">
      <c r="A53" s="50" t="e">
        <f>+A52+1</f>
        <v>#REF!</v>
      </c>
      <c r="B53" s="64" t="s">
        <v>4462</v>
      </c>
      <c r="C53" s="64" t="s">
        <v>4462</v>
      </c>
      <c r="D53" s="468" t="s">
        <v>4520</v>
      </c>
      <c r="E53" s="469"/>
      <c r="F53" s="462" t="s">
        <v>4519</v>
      </c>
      <c r="G53" s="464">
        <v>1</v>
      </c>
      <c r="H53" s="456">
        <v>40668</v>
      </c>
      <c r="I53" s="456">
        <v>40822</v>
      </c>
      <c r="J53" s="457" t="s">
        <v>21</v>
      </c>
      <c r="K53" s="57">
        <v>4.03</v>
      </c>
      <c r="L53" s="466">
        <v>0</v>
      </c>
      <c r="M53" s="58">
        <v>700</v>
      </c>
      <c r="N53" s="58">
        <v>700</v>
      </c>
      <c r="O53" s="59">
        <v>56440</v>
      </c>
      <c r="P53" s="59">
        <v>122</v>
      </c>
      <c r="Q53" s="60"/>
      <c r="R53" s="61"/>
      <c r="S53" s="61"/>
      <c r="T53" s="61"/>
      <c r="U53" s="61"/>
      <c r="V53" s="61"/>
      <c r="W53" s="61"/>
      <c r="X53" s="61"/>
      <c r="Y53" s="61"/>
      <c r="Z53" s="61"/>
    </row>
    <row r="54" spans="1:26" s="62" customFormat="1" x14ac:dyDescent="0.25">
      <c r="A54" s="50" t="e">
        <f>+A53+1</f>
        <v>#REF!</v>
      </c>
      <c r="B54" s="71"/>
      <c r="C54" s="462"/>
      <c r="D54" s="64"/>
      <c r="E54" s="469"/>
      <c r="F54" s="470"/>
      <c r="G54" s="464"/>
      <c r="H54" s="456"/>
      <c r="I54" s="456"/>
      <c r="J54" s="457"/>
      <c r="K54" s="57"/>
      <c r="L54" s="471"/>
      <c r="M54" s="58"/>
      <c r="N54" s="58"/>
      <c r="O54" s="59"/>
      <c r="P54" s="59"/>
      <c r="Q54" s="65"/>
      <c r="R54" s="61"/>
      <c r="S54" s="61"/>
      <c r="T54" s="61"/>
      <c r="U54" s="61"/>
      <c r="V54" s="61"/>
      <c r="W54" s="61"/>
      <c r="X54" s="61"/>
      <c r="Y54" s="61"/>
      <c r="Z54" s="61"/>
    </row>
    <row r="55" spans="1:26" s="62" customFormat="1" x14ac:dyDescent="0.25">
      <c r="A55" s="50"/>
      <c r="B55" s="71"/>
      <c r="C55" s="462"/>
      <c r="D55" s="64"/>
      <c r="E55" s="469"/>
      <c r="F55" s="470"/>
      <c r="G55" s="464"/>
      <c r="H55" s="456"/>
      <c r="I55" s="456"/>
      <c r="J55" s="457"/>
      <c r="K55" s="57">
        <f>SUM(K50:K54)</f>
        <v>34.94</v>
      </c>
      <c r="L55" s="471"/>
      <c r="M55" s="58">
        <v>1900</v>
      </c>
      <c r="N55" s="58"/>
      <c r="O55" s="59"/>
      <c r="P55" s="77"/>
      <c r="Q55" s="65"/>
      <c r="R55" s="61"/>
      <c r="S55" s="61"/>
      <c r="T55" s="61"/>
      <c r="U55" s="61"/>
      <c r="V55" s="61"/>
      <c r="W55" s="61"/>
      <c r="X55" s="61"/>
      <c r="Y55" s="61"/>
      <c r="Z55" s="61"/>
    </row>
    <row r="56" spans="1:26" s="62" customFormat="1" x14ac:dyDescent="0.25">
      <c r="A56" s="50"/>
      <c r="B56" s="78" t="s">
        <v>30</v>
      </c>
      <c r="C56" s="72"/>
      <c r="D56" s="71"/>
      <c r="E56" s="228"/>
      <c r="F56" s="73"/>
      <c r="G56" s="73"/>
      <c r="H56" s="73"/>
      <c r="I56" s="74"/>
      <c r="J56" s="74"/>
      <c r="K56" s="79"/>
      <c r="L56" s="79"/>
      <c r="M56" s="80"/>
      <c r="N56" s="79"/>
      <c r="O56" s="77"/>
      <c r="P56" s="77"/>
      <c r="Q56" s="81"/>
    </row>
    <row r="57" spans="1:26" s="82" customFormat="1" x14ac:dyDescent="0.25">
      <c r="E57" s="83"/>
    </row>
    <row r="58" spans="1:26" s="82" customFormat="1" x14ac:dyDescent="0.25">
      <c r="B58" s="1422" t="s">
        <v>56</v>
      </c>
      <c r="C58" s="1422" t="s">
        <v>57</v>
      </c>
      <c r="D58" s="1424" t="s">
        <v>58</v>
      </c>
      <c r="E58" s="1424"/>
    </row>
    <row r="59" spans="1:26" s="82" customFormat="1" x14ac:dyDescent="0.25">
      <c r="B59" s="1423"/>
      <c r="C59" s="1423"/>
      <c r="D59" s="766" t="s">
        <v>59</v>
      </c>
      <c r="E59" s="85" t="s">
        <v>60</v>
      </c>
    </row>
    <row r="60" spans="1:26" s="82" customFormat="1" ht="18.75" x14ac:dyDescent="0.25">
      <c r="B60" s="86" t="s">
        <v>61</v>
      </c>
      <c r="C60" s="1095">
        <f>K55</f>
        <v>34.94</v>
      </c>
      <c r="D60" s="88" t="s">
        <v>3600</v>
      </c>
      <c r="E60" s="88"/>
      <c r="F60" s="89"/>
      <c r="G60" s="89"/>
      <c r="H60" s="89"/>
      <c r="I60" s="172"/>
      <c r="J60" s="89"/>
      <c r="K60" s="89"/>
      <c r="L60" s="89"/>
      <c r="M60" s="89"/>
    </row>
    <row r="61" spans="1:26" s="82" customFormat="1" x14ac:dyDescent="0.25">
      <c r="B61" s="86" t="s">
        <v>62</v>
      </c>
      <c r="C61" s="87" t="s">
        <v>4518</v>
      </c>
      <c r="D61" s="88" t="s">
        <v>3600</v>
      </c>
      <c r="E61" s="88"/>
    </row>
    <row r="62" spans="1:26" s="82" customFormat="1" x14ac:dyDescent="0.25">
      <c r="B62" s="90"/>
      <c r="C62" s="1413"/>
      <c r="D62" s="1413"/>
      <c r="E62" s="1413"/>
      <c r="F62" s="1413"/>
      <c r="G62" s="1413"/>
      <c r="H62" s="1413"/>
      <c r="I62" s="1413"/>
      <c r="J62" s="1413"/>
      <c r="K62" s="1413"/>
      <c r="L62" s="1413"/>
      <c r="M62" s="1413"/>
      <c r="N62" s="1413"/>
    </row>
    <row r="63" spans="1:26" ht="15.75" thickBot="1" x14ac:dyDescent="0.3"/>
    <row r="64" spans="1:26" ht="27" thickBot="1" x14ac:dyDescent="0.3">
      <c r="B64" s="1509" t="s">
        <v>63</v>
      </c>
      <c r="C64" s="1509"/>
      <c r="D64" s="1509"/>
      <c r="E64" s="1509"/>
      <c r="F64" s="1509"/>
      <c r="G64" s="1509"/>
      <c r="H64" s="1509"/>
      <c r="I64" s="1509"/>
      <c r="J64" s="1509"/>
      <c r="K64" s="1509"/>
      <c r="L64" s="1509"/>
      <c r="M64" s="1509"/>
      <c r="N64" s="1509"/>
    </row>
    <row r="67" spans="2:17" ht="90" x14ac:dyDescent="0.25">
      <c r="B67" s="472" t="s">
        <v>64</v>
      </c>
      <c r="C67" s="473" t="s">
        <v>65</v>
      </c>
      <c r="D67" s="473" t="s">
        <v>66</v>
      </c>
      <c r="E67" s="473" t="s">
        <v>67</v>
      </c>
      <c r="F67" s="473" t="s">
        <v>68</v>
      </c>
      <c r="G67" s="473" t="s">
        <v>69</v>
      </c>
      <c r="H67" s="473" t="s">
        <v>70</v>
      </c>
      <c r="I67" s="473" t="s">
        <v>71</v>
      </c>
      <c r="J67" s="473" t="s">
        <v>72</v>
      </c>
      <c r="K67" s="473" t="s">
        <v>73</v>
      </c>
      <c r="L67" s="473" t="s">
        <v>74</v>
      </c>
      <c r="M67" s="474" t="s">
        <v>75</v>
      </c>
      <c r="N67" s="474" t="s">
        <v>76</v>
      </c>
      <c r="O67" s="1464" t="s">
        <v>77</v>
      </c>
      <c r="P67" s="1466"/>
      <c r="Q67" s="473" t="s">
        <v>78</v>
      </c>
    </row>
    <row r="68" spans="2:17" x14ac:dyDescent="0.25">
      <c r="B68" s="97" t="s">
        <v>1270</v>
      </c>
      <c r="C68" s="97" t="s">
        <v>2053</v>
      </c>
      <c r="D68" s="95" t="s">
        <v>4517</v>
      </c>
      <c r="E68" s="95">
        <v>600</v>
      </c>
      <c r="F68" s="96" t="s">
        <v>81</v>
      </c>
      <c r="G68" s="96" t="s">
        <v>81</v>
      </c>
      <c r="H68" s="96" t="s">
        <v>81</v>
      </c>
      <c r="I68" s="96" t="s">
        <v>20</v>
      </c>
      <c r="J68" s="97" t="s">
        <v>20</v>
      </c>
      <c r="K68" s="88" t="s">
        <v>20</v>
      </c>
      <c r="L68" s="88" t="s">
        <v>20</v>
      </c>
      <c r="M68" s="88" t="s">
        <v>20</v>
      </c>
      <c r="N68" s="88" t="s">
        <v>20</v>
      </c>
      <c r="O68" s="1448"/>
      <c r="P68" s="1449"/>
      <c r="Q68" s="88" t="s">
        <v>20</v>
      </c>
    </row>
    <row r="69" spans="2:17" x14ac:dyDescent="0.25">
      <c r="B69" s="97"/>
      <c r="C69" s="97"/>
      <c r="D69" s="95"/>
      <c r="E69" s="95"/>
      <c r="F69" s="96"/>
      <c r="G69" s="96"/>
      <c r="H69" s="96"/>
      <c r="I69" s="96"/>
      <c r="J69" s="97"/>
      <c r="K69" s="88"/>
      <c r="L69" s="88"/>
      <c r="M69" s="88"/>
      <c r="N69" s="88"/>
      <c r="O69" s="1448"/>
      <c r="P69" s="1449"/>
      <c r="Q69" s="88"/>
    </row>
    <row r="70" spans="2:17" x14ac:dyDescent="0.25">
      <c r="B70" s="97"/>
      <c r="C70" s="97"/>
      <c r="D70" s="95"/>
      <c r="E70" s="95"/>
      <c r="F70" s="96"/>
      <c r="G70" s="96"/>
      <c r="H70" s="96"/>
      <c r="I70" s="96"/>
      <c r="J70" s="97"/>
      <c r="K70" s="88"/>
      <c r="L70" s="88"/>
      <c r="M70" s="88"/>
      <c r="N70" s="88"/>
      <c r="O70" s="1448"/>
      <c r="P70" s="1449"/>
      <c r="Q70" s="88"/>
    </row>
    <row r="71" spans="2:17" x14ac:dyDescent="0.25">
      <c r="B71" s="97"/>
      <c r="C71" s="97"/>
      <c r="D71" s="95"/>
      <c r="E71" s="95"/>
      <c r="F71" s="96"/>
      <c r="G71" s="96"/>
      <c r="H71" s="96"/>
      <c r="I71" s="97"/>
      <c r="J71" s="97"/>
      <c r="K71" s="88"/>
      <c r="L71" s="88"/>
      <c r="M71" s="88"/>
      <c r="N71" s="88"/>
      <c r="O71" s="1448"/>
      <c r="P71" s="1449"/>
      <c r="Q71" s="88"/>
    </row>
    <row r="72" spans="2:17" x14ac:dyDescent="0.25">
      <c r="B72" s="97"/>
      <c r="C72" s="97"/>
      <c r="D72" s="95"/>
      <c r="E72" s="95"/>
      <c r="F72" s="96"/>
      <c r="G72" s="96"/>
      <c r="H72" s="96"/>
      <c r="I72" s="97"/>
      <c r="J72" s="97"/>
      <c r="K72" s="88"/>
      <c r="L72" s="88"/>
      <c r="M72" s="88"/>
      <c r="N72" s="88"/>
      <c r="O72" s="1448"/>
      <c r="P72" s="1449"/>
      <c r="Q72" s="88"/>
    </row>
    <row r="73" spans="2:17" x14ac:dyDescent="0.25">
      <c r="B73" s="97"/>
      <c r="C73" s="97"/>
      <c r="D73" s="95"/>
      <c r="E73" s="95"/>
      <c r="F73" s="96"/>
      <c r="G73" s="96"/>
      <c r="H73" s="96"/>
      <c r="I73" s="97"/>
      <c r="J73" s="97"/>
      <c r="K73" s="88"/>
      <c r="L73" s="88"/>
      <c r="M73" s="88"/>
      <c r="N73" s="88"/>
      <c r="O73" s="1448"/>
      <c r="P73" s="1449"/>
      <c r="Q73" s="88"/>
    </row>
    <row r="74" spans="2:17" x14ac:dyDescent="0.25">
      <c r="B74" s="88"/>
      <c r="C74" s="88"/>
      <c r="D74" s="88"/>
      <c r="E74" s="88"/>
      <c r="F74" s="88"/>
      <c r="G74" s="88"/>
      <c r="H74" s="88"/>
      <c r="I74" s="88"/>
      <c r="J74" s="88"/>
      <c r="K74" s="88"/>
      <c r="L74" s="88"/>
      <c r="M74" s="88"/>
      <c r="N74" s="88"/>
      <c r="O74" s="1448"/>
      <c r="P74" s="1449"/>
      <c r="Q74" s="88"/>
    </row>
    <row r="75" spans="2:17" x14ac:dyDescent="0.25">
      <c r="B75" s="82" t="s">
        <v>83</v>
      </c>
    </row>
    <row r="76" spans="2:17" x14ac:dyDescent="0.25">
      <c r="B76" s="82" t="s">
        <v>84</v>
      </c>
    </row>
    <row r="77" spans="2:17" x14ac:dyDescent="0.25">
      <c r="B77" s="82" t="s">
        <v>85</v>
      </c>
    </row>
    <row r="79" spans="2:17" ht="15.75" thickBot="1" x14ac:dyDescent="0.3"/>
    <row r="80" spans="2:17" ht="27" thickBot="1" x14ac:dyDescent="0.3">
      <c r="B80" s="1459" t="s">
        <v>86</v>
      </c>
      <c r="C80" s="1460"/>
      <c r="D80" s="1460"/>
      <c r="E80" s="1460"/>
      <c r="F80" s="1460"/>
      <c r="G80" s="1460"/>
      <c r="H80" s="1460"/>
      <c r="I80" s="1460"/>
      <c r="J80" s="1460"/>
      <c r="K80" s="1460"/>
      <c r="L80" s="1460"/>
      <c r="M80" s="1460"/>
      <c r="N80" s="1461"/>
    </row>
    <row r="85" spans="1:17" ht="75" x14ac:dyDescent="0.25">
      <c r="B85" s="472" t="s">
        <v>87</v>
      </c>
      <c r="C85" s="472" t="s">
        <v>88</v>
      </c>
      <c r="D85" s="472" t="s">
        <v>89</v>
      </c>
      <c r="E85" s="472" t="s">
        <v>90</v>
      </c>
      <c r="F85" s="472" t="s">
        <v>91</v>
      </c>
      <c r="G85" s="472" t="s">
        <v>92</v>
      </c>
      <c r="H85" s="472" t="s">
        <v>93</v>
      </c>
      <c r="I85" s="472" t="s">
        <v>94</v>
      </c>
      <c r="J85" s="1464" t="s">
        <v>95</v>
      </c>
      <c r="K85" s="1465"/>
      <c r="L85" s="1466"/>
      <c r="M85" s="472" t="s">
        <v>96</v>
      </c>
      <c r="N85" s="472" t="s">
        <v>97</v>
      </c>
      <c r="O85" s="472" t="s">
        <v>98</v>
      </c>
      <c r="P85" s="1464" t="s">
        <v>77</v>
      </c>
      <c r="Q85" s="1466"/>
    </row>
    <row r="86" spans="1:17" x14ac:dyDescent="0.25">
      <c r="B86" s="1317" t="s">
        <v>4516</v>
      </c>
      <c r="C86" s="472" t="s">
        <v>1244</v>
      </c>
      <c r="D86" s="472"/>
      <c r="E86" s="472"/>
      <c r="F86" s="472"/>
      <c r="G86" s="472"/>
      <c r="H86" s="472"/>
      <c r="I86" s="472"/>
      <c r="J86" s="472"/>
      <c r="K86" s="472"/>
      <c r="L86" s="472"/>
      <c r="M86" s="472" t="s">
        <v>21</v>
      </c>
      <c r="N86" s="472"/>
      <c r="O86" s="472"/>
      <c r="P86" s="1464" t="s">
        <v>4515</v>
      </c>
      <c r="Q86" s="1466"/>
    </row>
    <row r="87" spans="1:17" s="82" customFormat="1" ht="60" x14ac:dyDescent="0.25">
      <c r="B87" s="107" t="s">
        <v>3525</v>
      </c>
      <c r="C87" s="182" t="s">
        <v>111</v>
      </c>
      <c r="D87" s="107" t="s">
        <v>4514</v>
      </c>
      <c r="E87" s="97">
        <v>1101447084</v>
      </c>
      <c r="F87" s="107" t="s">
        <v>4513</v>
      </c>
      <c r="G87" s="182" t="s">
        <v>293</v>
      </c>
      <c r="H87" s="188"/>
      <c r="I87" s="478" t="s">
        <v>368</v>
      </c>
      <c r="J87" s="360" t="s">
        <v>4510</v>
      </c>
      <c r="K87" s="269" t="s">
        <v>4512</v>
      </c>
      <c r="L87" s="269" t="s">
        <v>4511</v>
      </c>
      <c r="M87" s="88" t="s">
        <v>20</v>
      </c>
      <c r="N87" s="88" t="s">
        <v>20</v>
      </c>
      <c r="O87" s="88" t="s">
        <v>20</v>
      </c>
      <c r="P87" s="1499"/>
      <c r="Q87" s="1500"/>
    </row>
    <row r="88" spans="1:17" ht="60" x14ac:dyDescent="0.25">
      <c r="B88" s="107"/>
      <c r="C88" s="182"/>
      <c r="D88" s="107"/>
      <c r="E88" s="97"/>
      <c r="F88" s="107"/>
      <c r="G88" s="182"/>
      <c r="H88" s="188"/>
      <c r="I88" s="478"/>
      <c r="J88" s="360" t="s">
        <v>4510</v>
      </c>
      <c r="K88" s="269" t="s">
        <v>4509</v>
      </c>
      <c r="L88" s="269" t="s">
        <v>245</v>
      </c>
      <c r="M88" s="88"/>
      <c r="N88" s="88"/>
      <c r="O88" s="88"/>
      <c r="P88" s="1499"/>
      <c r="Q88" s="1500"/>
    </row>
    <row r="89" spans="1:17" ht="45" x14ac:dyDescent="0.25">
      <c r="B89" s="107"/>
      <c r="C89" s="182"/>
      <c r="D89" s="107"/>
      <c r="E89" s="97"/>
      <c r="F89" s="107"/>
      <c r="G89" s="107" t="s">
        <v>728</v>
      </c>
      <c r="H89" s="479"/>
      <c r="I89" s="478"/>
      <c r="J89" s="107" t="s">
        <v>4508</v>
      </c>
      <c r="K89" s="107" t="s">
        <v>4507</v>
      </c>
      <c r="L89" s="107" t="s">
        <v>4506</v>
      </c>
      <c r="M89" s="88"/>
      <c r="N89" s="88"/>
      <c r="O89" s="88"/>
      <c r="P89" s="1499"/>
      <c r="Q89" s="1500"/>
    </row>
    <row r="90" spans="1:17" s="82" customFormat="1" ht="105" x14ac:dyDescent="0.25">
      <c r="B90" s="107" t="s">
        <v>3525</v>
      </c>
      <c r="C90" s="182" t="s">
        <v>111</v>
      </c>
      <c r="D90" s="107" t="s">
        <v>4505</v>
      </c>
      <c r="E90" s="97">
        <v>64520236</v>
      </c>
      <c r="F90" s="107" t="s">
        <v>113</v>
      </c>
      <c r="G90" s="107" t="s">
        <v>728</v>
      </c>
      <c r="H90" s="480">
        <v>35635</v>
      </c>
      <c r="I90" s="478" t="s">
        <v>368</v>
      </c>
      <c r="J90" s="360" t="s">
        <v>4489</v>
      </c>
      <c r="K90" s="481" t="s">
        <v>4504</v>
      </c>
      <c r="L90" s="481" t="s">
        <v>4503</v>
      </c>
      <c r="M90" s="88" t="s">
        <v>20</v>
      </c>
      <c r="N90" s="88" t="s">
        <v>20</v>
      </c>
      <c r="O90" s="88" t="s">
        <v>20</v>
      </c>
      <c r="P90" s="1499"/>
      <c r="Q90" s="1500"/>
    </row>
    <row r="91" spans="1:17" ht="45" x14ac:dyDescent="0.25">
      <c r="B91" s="107"/>
      <c r="C91" s="107"/>
      <c r="D91" s="182"/>
      <c r="E91" s="97"/>
      <c r="F91" s="107"/>
      <c r="G91" s="107"/>
      <c r="H91" s="480"/>
      <c r="I91" s="478"/>
      <c r="J91" s="360" t="s">
        <v>4502</v>
      </c>
      <c r="K91" s="481" t="s">
        <v>4501</v>
      </c>
      <c r="L91" s="481" t="s">
        <v>4500</v>
      </c>
      <c r="M91" s="88" t="s">
        <v>20</v>
      </c>
      <c r="N91" s="88" t="s">
        <v>20</v>
      </c>
      <c r="O91" s="88" t="s">
        <v>20</v>
      </c>
      <c r="P91" s="1499"/>
      <c r="Q91" s="1500"/>
    </row>
    <row r="92" spans="1:17" s="82" customFormat="1" ht="75" x14ac:dyDescent="0.25">
      <c r="B92" s="107" t="s">
        <v>3525</v>
      </c>
      <c r="C92" s="182" t="s">
        <v>111</v>
      </c>
      <c r="D92" s="182" t="s">
        <v>4499</v>
      </c>
      <c r="E92" s="97">
        <v>1010018356</v>
      </c>
      <c r="F92" s="107" t="s">
        <v>1372</v>
      </c>
      <c r="G92" s="107" t="s">
        <v>161</v>
      </c>
      <c r="H92" s="480">
        <v>41452</v>
      </c>
      <c r="I92" s="95" t="s">
        <v>368</v>
      </c>
      <c r="J92" s="360" t="s">
        <v>4489</v>
      </c>
      <c r="K92" s="107" t="s">
        <v>4498</v>
      </c>
      <c r="L92" s="107" t="s">
        <v>1372</v>
      </c>
      <c r="M92" s="88" t="s">
        <v>20</v>
      </c>
      <c r="N92" s="88" t="s">
        <v>20</v>
      </c>
      <c r="O92" s="88" t="s">
        <v>20</v>
      </c>
      <c r="P92" s="1499"/>
      <c r="Q92" s="1500"/>
    </row>
    <row r="93" spans="1:17" s="82" customFormat="1" ht="75" x14ac:dyDescent="0.25">
      <c r="B93" s="107" t="s">
        <v>3525</v>
      </c>
      <c r="C93" s="182" t="s">
        <v>111</v>
      </c>
      <c r="D93" s="107" t="s">
        <v>4497</v>
      </c>
      <c r="E93" s="212">
        <v>1101449703</v>
      </c>
      <c r="F93" s="107" t="s">
        <v>113</v>
      </c>
      <c r="G93" s="107" t="s">
        <v>279</v>
      </c>
      <c r="H93" s="480">
        <v>40998</v>
      </c>
      <c r="I93" s="95" t="s">
        <v>368</v>
      </c>
      <c r="J93" s="360" t="s">
        <v>4496</v>
      </c>
      <c r="K93" s="107" t="s">
        <v>4495</v>
      </c>
      <c r="L93" s="107" t="s">
        <v>4494</v>
      </c>
      <c r="M93" s="88" t="s">
        <v>20</v>
      </c>
      <c r="N93" s="88" t="s">
        <v>20</v>
      </c>
      <c r="O93" s="88" t="s">
        <v>20</v>
      </c>
      <c r="P93" s="1448"/>
      <c r="Q93" s="1449"/>
    </row>
    <row r="94" spans="1:17" ht="75" x14ac:dyDescent="0.25">
      <c r="B94" s="107" t="s">
        <v>3525</v>
      </c>
      <c r="C94" s="107" t="s">
        <v>81</v>
      </c>
      <c r="D94" s="107" t="s">
        <v>4493</v>
      </c>
      <c r="E94" s="212">
        <v>45496994</v>
      </c>
      <c r="F94" s="107" t="s">
        <v>113</v>
      </c>
      <c r="G94" s="107" t="s">
        <v>298</v>
      </c>
      <c r="H94" s="480">
        <v>36574</v>
      </c>
      <c r="I94" s="95" t="s">
        <v>368</v>
      </c>
      <c r="J94" s="360" t="s">
        <v>4489</v>
      </c>
      <c r="K94" s="107" t="s">
        <v>4492</v>
      </c>
      <c r="L94" s="107" t="s">
        <v>4491</v>
      </c>
      <c r="M94" s="88" t="s">
        <v>20</v>
      </c>
      <c r="N94" s="88" t="s">
        <v>20</v>
      </c>
      <c r="O94" s="88" t="s">
        <v>21</v>
      </c>
      <c r="P94" s="1499" t="s">
        <v>4487</v>
      </c>
      <c r="Q94" s="1500"/>
    </row>
    <row r="95" spans="1:17" ht="75" x14ac:dyDescent="0.25">
      <c r="A95" s="1" t="s">
        <v>1315</v>
      </c>
      <c r="B95" s="107" t="s">
        <v>3525</v>
      </c>
      <c r="C95" s="107" t="s">
        <v>81</v>
      </c>
      <c r="D95" s="107" t="s">
        <v>4490</v>
      </c>
      <c r="E95" s="212">
        <v>50987417</v>
      </c>
      <c r="F95" s="107" t="s">
        <v>1372</v>
      </c>
      <c r="G95" s="107" t="s">
        <v>1780</v>
      </c>
      <c r="H95" s="480">
        <v>40130</v>
      </c>
      <c r="I95" s="95" t="s">
        <v>368</v>
      </c>
      <c r="J95" s="360" t="s">
        <v>4489</v>
      </c>
      <c r="K95" s="107" t="s">
        <v>4488</v>
      </c>
      <c r="L95" s="107" t="s">
        <v>1372</v>
      </c>
      <c r="M95" s="88" t="s">
        <v>20</v>
      </c>
      <c r="N95" s="88" t="s">
        <v>20</v>
      </c>
      <c r="O95" s="88" t="s">
        <v>21</v>
      </c>
      <c r="P95" s="1499" t="s">
        <v>4487</v>
      </c>
      <c r="Q95" s="1500"/>
    </row>
    <row r="96" spans="1:17" x14ac:dyDescent="0.25">
      <c r="B96" s="486"/>
      <c r="C96" s="107"/>
      <c r="D96" s="107"/>
      <c r="E96" s="212"/>
      <c r="F96" s="107"/>
      <c r="G96" s="107"/>
      <c r="H96" s="480"/>
      <c r="I96" s="95"/>
      <c r="J96" s="107"/>
      <c r="K96" s="107"/>
      <c r="L96" s="107"/>
      <c r="M96" s="88"/>
      <c r="N96" s="88"/>
      <c r="O96" s="88"/>
      <c r="P96" s="1499"/>
      <c r="Q96" s="1500"/>
    </row>
    <row r="97" spans="1:17" x14ac:dyDescent="0.25">
      <c r="B97" s="1316"/>
      <c r="C97" s="107"/>
      <c r="D97" s="107"/>
      <c r="E97" s="212"/>
      <c r="F97" s="107"/>
      <c r="G97" s="107"/>
      <c r="H97" s="480"/>
      <c r="I97" s="203"/>
      <c r="J97" s="107"/>
      <c r="K97" s="107"/>
      <c r="L97" s="107"/>
      <c r="M97" s="88"/>
      <c r="N97" s="88"/>
      <c r="O97" s="88"/>
      <c r="P97" s="1499"/>
      <c r="Q97" s="1500"/>
    </row>
    <row r="98" spans="1:17" x14ac:dyDescent="0.25">
      <c r="B98" s="1487"/>
      <c r="C98" s="1475"/>
      <c r="D98" s="107"/>
      <c r="E98" s="212"/>
      <c r="F98" s="107"/>
      <c r="G98" s="107"/>
      <c r="H98" s="480"/>
      <c r="I98" s="203"/>
      <c r="J98" s="107"/>
      <c r="K98" s="107"/>
      <c r="L98" s="107"/>
      <c r="M98" s="88"/>
      <c r="N98" s="1445"/>
      <c r="O98" s="88"/>
      <c r="P98" s="1499"/>
      <c r="Q98" s="1500"/>
    </row>
    <row r="99" spans="1:17" x14ac:dyDescent="0.25">
      <c r="B99" s="1488"/>
      <c r="C99" s="1476"/>
      <c r="D99" s="107"/>
      <c r="E99" s="212"/>
      <c r="F99" s="107"/>
      <c r="G99" s="107"/>
      <c r="H99" s="480"/>
      <c r="I99" s="203"/>
      <c r="J99" s="107"/>
      <c r="K99" s="107"/>
      <c r="L99" s="107"/>
      <c r="M99" s="88"/>
      <c r="N99" s="1454"/>
      <c r="O99" s="88"/>
      <c r="P99" s="757"/>
      <c r="Q99" s="757"/>
    </row>
    <row r="100" spans="1:17" x14ac:dyDescent="0.25">
      <c r="B100" s="1488"/>
      <c r="C100" s="1476"/>
      <c r="D100" s="107"/>
      <c r="E100" s="212"/>
      <c r="F100" s="107"/>
      <c r="G100" s="107"/>
      <c r="H100" s="480"/>
      <c r="I100" s="203"/>
      <c r="J100" s="107"/>
      <c r="K100" s="107"/>
      <c r="L100" s="107"/>
      <c r="M100" s="88"/>
      <c r="N100" s="1454"/>
      <c r="O100" s="88"/>
      <c r="P100" s="757"/>
      <c r="Q100" s="757"/>
    </row>
    <row r="101" spans="1:17" x14ac:dyDescent="0.25">
      <c r="B101" s="1488"/>
      <c r="C101" s="1476"/>
      <c r="D101" s="362"/>
      <c r="E101" s="826"/>
      <c r="F101" s="362"/>
      <c r="G101" s="362"/>
      <c r="H101" s="1315"/>
      <c r="I101" s="1314"/>
      <c r="J101" s="362"/>
      <c r="K101" s="362"/>
      <c r="L101" s="362"/>
      <c r="M101" s="493"/>
      <c r="N101" s="1454"/>
      <c r="O101" s="493"/>
      <c r="P101" s="753"/>
      <c r="Q101" s="753"/>
    </row>
    <row r="102" spans="1:17" x14ac:dyDescent="0.25">
      <c r="A102" s="41"/>
      <c r="B102" s="1488"/>
      <c r="C102" s="1476"/>
      <c r="D102" s="107"/>
      <c r="E102" s="212"/>
      <c r="F102" s="107"/>
      <c r="G102" s="107"/>
      <c r="H102" s="480"/>
      <c r="I102" s="203"/>
      <c r="J102" s="107"/>
      <c r="K102" s="107"/>
      <c r="L102" s="107"/>
      <c r="M102" s="88"/>
      <c r="N102" s="1454"/>
      <c r="O102" s="88"/>
      <c r="P102" s="757"/>
      <c r="Q102" s="757"/>
    </row>
    <row r="103" spans="1:17" x14ac:dyDescent="0.25">
      <c r="A103" s="29"/>
      <c r="B103" s="1489"/>
      <c r="C103" s="1477"/>
      <c r="D103" s="107"/>
      <c r="E103" s="212"/>
      <c r="F103" s="107"/>
      <c r="G103" s="107"/>
      <c r="H103" s="480"/>
      <c r="I103" s="203"/>
      <c r="J103" s="107"/>
      <c r="K103" s="107"/>
      <c r="L103" s="107"/>
      <c r="M103" s="88"/>
      <c r="N103" s="1446"/>
      <c r="O103" s="88"/>
      <c r="P103" s="757"/>
      <c r="Q103" s="757"/>
    </row>
    <row r="104" spans="1:17" x14ac:dyDescent="0.25">
      <c r="B104" s="1490"/>
      <c r="C104" s="1445"/>
      <c r="D104" s="365"/>
      <c r="E104" s="88"/>
      <c r="F104" s="88"/>
      <c r="G104" s="107"/>
      <c r="H104" s="491"/>
      <c r="I104" s="88"/>
      <c r="J104" s="88"/>
      <c r="K104" s="88"/>
      <c r="L104" s="365"/>
      <c r="M104" s="1445"/>
      <c r="N104" s="1445"/>
      <c r="O104" s="1445"/>
      <c r="P104" s="1450"/>
      <c r="Q104" s="1451"/>
    </row>
    <row r="105" spans="1:17" x14ac:dyDescent="0.25">
      <c r="B105" s="1491"/>
      <c r="C105" s="1454"/>
      <c r="D105" s="365"/>
      <c r="E105" s="88"/>
      <c r="F105" s="88"/>
      <c r="G105" s="107"/>
      <c r="H105" s="491"/>
      <c r="I105" s="88"/>
      <c r="J105" s="365"/>
      <c r="K105" s="365"/>
      <c r="L105" s="107"/>
      <c r="M105" s="1454"/>
      <c r="N105" s="1454"/>
      <c r="O105" s="1454"/>
      <c r="P105" s="1473"/>
      <c r="Q105" s="1474"/>
    </row>
    <row r="106" spans="1:17" x14ac:dyDescent="0.25">
      <c r="B106" s="1492"/>
      <c r="C106" s="1446"/>
      <c r="D106" s="365"/>
      <c r="E106" s="88"/>
      <c r="F106" s="88"/>
      <c r="G106" s="107"/>
      <c r="H106" s="491"/>
      <c r="I106" s="88"/>
      <c r="J106" s="365"/>
      <c r="K106" s="365"/>
      <c r="L106" s="107"/>
      <c r="M106" s="1446"/>
      <c r="N106" s="1446"/>
      <c r="O106" s="1446"/>
      <c r="P106" s="1452"/>
      <c r="Q106" s="1453"/>
    </row>
    <row r="107" spans="1:17" x14ac:dyDescent="0.25">
      <c r="B107" s="1313"/>
      <c r="C107" s="88"/>
      <c r="D107" s="365"/>
      <c r="E107" s="88"/>
      <c r="F107" s="88"/>
      <c r="G107" s="107"/>
      <c r="H107" s="491"/>
      <c r="I107" s="88"/>
      <c r="J107" s="365"/>
      <c r="K107" s="495"/>
      <c r="L107" s="107"/>
      <c r="M107" s="88"/>
      <c r="N107" s="1445"/>
      <c r="O107" s="1445"/>
      <c r="P107" s="1450"/>
      <c r="Q107" s="1501"/>
    </row>
    <row r="108" spans="1:17" x14ac:dyDescent="0.25">
      <c r="B108" s="88"/>
      <c r="C108" s="88"/>
      <c r="D108" s="365"/>
      <c r="E108" s="88"/>
      <c r="F108" s="88"/>
      <c r="G108" s="107"/>
      <c r="H108" s="491"/>
      <c r="I108" s="88"/>
      <c r="J108" s="365"/>
      <c r="K108" s="495"/>
      <c r="L108" s="107"/>
      <c r="M108" s="88"/>
      <c r="N108" s="1446"/>
      <c r="O108" s="1446"/>
      <c r="P108" s="1473"/>
      <c r="Q108" s="1502"/>
    </row>
    <row r="109" spans="1:17" ht="15.75" thickBot="1" x14ac:dyDescent="0.3">
      <c r="P109" s="17"/>
      <c r="Q109" s="17"/>
    </row>
    <row r="110" spans="1:17" ht="27" thickBot="1" x14ac:dyDescent="0.3">
      <c r="B110" s="1459" t="s">
        <v>143</v>
      </c>
      <c r="C110" s="1460"/>
      <c r="D110" s="1460"/>
      <c r="E110" s="1460"/>
      <c r="F110" s="1460"/>
      <c r="G110" s="1460"/>
      <c r="H110" s="1460"/>
      <c r="I110" s="1460"/>
      <c r="J110" s="1460"/>
      <c r="K110" s="1460"/>
      <c r="L110" s="1460"/>
      <c r="M110" s="1460"/>
      <c r="N110" s="1461"/>
    </row>
    <row r="113" spans="1:26" ht="30" x14ac:dyDescent="0.25">
      <c r="B113" s="473" t="s">
        <v>19</v>
      </c>
      <c r="C113" s="473" t="s">
        <v>144</v>
      </c>
      <c r="D113" s="1464" t="s">
        <v>77</v>
      </c>
      <c r="E113" s="1466"/>
    </row>
    <row r="114" spans="1:26" x14ac:dyDescent="0.25">
      <c r="B114" s="365" t="s">
        <v>145</v>
      </c>
      <c r="C114" s="740" t="s">
        <v>20</v>
      </c>
      <c r="D114" s="1499" t="s">
        <v>4486</v>
      </c>
      <c r="E114" s="1500"/>
      <c r="J114" s="82">
        <f>0.23+0.46+3</f>
        <v>3.69</v>
      </c>
    </row>
    <row r="117" spans="1:26" ht="26.25" x14ac:dyDescent="0.25">
      <c r="B117" s="1457" t="s">
        <v>146</v>
      </c>
      <c r="C117" s="1458"/>
      <c r="D117" s="1458"/>
      <c r="E117" s="1458"/>
      <c r="F117" s="1458"/>
      <c r="G117" s="1458"/>
      <c r="H117" s="1458"/>
      <c r="I117" s="1458"/>
      <c r="J117" s="1458"/>
      <c r="K117" s="1458"/>
      <c r="L117" s="1458"/>
      <c r="M117" s="1458"/>
      <c r="N117" s="1458"/>
      <c r="O117" s="1458"/>
      <c r="P117" s="1458"/>
    </row>
    <row r="119" spans="1:26" ht="15.75" thickBot="1" x14ac:dyDescent="0.3"/>
    <row r="120" spans="1:26" ht="27" thickBot="1" x14ac:dyDescent="0.3">
      <c r="B120" s="1459" t="s">
        <v>147</v>
      </c>
      <c r="C120" s="1460"/>
      <c r="D120" s="1460"/>
      <c r="E120" s="1460"/>
      <c r="F120" s="1460"/>
      <c r="G120" s="1460"/>
      <c r="H120" s="1460"/>
      <c r="I120" s="1460"/>
      <c r="J120" s="1460"/>
      <c r="K120" s="1460"/>
      <c r="L120" s="1460"/>
      <c r="M120" s="1460"/>
      <c r="N120" s="1461"/>
    </row>
    <row r="122" spans="1:26" ht="15.75" thickBot="1" x14ac:dyDescent="0.3">
      <c r="M122" s="446"/>
      <c r="N122" s="446"/>
    </row>
    <row r="123" spans="1:26" s="13" customFormat="1" ht="60.75" thickBot="1" x14ac:dyDescent="0.3">
      <c r="B123" s="447" t="s">
        <v>35</v>
      </c>
      <c r="C123" s="447" t="s">
        <v>36</v>
      </c>
      <c r="D123" s="447" t="s">
        <v>37</v>
      </c>
      <c r="E123" s="447" t="s">
        <v>38</v>
      </c>
      <c r="F123" s="447" t="s">
        <v>39</v>
      </c>
      <c r="G123" s="447" t="s">
        <v>40</v>
      </c>
      <c r="H123" s="447" t="s">
        <v>41</v>
      </c>
      <c r="I123" s="447" t="s">
        <v>42</v>
      </c>
      <c r="J123" s="447" t="s">
        <v>43</v>
      </c>
      <c r="K123" s="447" t="s">
        <v>44</v>
      </c>
      <c r="L123" s="447" t="s">
        <v>45</v>
      </c>
      <c r="M123" s="448" t="s">
        <v>46</v>
      </c>
      <c r="N123" s="447" t="s">
        <v>47</v>
      </c>
      <c r="O123" s="447" t="s">
        <v>48</v>
      </c>
      <c r="P123" s="773" t="s">
        <v>49</v>
      </c>
      <c r="Q123" s="773" t="s">
        <v>50</v>
      </c>
    </row>
    <row r="124" spans="1:26" s="62" customFormat="1" x14ac:dyDescent="0.25">
      <c r="A124" s="50">
        <v>1</v>
      </c>
      <c r="B124" s="2025"/>
      <c r="C124" s="2025"/>
      <c r="D124" s="2025"/>
      <c r="E124" s="2025"/>
      <c r="F124" s="2025"/>
      <c r="G124" s="2025"/>
      <c r="H124" s="2025"/>
      <c r="I124" s="2025"/>
      <c r="J124" s="2025"/>
      <c r="K124" s="2025"/>
      <c r="L124" s="2025"/>
      <c r="M124" s="2026"/>
      <c r="N124" s="76"/>
      <c r="O124" s="77"/>
      <c r="P124" s="77"/>
      <c r="Q124" s="65"/>
      <c r="R124" s="61"/>
      <c r="S124" s="61"/>
      <c r="T124" s="61"/>
      <c r="U124" s="61"/>
      <c r="V124" s="61"/>
      <c r="W124" s="61"/>
      <c r="X124" s="61"/>
      <c r="Y124" s="61"/>
      <c r="Z124" s="61"/>
    </row>
    <row r="125" spans="1:26" s="62" customFormat="1" ht="71.25" x14ac:dyDescent="0.25">
      <c r="A125" s="50">
        <f t="shared" ref="A125:A131" si="0">+A124+1</f>
        <v>2</v>
      </c>
      <c r="B125" s="450" t="s">
        <v>4481</v>
      </c>
      <c r="C125" s="451" t="s">
        <v>4481</v>
      </c>
      <c r="D125" s="451" t="s">
        <v>4480</v>
      </c>
      <c r="E125" s="450" t="s">
        <v>4485</v>
      </c>
      <c r="F125" s="452" t="s">
        <v>21</v>
      </c>
      <c r="G125" s="54">
        <v>1</v>
      </c>
      <c r="H125" s="1104">
        <v>41592</v>
      </c>
      <c r="I125" s="1104">
        <v>41835</v>
      </c>
      <c r="J125" s="452" t="s">
        <v>21</v>
      </c>
      <c r="K125" s="452">
        <v>0</v>
      </c>
      <c r="L125" s="452">
        <v>8.0299999999999994</v>
      </c>
      <c r="M125" s="450">
        <v>250</v>
      </c>
      <c r="N125" s="957">
        <v>250</v>
      </c>
      <c r="O125" s="59">
        <v>438305</v>
      </c>
      <c r="P125" s="59">
        <v>124</v>
      </c>
      <c r="Q125" s="60" t="s">
        <v>4478</v>
      </c>
      <c r="R125" s="61"/>
      <c r="S125" s="61"/>
      <c r="T125" s="61"/>
      <c r="U125" s="61"/>
      <c r="V125" s="61"/>
      <c r="W125" s="61"/>
      <c r="X125" s="61"/>
      <c r="Y125" s="61"/>
      <c r="Z125" s="61"/>
    </row>
    <row r="126" spans="1:26" s="62" customFormat="1" ht="71.25" x14ac:dyDescent="0.25">
      <c r="A126" s="50">
        <f t="shared" si="0"/>
        <v>3</v>
      </c>
      <c r="B126" s="450" t="s">
        <v>4481</v>
      </c>
      <c r="C126" s="451" t="s">
        <v>4481</v>
      </c>
      <c r="D126" s="451" t="s">
        <v>4480</v>
      </c>
      <c r="E126" s="450" t="s">
        <v>4484</v>
      </c>
      <c r="F126" s="1102" t="s">
        <v>21</v>
      </c>
      <c r="G126" s="54">
        <v>1</v>
      </c>
      <c r="H126" s="984">
        <v>41478</v>
      </c>
      <c r="I126" s="984">
        <v>41722</v>
      </c>
      <c r="J126" s="983" t="s">
        <v>21</v>
      </c>
      <c r="K126" s="458">
        <v>0</v>
      </c>
      <c r="L126" s="458">
        <v>8.0299999999999994</v>
      </c>
      <c r="M126" s="458">
        <v>2400</v>
      </c>
      <c r="N126" s="460">
        <v>2400</v>
      </c>
      <c r="O126" s="59">
        <v>758074250</v>
      </c>
      <c r="P126" s="59">
        <v>126</v>
      </c>
      <c r="Q126" s="60" t="s">
        <v>4478</v>
      </c>
      <c r="R126" s="61"/>
      <c r="S126" s="61"/>
      <c r="T126" s="61"/>
      <c r="U126" s="61"/>
      <c r="V126" s="61"/>
      <c r="W126" s="61"/>
      <c r="X126" s="61"/>
      <c r="Y126" s="61"/>
      <c r="Z126" s="61"/>
    </row>
    <row r="127" spans="1:26" s="62" customFormat="1" ht="71.25" x14ac:dyDescent="0.25">
      <c r="A127" s="50">
        <f t="shared" si="0"/>
        <v>4</v>
      </c>
      <c r="B127" s="450" t="s">
        <v>4481</v>
      </c>
      <c r="C127" s="451" t="s">
        <v>4481</v>
      </c>
      <c r="D127" s="451" t="s">
        <v>442</v>
      </c>
      <c r="E127" s="1103">
        <v>701820130377</v>
      </c>
      <c r="F127" s="52" t="s">
        <v>21</v>
      </c>
      <c r="G127" s="54">
        <v>1</v>
      </c>
      <c r="H127" s="55">
        <v>41577</v>
      </c>
      <c r="I127" s="55">
        <v>41943</v>
      </c>
      <c r="J127" s="56" t="s">
        <v>21</v>
      </c>
      <c r="K127" s="58">
        <v>0</v>
      </c>
      <c r="L127" s="57">
        <v>12</v>
      </c>
      <c r="M127" s="41" t="s">
        <v>4483</v>
      </c>
      <c r="N127" s="41" t="s">
        <v>4483</v>
      </c>
      <c r="O127" s="59">
        <v>466171480</v>
      </c>
      <c r="P127" s="59">
        <v>128</v>
      </c>
      <c r="Q127" s="60" t="s">
        <v>4478</v>
      </c>
      <c r="R127" s="61"/>
      <c r="S127" s="61"/>
      <c r="T127" s="61"/>
      <c r="U127" s="61"/>
      <c r="V127" s="61"/>
      <c r="W127" s="61"/>
      <c r="X127" s="61"/>
      <c r="Y127" s="61"/>
      <c r="Z127" s="61"/>
    </row>
    <row r="128" spans="1:26" s="62" customFormat="1" ht="71.25" x14ac:dyDescent="0.25">
      <c r="A128" s="50">
        <f t="shared" si="0"/>
        <v>5</v>
      </c>
      <c r="B128" s="450" t="s">
        <v>4481</v>
      </c>
      <c r="C128" s="451" t="s">
        <v>4481</v>
      </c>
      <c r="D128" s="451" t="s">
        <v>4480</v>
      </c>
      <c r="E128" s="450" t="s">
        <v>4482</v>
      </c>
      <c r="F128" s="1102" t="s">
        <v>21</v>
      </c>
      <c r="G128" s="54">
        <v>1</v>
      </c>
      <c r="H128" s="55">
        <v>41338</v>
      </c>
      <c r="I128" s="55">
        <v>41399</v>
      </c>
      <c r="J128" s="56" t="s">
        <v>21</v>
      </c>
      <c r="K128" s="58">
        <v>0</v>
      </c>
      <c r="L128" s="58">
        <v>2</v>
      </c>
      <c r="M128" s="460">
        <v>2400</v>
      </c>
      <c r="N128" s="460">
        <v>2400</v>
      </c>
      <c r="O128" s="1101">
        <v>225000000</v>
      </c>
      <c r="P128" s="77">
        <v>129</v>
      </c>
      <c r="Q128" s="60" t="s">
        <v>4478</v>
      </c>
      <c r="R128" s="61"/>
      <c r="S128" s="61"/>
      <c r="T128" s="61"/>
      <c r="U128" s="61"/>
      <c r="V128" s="61"/>
      <c r="W128" s="61"/>
      <c r="X128" s="61"/>
      <c r="Y128" s="61"/>
      <c r="Z128" s="61"/>
    </row>
    <row r="129" spans="1:26" s="62" customFormat="1" ht="71.25" x14ac:dyDescent="0.25">
      <c r="A129" s="50">
        <f t="shared" si="0"/>
        <v>6</v>
      </c>
      <c r="B129" s="450" t="s">
        <v>4481</v>
      </c>
      <c r="C129" s="451" t="s">
        <v>4481</v>
      </c>
      <c r="D129" s="451" t="s">
        <v>4480</v>
      </c>
      <c r="E129" s="450" t="s">
        <v>4479</v>
      </c>
      <c r="F129" s="1102" t="s">
        <v>21</v>
      </c>
      <c r="G129" s="54">
        <v>1</v>
      </c>
      <c r="H129" s="55">
        <v>41810</v>
      </c>
      <c r="I129" s="55">
        <v>41912</v>
      </c>
      <c r="J129" s="74" t="s">
        <v>21</v>
      </c>
      <c r="K129" s="75">
        <v>0</v>
      </c>
      <c r="L129" s="1312">
        <v>3.33</v>
      </c>
      <c r="M129" s="458">
        <v>2400</v>
      </c>
      <c r="N129" s="460">
        <v>2400</v>
      </c>
      <c r="O129" s="1101">
        <v>598556280</v>
      </c>
      <c r="P129" s="77">
        <v>131</v>
      </c>
      <c r="Q129" s="60" t="s">
        <v>4478</v>
      </c>
      <c r="R129" s="61"/>
      <c r="S129" s="61"/>
      <c r="T129" s="61"/>
      <c r="U129" s="61"/>
      <c r="V129" s="61"/>
      <c r="W129" s="61"/>
      <c r="X129" s="61"/>
      <c r="Y129" s="61"/>
      <c r="Z129" s="61"/>
    </row>
    <row r="130" spans="1:26" s="62" customFormat="1" x14ac:dyDescent="0.25">
      <c r="A130" s="50">
        <f t="shared" si="0"/>
        <v>7</v>
      </c>
      <c r="B130" s="71"/>
      <c r="C130" s="72"/>
      <c r="D130" s="71"/>
      <c r="E130" s="228"/>
      <c r="F130" s="73"/>
      <c r="G130" s="73"/>
      <c r="H130" s="73"/>
      <c r="I130" s="74"/>
      <c r="J130" s="74"/>
      <c r="K130" s="74"/>
      <c r="L130" s="74"/>
      <c r="M130" s="75"/>
      <c r="N130" s="75"/>
      <c r="O130" s="77"/>
      <c r="P130" s="77"/>
      <c r="Q130" s="65"/>
      <c r="R130" s="61"/>
      <c r="S130" s="61"/>
      <c r="T130" s="61"/>
      <c r="U130" s="61"/>
      <c r="V130" s="61"/>
      <c r="W130" s="61"/>
      <c r="X130" s="61"/>
      <c r="Y130" s="61"/>
      <c r="Z130" s="61"/>
    </row>
    <row r="131" spans="1:26" s="62" customFormat="1" x14ac:dyDescent="0.25">
      <c r="A131" s="50">
        <f t="shared" si="0"/>
        <v>8</v>
      </c>
      <c r="B131" s="71"/>
      <c r="C131" s="72"/>
      <c r="D131" s="71"/>
      <c r="E131" s="228"/>
      <c r="F131" s="73"/>
      <c r="G131" s="73"/>
      <c r="H131" s="73"/>
      <c r="I131" s="74"/>
      <c r="J131" s="74"/>
      <c r="K131" s="75">
        <v>0</v>
      </c>
      <c r="L131" s="75">
        <f>SUM(L125:L130)</f>
        <v>33.39</v>
      </c>
      <c r="M131" s="75"/>
      <c r="N131" s="75"/>
      <c r="O131" s="77"/>
      <c r="P131" s="77"/>
      <c r="Q131" s="65"/>
      <c r="R131" s="61"/>
      <c r="S131" s="61"/>
      <c r="T131" s="61"/>
      <c r="U131" s="61"/>
      <c r="V131" s="61"/>
      <c r="W131" s="61"/>
      <c r="X131" s="61"/>
      <c r="Y131" s="61"/>
      <c r="Z131" s="61"/>
    </row>
    <row r="132" spans="1:26" s="62" customFormat="1" x14ac:dyDescent="0.25">
      <c r="A132" s="50"/>
      <c r="B132" s="78" t="s">
        <v>30</v>
      </c>
      <c r="C132" s="72"/>
      <c r="D132" s="71"/>
      <c r="E132" s="228"/>
      <c r="F132" s="73"/>
      <c r="G132" s="73"/>
      <c r="H132" s="73"/>
      <c r="I132" s="74"/>
      <c r="J132" s="74"/>
      <c r="K132" s="79"/>
      <c r="L132" s="79"/>
      <c r="M132" s="251"/>
      <c r="N132" s="79"/>
      <c r="O132" s="77"/>
      <c r="P132" s="77"/>
      <c r="Q132" s="81"/>
    </row>
    <row r="133" spans="1:26" x14ac:dyDescent="0.25">
      <c r="E133" s="83"/>
    </row>
    <row r="134" spans="1:26" ht="18.75" x14ac:dyDescent="0.25">
      <c r="B134" s="86" t="s">
        <v>151</v>
      </c>
      <c r="C134" s="87">
        <f>+K132</f>
        <v>0</v>
      </c>
      <c r="H134" s="89"/>
      <c r="I134" s="89"/>
      <c r="J134" s="89"/>
      <c r="K134" s="89"/>
      <c r="L134" s="89"/>
      <c r="M134" s="89"/>
    </row>
    <row r="136" spans="1:26" ht="15.75" thickBot="1" x14ac:dyDescent="0.3"/>
    <row r="137" spans="1:26" ht="30.75" thickBot="1" x14ac:dyDescent="0.3">
      <c r="B137" s="502" t="s">
        <v>152</v>
      </c>
      <c r="C137" s="503" t="s">
        <v>153</v>
      </c>
      <c r="D137" s="502" t="s">
        <v>29</v>
      </c>
      <c r="E137" s="503" t="s">
        <v>154</v>
      </c>
    </row>
    <row r="138" spans="1:26" x14ac:dyDescent="0.25">
      <c r="B138" s="66" t="s">
        <v>155</v>
      </c>
      <c r="C138" s="504">
        <v>20</v>
      </c>
      <c r="D138" s="504">
        <v>0</v>
      </c>
      <c r="E138" s="1462">
        <f>+D138+D139+D140</f>
        <v>0</v>
      </c>
    </row>
    <row r="139" spans="1:26" x14ac:dyDescent="0.25">
      <c r="B139" s="66" t="s">
        <v>156</v>
      </c>
      <c r="C139" s="740">
        <v>30</v>
      </c>
      <c r="D139" s="740">
        <v>0</v>
      </c>
      <c r="E139" s="1454"/>
    </row>
    <row r="140" spans="1:26" ht="15.75" thickBot="1" x14ac:dyDescent="0.3">
      <c r="B140" s="66" t="s">
        <v>157</v>
      </c>
      <c r="C140" s="505">
        <v>40</v>
      </c>
      <c r="D140" s="505">
        <v>0</v>
      </c>
      <c r="E140" s="1463"/>
    </row>
    <row r="142" spans="1:26" ht="15.75" thickBot="1" x14ac:dyDescent="0.3"/>
    <row r="143" spans="1:26" ht="27" thickBot="1" x14ac:dyDescent="0.3">
      <c r="B143" s="1459" t="s">
        <v>158</v>
      </c>
      <c r="C143" s="1460"/>
      <c r="D143" s="1460"/>
      <c r="E143" s="1460"/>
      <c r="F143" s="1460"/>
      <c r="G143" s="1460"/>
      <c r="H143" s="1460"/>
      <c r="I143" s="1460"/>
      <c r="J143" s="1460"/>
      <c r="K143" s="1460"/>
      <c r="L143" s="1460"/>
      <c r="M143" s="1460"/>
      <c r="N143" s="1461"/>
    </row>
    <row r="145" spans="2:17" ht="75" x14ac:dyDescent="0.25">
      <c r="B145" s="472" t="s">
        <v>87</v>
      </c>
      <c r="C145" s="472" t="s">
        <v>88</v>
      </c>
      <c r="D145" s="472" t="s">
        <v>89</v>
      </c>
      <c r="E145" s="472" t="s">
        <v>90</v>
      </c>
      <c r="F145" s="472" t="s">
        <v>91</v>
      </c>
      <c r="G145" s="472" t="s">
        <v>92</v>
      </c>
      <c r="H145" s="472" t="s">
        <v>93</v>
      </c>
      <c r="I145" s="472" t="s">
        <v>94</v>
      </c>
      <c r="J145" s="1464" t="s">
        <v>95</v>
      </c>
      <c r="K145" s="1465"/>
      <c r="L145" s="1466"/>
      <c r="M145" s="472" t="s">
        <v>96</v>
      </c>
      <c r="N145" s="472" t="s">
        <v>97</v>
      </c>
      <c r="O145" s="472" t="s">
        <v>98</v>
      </c>
      <c r="P145" s="1464" t="s">
        <v>77</v>
      </c>
      <c r="Q145" s="1466"/>
    </row>
    <row r="146" spans="2:17" ht="75" x14ac:dyDescent="0.25">
      <c r="B146" s="486" t="s">
        <v>1993</v>
      </c>
      <c r="C146" s="182" t="s">
        <v>1244</v>
      </c>
      <c r="D146" s="107" t="s">
        <v>4477</v>
      </c>
      <c r="E146" s="97">
        <v>64517218</v>
      </c>
      <c r="F146" s="107" t="s">
        <v>4476</v>
      </c>
      <c r="G146" s="182" t="s">
        <v>4475</v>
      </c>
      <c r="H146" s="188" t="s">
        <v>4474</v>
      </c>
      <c r="I146" s="478" t="s">
        <v>81</v>
      </c>
      <c r="J146" s="360" t="s">
        <v>4462</v>
      </c>
      <c r="K146" s="269" t="s">
        <v>4473</v>
      </c>
      <c r="L146" s="269" t="s">
        <v>4472</v>
      </c>
      <c r="M146" s="88" t="s">
        <v>20</v>
      </c>
      <c r="N146" s="88" t="s">
        <v>21</v>
      </c>
      <c r="O146" s="88"/>
      <c r="P146" s="1499" t="s">
        <v>4459</v>
      </c>
      <c r="Q146" s="1500"/>
    </row>
    <row r="147" spans="2:17" ht="30" x14ac:dyDescent="0.25">
      <c r="B147" s="486" t="s">
        <v>1993</v>
      </c>
      <c r="C147" s="182" t="s">
        <v>3524</v>
      </c>
      <c r="D147" s="107" t="s">
        <v>4471</v>
      </c>
      <c r="E147" s="97">
        <v>73570232</v>
      </c>
      <c r="F147" s="97" t="s">
        <v>4470</v>
      </c>
      <c r="G147" s="107" t="s">
        <v>1363</v>
      </c>
      <c r="H147" s="479" t="s">
        <v>4469</v>
      </c>
      <c r="I147" s="478" t="s">
        <v>81</v>
      </c>
      <c r="J147" s="107" t="s">
        <v>4468</v>
      </c>
      <c r="K147" s="107" t="s">
        <v>4467</v>
      </c>
      <c r="L147" s="107" t="s">
        <v>4466</v>
      </c>
      <c r="M147" s="88" t="s">
        <v>20</v>
      </c>
      <c r="N147" s="88" t="s">
        <v>21</v>
      </c>
      <c r="O147" s="88" t="s">
        <v>20</v>
      </c>
      <c r="P147" s="1499" t="s">
        <v>4465</v>
      </c>
      <c r="Q147" s="1500"/>
    </row>
    <row r="148" spans="2:17" ht="120" x14ac:dyDescent="0.25">
      <c r="B148" s="486" t="s">
        <v>2195</v>
      </c>
      <c r="C148" s="107" t="s">
        <v>1244</v>
      </c>
      <c r="D148" s="107" t="s">
        <v>4464</v>
      </c>
      <c r="E148" s="212">
        <v>645320029</v>
      </c>
      <c r="F148" s="107" t="s">
        <v>4463</v>
      </c>
      <c r="G148" s="107" t="s">
        <v>114</v>
      </c>
      <c r="H148" s="480">
        <v>39828</v>
      </c>
      <c r="I148" s="478" t="s">
        <v>81</v>
      </c>
      <c r="J148" s="360" t="s">
        <v>4462</v>
      </c>
      <c r="K148" s="107" t="s">
        <v>4461</v>
      </c>
      <c r="L148" s="107" t="s">
        <v>4460</v>
      </c>
      <c r="M148" s="88" t="s">
        <v>20</v>
      </c>
      <c r="N148" s="88" t="s">
        <v>21</v>
      </c>
      <c r="O148" s="88" t="s">
        <v>20</v>
      </c>
      <c r="P148" s="1499" t="s">
        <v>4459</v>
      </c>
      <c r="Q148" s="1500"/>
    </row>
    <row r="149" spans="2:17" x14ac:dyDescent="0.25">
      <c r="B149" s="107"/>
      <c r="C149" s="107"/>
      <c r="D149" s="97"/>
      <c r="E149" s="97"/>
      <c r="F149" s="97"/>
      <c r="G149" s="107"/>
      <c r="H149" s="480"/>
      <c r="I149" s="95"/>
      <c r="J149" s="107"/>
      <c r="K149" s="107"/>
      <c r="L149" s="107"/>
      <c r="M149" s="88"/>
      <c r="N149" s="88"/>
      <c r="O149" s="88"/>
      <c r="P149" s="769"/>
      <c r="Q149" s="770"/>
    </row>
    <row r="150" spans="2:17" x14ac:dyDescent="0.25">
      <c r="B150" s="107"/>
      <c r="C150" s="97"/>
      <c r="D150" s="97"/>
      <c r="E150" s="107"/>
      <c r="F150" s="479"/>
      <c r="G150" s="478"/>
      <c r="H150" s="107"/>
      <c r="I150" s="107"/>
      <c r="J150" s="107"/>
      <c r="K150" s="88"/>
      <c r="L150" s="88"/>
      <c r="M150" s="88"/>
      <c r="N150" s="1499"/>
      <c r="O150" s="1500"/>
      <c r="P150" s="1448"/>
      <c r="Q150" s="1449"/>
    </row>
    <row r="151" spans="2:17" x14ac:dyDescent="0.25">
      <c r="B151" s="107"/>
      <c r="C151" s="107"/>
      <c r="D151" s="107"/>
      <c r="E151" s="97"/>
      <c r="F151" s="107"/>
      <c r="G151" s="107"/>
      <c r="H151" s="480"/>
      <c r="I151" s="95"/>
      <c r="J151" s="107"/>
      <c r="K151" s="107"/>
      <c r="L151" s="107"/>
      <c r="M151" s="88"/>
      <c r="N151" s="88"/>
      <c r="O151" s="88"/>
      <c r="P151" s="769"/>
      <c r="Q151" s="770"/>
    </row>
    <row r="152" spans="2:17" x14ac:dyDescent="0.25">
      <c r="B152" s="107"/>
      <c r="C152" s="107"/>
      <c r="D152" s="107"/>
      <c r="E152" s="97"/>
      <c r="F152" s="97"/>
      <c r="G152" s="97"/>
      <c r="H152" s="480"/>
      <c r="I152" s="95"/>
      <c r="J152" s="107"/>
      <c r="K152" s="107"/>
      <c r="L152" s="107"/>
      <c r="M152" s="88"/>
      <c r="N152" s="88"/>
      <c r="O152" s="88"/>
      <c r="P152" s="1447"/>
      <c r="Q152" s="1447"/>
    </row>
    <row r="153" spans="2:17" x14ac:dyDescent="0.25">
      <c r="B153" s="107"/>
      <c r="C153" s="107"/>
      <c r="D153" s="107"/>
      <c r="E153" s="97"/>
      <c r="F153" s="97"/>
      <c r="G153" s="97"/>
      <c r="H153" s="480"/>
      <c r="I153" s="95"/>
      <c r="J153" s="107"/>
      <c r="K153" s="107"/>
      <c r="L153" s="107"/>
      <c r="M153" s="88"/>
      <c r="N153" s="88"/>
      <c r="O153" s="88"/>
      <c r="P153" s="740"/>
      <c r="Q153" s="740"/>
    </row>
    <row r="154" spans="2:17" x14ac:dyDescent="0.25">
      <c r="B154" s="107"/>
      <c r="C154" s="107"/>
      <c r="D154" s="107"/>
      <c r="E154" s="97"/>
      <c r="F154" s="97"/>
      <c r="G154" s="97"/>
      <c r="H154" s="480"/>
      <c r="I154" s="95"/>
      <c r="J154" s="107"/>
      <c r="K154" s="107"/>
      <c r="L154" s="107"/>
      <c r="M154" s="88"/>
      <c r="N154" s="88"/>
      <c r="O154" s="88"/>
      <c r="P154" s="740"/>
      <c r="Q154" s="740"/>
    </row>
    <row r="155" spans="2:17" x14ac:dyDescent="0.25">
      <c r="B155" s="107"/>
      <c r="C155" s="107"/>
      <c r="D155" s="107"/>
      <c r="E155" s="97"/>
      <c r="F155" s="97"/>
      <c r="G155" s="97"/>
      <c r="H155" s="480"/>
      <c r="I155" s="95"/>
      <c r="J155" s="107"/>
      <c r="K155" s="107"/>
      <c r="L155" s="107"/>
      <c r="M155" s="88"/>
      <c r="N155" s="88"/>
      <c r="O155" s="88"/>
      <c r="P155" s="740"/>
      <c r="Q155" s="740"/>
    </row>
    <row r="156" spans="2:17" x14ac:dyDescent="0.25">
      <c r="B156" s="107"/>
      <c r="C156" s="107"/>
      <c r="D156" s="107"/>
      <c r="E156" s="97"/>
      <c r="F156" s="97"/>
      <c r="G156" s="97"/>
      <c r="H156" s="480"/>
      <c r="I156" s="95"/>
      <c r="J156" s="107"/>
      <c r="K156" s="107"/>
      <c r="L156" s="107"/>
      <c r="M156" s="88"/>
      <c r="N156" s="88"/>
      <c r="O156" s="88"/>
      <c r="P156" s="740"/>
      <c r="Q156" s="740"/>
    </row>
    <row r="159" spans="2:17" ht="15.75" thickBot="1" x14ac:dyDescent="0.3"/>
    <row r="160" spans="2:17" ht="30" x14ac:dyDescent="0.25">
      <c r="B160" s="766" t="s">
        <v>19</v>
      </c>
      <c r="C160" s="766" t="s">
        <v>152</v>
      </c>
      <c r="D160" s="472" t="s">
        <v>153</v>
      </c>
      <c r="E160" s="766" t="s">
        <v>29</v>
      </c>
      <c r="F160" s="503" t="s">
        <v>182</v>
      </c>
      <c r="G160" s="507"/>
    </row>
    <row r="161" spans="2:7" ht="108" x14ac:dyDescent="0.2">
      <c r="B161" s="1455" t="s">
        <v>183</v>
      </c>
      <c r="C161" s="508" t="s">
        <v>184</v>
      </c>
      <c r="D161" s="740">
        <v>25</v>
      </c>
      <c r="E161" s="740">
        <v>0</v>
      </c>
      <c r="F161" s="1422">
        <f>+E161+E162+E163</f>
        <v>0</v>
      </c>
      <c r="G161" s="509"/>
    </row>
    <row r="162" spans="2:7" ht="96" x14ac:dyDescent="0.2">
      <c r="B162" s="1455"/>
      <c r="C162" s="508" t="s">
        <v>185</v>
      </c>
      <c r="D162" s="757">
        <v>25</v>
      </c>
      <c r="E162" s="740">
        <v>0</v>
      </c>
      <c r="F162" s="1456"/>
      <c r="G162" s="509"/>
    </row>
    <row r="163" spans="2:7" ht="60" x14ac:dyDescent="0.2">
      <c r="B163" s="1455"/>
      <c r="C163" s="508" t="s">
        <v>186</v>
      </c>
      <c r="D163" s="740">
        <v>10</v>
      </c>
      <c r="E163" s="740">
        <v>0</v>
      </c>
      <c r="F163" s="1423"/>
      <c r="G163" s="509"/>
    </row>
    <row r="164" spans="2:7" x14ac:dyDescent="0.25">
      <c r="C164" s="442"/>
    </row>
    <row r="167" spans="2:7" x14ac:dyDescent="0.25">
      <c r="B167" s="441" t="s">
        <v>187</v>
      </c>
    </row>
    <row r="170" spans="2:7" x14ac:dyDescent="0.25">
      <c r="B170" s="443" t="s">
        <v>19</v>
      </c>
      <c r="C170" s="443" t="s">
        <v>28</v>
      </c>
      <c r="D170" s="766" t="s">
        <v>29</v>
      </c>
      <c r="E170" s="766" t="s">
        <v>30</v>
      </c>
    </row>
    <row r="171" spans="2:7" ht="28.5" x14ac:dyDescent="0.25">
      <c r="B171" s="444" t="s">
        <v>188</v>
      </c>
      <c r="C171" s="837">
        <v>40</v>
      </c>
      <c r="D171" s="740">
        <f>+E138</f>
        <v>0</v>
      </c>
      <c r="E171" s="1445">
        <f>+D171+D172</f>
        <v>0</v>
      </c>
    </row>
    <row r="172" spans="2:7" ht="42.75" x14ac:dyDescent="0.25">
      <c r="B172" s="444" t="s">
        <v>189</v>
      </c>
      <c r="C172" s="837">
        <v>60</v>
      </c>
      <c r="D172" s="740">
        <v>0</v>
      </c>
      <c r="E172" s="1446"/>
    </row>
  </sheetData>
  <mergeCells count="72">
    <mergeCell ref="B161:B163"/>
    <mergeCell ref="F161:F163"/>
    <mergeCell ref="E171:E172"/>
    <mergeCell ref="P146:Q146"/>
    <mergeCell ref="P147:Q147"/>
    <mergeCell ref="P148:Q148"/>
    <mergeCell ref="N150:O150"/>
    <mergeCell ref="P150:Q150"/>
    <mergeCell ref="P152:Q152"/>
    <mergeCell ref="J145:L145"/>
    <mergeCell ref="P145:Q145"/>
    <mergeCell ref="N107:N108"/>
    <mergeCell ref="O107:O108"/>
    <mergeCell ref="P107:Q108"/>
    <mergeCell ref="B110:N110"/>
    <mergeCell ref="D113:E113"/>
    <mergeCell ref="D114:E114"/>
    <mergeCell ref="B117:P117"/>
    <mergeCell ref="B120:N120"/>
    <mergeCell ref="B124:M124"/>
    <mergeCell ref="E138:E140"/>
    <mergeCell ref="B143:N143"/>
    <mergeCell ref="B104:B106"/>
    <mergeCell ref="C104:C106"/>
    <mergeCell ref="M104:M106"/>
    <mergeCell ref="N104:N106"/>
    <mergeCell ref="O104:O106"/>
    <mergeCell ref="P104:Q106"/>
    <mergeCell ref="P94:Q94"/>
    <mergeCell ref="P95:Q95"/>
    <mergeCell ref="P96:Q96"/>
    <mergeCell ref="P97:Q97"/>
    <mergeCell ref="B98:B103"/>
    <mergeCell ref="C98:C103"/>
    <mergeCell ref="N98:N103"/>
    <mergeCell ref="P98:Q98"/>
    <mergeCell ref="P88:Q88"/>
    <mergeCell ref="P89:Q89"/>
    <mergeCell ref="P90:Q90"/>
    <mergeCell ref="P91:Q91"/>
    <mergeCell ref="P92:Q92"/>
    <mergeCell ref="B80:N80"/>
    <mergeCell ref="J85:L85"/>
    <mergeCell ref="P85:Q85"/>
    <mergeCell ref="O73:P73"/>
    <mergeCell ref="O74:P74"/>
    <mergeCell ref="P93:Q93"/>
    <mergeCell ref="P87:Q87"/>
    <mergeCell ref="O70:P70"/>
    <mergeCell ref="O71:P71"/>
    <mergeCell ref="O72:P72"/>
    <mergeCell ref="P86:Q86"/>
    <mergeCell ref="B2:P2"/>
    <mergeCell ref="B4:P4"/>
    <mergeCell ref="C6:N6"/>
    <mergeCell ref="C7:N7"/>
    <mergeCell ref="C8:N8"/>
    <mergeCell ref="C62:N62"/>
    <mergeCell ref="B64:N64"/>
    <mergeCell ref="O68:P68"/>
    <mergeCell ref="O69:P69"/>
    <mergeCell ref="C9:N9"/>
    <mergeCell ref="O67:P67"/>
    <mergeCell ref="C10:E10"/>
    <mergeCell ref="B14:C21"/>
    <mergeCell ref="B22:C22"/>
    <mergeCell ref="E40:E41"/>
    <mergeCell ref="M45:N45"/>
    <mergeCell ref="B49:M49"/>
    <mergeCell ref="B58:B59"/>
    <mergeCell ref="C58:C59"/>
    <mergeCell ref="D58:E58"/>
  </mergeCells>
  <dataValidations count="2">
    <dataValidation type="decimal" allowBlank="1" showInputMessage="1" showErrorMessage="1" sqref="WVH983088 WBP983088 VRT983088 VHX983088 UYB983088 UOF983088 UEJ983088 TUN983088 TKR983088 TAV983088 SQZ983088 SHD983088 RXH983088 RNL983088 RDP983088 QTT983088 QJX983088 QAB983088 PQF983088 PGJ983088 OWN983088 OMR983088 OCV983088 NSZ983088 NJD983088 MZH983088 MPL983088 MFP983088 LVT983088 LLX983088 LCB983088 KSF983088 KIJ983088 JYN983088 JOR983088 JEV983088 IUZ983088 ILD983088 IBH983088 HRL983088 HHP983088 GXT983088 GNX983088 GEB983088 FUF983088 FKJ983088 FAN983088 EQR983088 EGV983088 DWZ983088 DND983088 DDH983088 CTL983088 CJP983088 BZT983088 BPX983088 BGB983088 AWF983088 AMJ983088 ACN983088 SR983088 IV983088 C983088 WVH917552 WLL917552 WBP917552 VRT917552 VHX917552 UYB917552 UOF917552 UEJ917552 TUN917552 TKR917552 TAV917552 SQZ917552 SHD917552 RXH917552 RNL917552 RDP917552 QTT917552 QJX917552 QAB917552 PQF917552 PGJ917552 OWN917552 OMR917552 OCV917552 NSZ917552 NJD917552 MZH917552 MPL917552 MFP917552 LVT917552 LLX917552 LCB917552 KSF917552 KIJ917552 JYN917552 JOR917552 JEV917552 IUZ917552 ILD917552 IBH917552 HRL917552 HHP917552 GXT917552 GNX917552 GEB917552 FUF917552 FKJ917552 FAN917552 EQR917552 EGV917552 DWZ917552 DND917552 DDH917552 CTL917552 CJP917552 BZT917552 BPX917552 BGB917552 AWF917552 AMJ917552 ACN917552 SR917552 IV917552 C917552 WVH852016 WLL852016 WBP852016 VRT852016 VHX852016 UYB852016 UOF852016 UEJ852016 TUN852016 TKR852016 TAV852016 SQZ852016 SHD852016 RXH852016 RNL852016 RDP852016 QTT852016 QJX852016 QAB852016 PQF852016 PGJ852016 OWN852016 OMR852016 OCV852016 NSZ852016 NJD852016 MZH852016 MPL852016 MFP852016 LVT852016 LLX852016 LCB852016 KSF852016 KIJ852016 JYN852016 JOR852016 JEV852016 IUZ852016 ILD852016 IBH852016 HRL852016 HHP852016 GXT852016 GNX852016 GEB852016 FUF852016 FKJ852016 FAN852016 EQR852016 EGV852016 DWZ852016 DND852016 DDH852016 CTL852016 CJP852016 BZT852016 BPX852016 BGB852016 AWF852016 AMJ852016 ACN852016 SR852016 IV852016 C852016 WVH786480 WLL786480 WBP786480 VRT786480 VHX786480 UYB786480 UOF786480 UEJ786480 TUN786480 TKR786480 TAV786480 SQZ786480 SHD786480 RXH786480 RNL786480 RDP786480 QTT786480 QJX786480 QAB786480 PQF786480 PGJ786480 OWN786480 OMR786480 OCV786480 NSZ786480 NJD786480 MZH786480 MPL786480 MFP786480 LVT786480 LLX786480 LCB786480 KSF786480 KIJ786480 JYN786480 JOR786480 JEV786480 IUZ786480 ILD786480 IBH786480 HRL786480 HHP786480 GXT786480 GNX786480 GEB786480 FUF786480 FKJ786480 FAN786480 EQR786480 EGV786480 DWZ786480 DND786480 DDH786480 CTL786480 CJP786480 BZT786480 BPX786480 BGB786480 AWF786480 AMJ786480 ACN786480 SR786480 IV786480 C786480 WVH720944 WLL720944 WBP720944 VRT720944 VHX720944 UYB720944 UOF720944 UEJ720944 TUN720944 TKR720944 TAV720944 SQZ720944 SHD720944 RXH720944 RNL720944 RDP720944 QTT720944 QJX720944 QAB720944 PQF720944 PGJ720944 OWN720944 OMR720944 OCV720944 NSZ720944 NJD720944 MZH720944 MPL720944 MFP720944 LVT720944 LLX720944 LCB720944 KSF720944 KIJ720944 JYN720944 JOR720944 JEV720944 IUZ720944 ILD720944 IBH720944 HRL720944 HHP720944 GXT720944 GNX720944 GEB720944 FUF720944 FKJ720944 FAN720944 EQR720944 EGV720944 DWZ720944 DND720944 DDH720944 CTL720944 CJP720944 BZT720944 BPX720944 BGB720944 AWF720944 AMJ720944 ACN720944 SR720944 IV720944 C720944 WVH655408 WLL655408 WBP655408 VRT655408 VHX655408 UYB655408 UOF655408 UEJ655408 TUN655408 TKR655408 TAV655408 SQZ655408 SHD655408 RXH655408 RNL655408 RDP655408 QTT655408 QJX655408 QAB655408 PQF655408 PGJ655408 OWN655408 OMR655408 OCV655408 NSZ655408 NJD655408 MZH655408 MPL655408 MFP655408 LVT655408 LLX655408 LCB655408 KSF655408 KIJ655408 JYN655408 JOR655408 JEV655408 IUZ655408 ILD655408 IBH655408 HRL655408 HHP655408 GXT655408 GNX655408 GEB655408 FUF655408 FKJ655408 FAN655408 EQR655408 EGV655408 DWZ655408 DND655408 DDH655408 CTL655408 CJP655408 BZT655408 BPX655408 BGB655408 AWF655408 AMJ655408 ACN655408 SR655408 IV655408 C655408 WVH589872 WLL589872 WBP589872 VRT589872 VHX589872 UYB589872 UOF589872 UEJ589872 TUN589872 TKR589872 TAV589872 SQZ589872 SHD589872 RXH589872 RNL589872 RDP589872 QTT589872 QJX589872 QAB589872 PQF589872 PGJ589872 OWN589872 OMR589872 OCV589872 NSZ589872 NJD589872 MZH589872 MPL589872 MFP589872 LVT589872 LLX589872 LCB589872 KSF589872 KIJ589872 JYN589872 JOR589872 JEV589872 IUZ589872 ILD589872 IBH589872 HRL589872 HHP589872 GXT589872 GNX589872 GEB589872 FUF589872 FKJ589872 FAN589872 EQR589872 EGV589872 DWZ589872 DND589872 DDH589872 CTL589872 CJP589872 BZT589872 BPX589872 BGB589872 AWF589872 AMJ589872 ACN589872 SR589872 IV589872 C589872 WVH524336 WLL524336 WBP524336 VRT524336 VHX524336 UYB524336 UOF524336 UEJ524336 TUN524336 TKR524336 TAV524336 SQZ524336 SHD524336 RXH524336 RNL524336 RDP524336 QTT524336 QJX524336 QAB524336 PQF524336 PGJ524336 OWN524336 OMR524336 OCV524336 NSZ524336 NJD524336 MZH524336 MPL524336 MFP524336 LVT524336 LLX524336 LCB524336 KSF524336 KIJ524336 JYN524336 JOR524336 JEV524336 IUZ524336 ILD524336 IBH524336 HRL524336 HHP524336 GXT524336 GNX524336 GEB524336 FUF524336 FKJ524336 FAN524336 EQR524336 EGV524336 DWZ524336 DND524336 DDH524336 CTL524336 CJP524336 BZT524336 BPX524336 BGB524336 AWF524336 AMJ524336 ACN524336 SR524336 IV524336 C524336 WVH458800 WLL458800 WBP458800 VRT458800 VHX458800 UYB458800 UOF458800 UEJ458800 TUN458800 TKR458800 TAV458800 SQZ458800 SHD458800 RXH458800 RNL458800 RDP458800 QTT458800 QJX458800 QAB458800 PQF458800 PGJ458800 OWN458800 OMR458800 OCV458800 NSZ458800 NJD458800 MZH458800 MPL458800 MFP458800 LVT458800 LLX458800 LCB458800 KSF458800 KIJ458800 JYN458800 JOR458800 JEV458800 IUZ458800 ILD458800 IBH458800 HRL458800 HHP458800 GXT458800 GNX458800 GEB458800 FUF458800 FKJ458800 FAN458800 EQR458800 EGV458800 DWZ458800 DND458800 DDH458800 CTL458800 CJP458800 BZT458800 BPX458800 BGB458800 AWF458800 AMJ458800 ACN458800 SR458800 IV458800 C458800 WVH393264 WLL393264 WBP393264 VRT393264 VHX393264 UYB393264 UOF393264 UEJ393264 TUN393264 TKR393264 TAV393264 SQZ393264 SHD393264 RXH393264 RNL393264 RDP393264 QTT393264 QJX393264 QAB393264 PQF393264 PGJ393264 OWN393264 OMR393264 OCV393264 NSZ393264 NJD393264 MZH393264 MPL393264 MFP393264 LVT393264 LLX393264 LCB393264 KSF393264 KIJ393264 JYN393264 JOR393264 JEV393264 IUZ393264 ILD393264 IBH393264 HRL393264 HHP393264 GXT393264 GNX393264 GEB393264 FUF393264 FKJ393264 FAN393264 EQR393264 EGV393264 DWZ393264 DND393264 DDH393264 CTL393264 CJP393264 BZT393264 BPX393264 BGB393264 AWF393264 AMJ393264 ACN393264 SR393264 IV393264 C393264 WVH327728 WLL327728 WBP327728 VRT327728 VHX327728 UYB327728 UOF327728 UEJ327728 TUN327728 TKR327728 TAV327728 SQZ327728 SHD327728 RXH327728 RNL327728 RDP327728 QTT327728 QJX327728 QAB327728 PQF327728 PGJ327728 OWN327728 OMR327728 OCV327728 NSZ327728 NJD327728 MZH327728 MPL327728 MFP327728 LVT327728 LLX327728 LCB327728 KSF327728 KIJ327728 JYN327728 JOR327728 JEV327728 IUZ327728 ILD327728 IBH327728 HRL327728 HHP327728 GXT327728 GNX327728 GEB327728 FUF327728 FKJ327728 FAN327728 EQR327728 EGV327728 DWZ327728 DND327728 DDH327728 CTL327728 CJP327728 BZT327728 BPX327728 BGB327728 AWF327728 AMJ327728 ACN327728 SR327728 IV327728 C327728 WVH262192 WLL262192 WBP262192 VRT262192 VHX262192 UYB262192 UOF262192 UEJ262192 TUN262192 TKR262192 TAV262192 SQZ262192 SHD262192 RXH262192 RNL262192 RDP262192 QTT262192 QJX262192 QAB262192 PQF262192 PGJ262192 OWN262192 OMR262192 OCV262192 NSZ262192 NJD262192 MZH262192 MPL262192 MFP262192 LVT262192 LLX262192 LCB262192 KSF262192 KIJ262192 JYN262192 JOR262192 JEV262192 IUZ262192 ILD262192 IBH262192 HRL262192 HHP262192 GXT262192 GNX262192 GEB262192 FUF262192 FKJ262192 FAN262192 EQR262192 EGV262192 DWZ262192 DND262192 DDH262192 CTL262192 CJP262192 BZT262192 BPX262192 BGB262192 AWF262192 AMJ262192 ACN262192 SR262192 IV262192 C262192 WVH196656 WLL196656 WBP196656 VRT196656 VHX196656 UYB196656 UOF196656 UEJ196656 TUN196656 TKR196656 TAV196656 SQZ196656 SHD196656 RXH196656 RNL196656 RDP196656 QTT196656 QJX196656 QAB196656 PQF196656 PGJ196656 OWN196656 OMR196656 OCV196656 NSZ196656 NJD196656 MZH196656 MPL196656 MFP196656 LVT196656 LLX196656 LCB196656 KSF196656 KIJ196656 JYN196656 JOR196656 JEV196656 IUZ196656 ILD196656 IBH196656 HRL196656 HHP196656 GXT196656 GNX196656 GEB196656 FUF196656 FKJ196656 FAN196656 EQR196656 EGV196656 DWZ196656 DND196656 DDH196656 CTL196656 CJP196656 BZT196656 BPX196656 BGB196656 AWF196656 AMJ196656 ACN196656 SR196656 IV196656 C196656 WVH131120 WLL131120 WBP131120 VRT131120 VHX131120 UYB131120 UOF131120 UEJ131120 TUN131120 TKR131120 TAV131120 SQZ131120 SHD131120 RXH131120 RNL131120 RDP131120 QTT131120 QJX131120 QAB131120 PQF131120 PGJ131120 OWN131120 OMR131120 OCV131120 NSZ131120 NJD131120 MZH131120 MPL131120 MFP131120 LVT131120 LLX131120 LCB131120 KSF131120 KIJ131120 JYN131120 JOR131120 JEV131120 IUZ131120 ILD131120 IBH131120 HRL131120 HHP131120 GXT131120 GNX131120 GEB131120 FUF131120 FKJ131120 FAN131120 EQR131120 EGV131120 DWZ131120 DND131120 DDH131120 CTL131120 CJP131120 BZT131120 BPX131120 BGB131120 AWF131120 AMJ131120 ACN131120 SR131120 IV131120 C131120 WVH65584 WLL65584 WBP65584 VRT65584 VHX65584 UYB65584 UOF65584 UEJ65584 TUN65584 TKR65584 TAV65584 SQZ65584 SHD65584 RXH65584 RNL65584 RDP65584 QTT65584 QJX65584 QAB65584 PQF65584 PGJ65584 OWN65584 OMR65584 OCV65584 NSZ65584 NJD65584 MZH65584 MPL65584 MFP65584 LVT65584 LLX65584 LCB65584 KSF65584 KIJ65584 JYN65584 JOR65584 JEV65584 IUZ65584 ILD65584 IBH65584 HRL65584 HHP65584 GXT65584 GNX65584 GEB65584 FUF65584 FKJ65584 FAN65584 EQR65584 EGV65584 DWZ65584 DND65584 DDH65584 CTL65584 CJP65584 BZT65584 BPX65584 BGB65584 AWF65584 AMJ65584 ACN65584 SR65584 IV65584 C65584 WLL98308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8 WLI983088 WBM983088 VRQ983088 VHU983088 UXY983088 UOC983088 UEG983088 TUK983088 TKO983088 TAS983088 SQW983088 SHA983088 RXE983088 RNI983088 RDM983088 QTQ983088 QJU983088 PZY983088 PQC983088 PGG983088 OWK983088 OMO983088 OCS983088 NSW983088 NJA983088 MZE983088 MPI983088 MFM983088 LVQ983088 LLU983088 LBY983088 KSC983088 KIG983088 JYK983088 JOO983088 JES983088 IUW983088 ILA983088 IBE983088 HRI983088 HHM983088 GXQ983088 GNU983088 GDY983088 FUC983088 FKG983088 FAK983088 EQO983088 EGS983088 DWW983088 DNA983088 DDE983088 CTI983088 CJM983088 BZQ983088 BPU983088 BFY983088 AWC983088 AMG983088 ACK983088 SO983088 IS983088 A983088 WVE917552 WLI917552 WBM917552 VRQ917552 VHU917552 UXY917552 UOC917552 UEG917552 TUK917552 TKO917552 TAS917552 SQW917552 SHA917552 RXE917552 RNI917552 RDM917552 QTQ917552 QJU917552 PZY917552 PQC917552 PGG917552 OWK917552 OMO917552 OCS917552 NSW917552 NJA917552 MZE917552 MPI917552 MFM917552 LVQ917552 LLU917552 LBY917552 KSC917552 KIG917552 JYK917552 JOO917552 JES917552 IUW917552 ILA917552 IBE917552 HRI917552 HHM917552 GXQ917552 GNU917552 GDY917552 FUC917552 FKG917552 FAK917552 EQO917552 EGS917552 DWW917552 DNA917552 DDE917552 CTI917552 CJM917552 BZQ917552 BPU917552 BFY917552 AWC917552 AMG917552 ACK917552 SO917552 IS917552 A917552 WVE852016 WLI852016 WBM852016 VRQ852016 VHU852016 UXY852016 UOC852016 UEG852016 TUK852016 TKO852016 TAS852016 SQW852016 SHA852016 RXE852016 RNI852016 RDM852016 QTQ852016 QJU852016 PZY852016 PQC852016 PGG852016 OWK852016 OMO852016 OCS852016 NSW852016 NJA852016 MZE852016 MPI852016 MFM852016 LVQ852016 LLU852016 LBY852016 KSC852016 KIG852016 JYK852016 JOO852016 JES852016 IUW852016 ILA852016 IBE852016 HRI852016 HHM852016 GXQ852016 GNU852016 GDY852016 FUC852016 FKG852016 FAK852016 EQO852016 EGS852016 DWW852016 DNA852016 DDE852016 CTI852016 CJM852016 BZQ852016 BPU852016 BFY852016 AWC852016 AMG852016 ACK852016 SO852016 IS852016 A852016 WVE786480 WLI786480 WBM786480 VRQ786480 VHU786480 UXY786480 UOC786480 UEG786480 TUK786480 TKO786480 TAS786480 SQW786480 SHA786480 RXE786480 RNI786480 RDM786480 QTQ786480 QJU786480 PZY786480 PQC786480 PGG786480 OWK786480 OMO786480 OCS786480 NSW786480 NJA786480 MZE786480 MPI786480 MFM786480 LVQ786480 LLU786480 LBY786480 KSC786480 KIG786480 JYK786480 JOO786480 JES786480 IUW786480 ILA786480 IBE786480 HRI786480 HHM786480 GXQ786480 GNU786480 GDY786480 FUC786480 FKG786480 FAK786480 EQO786480 EGS786480 DWW786480 DNA786480 DDE786480 CTI786480 CJM786480 BZQ786480 BPU786480 BFY786480 AWC786480 AMG786480 ACK786480 SO786480 IS786480 A786480 WVE720944 WLI720944 WBM720944 VRQ720944 VHU720944 UXY720944 UOC720944 UEG720944 TUK720944 TKO720944 TAS720944 SQW720944 SHA720944 RXE720944 RNI720944 RDM720944 QTQ720944 QJU720944 PZY720944 PQC720944 PGG720944 OWK720944 OMO720944 OCS720944 NSW720944 NJA720944 MZE720944 MPI720944 MFM720944 LVQ720944 LLU720944 LBY720944 KSC720944 KIG720944 JYK720944 JOO720944 JES720944 IUW720944 ILA720944 IBE720944 HRI720944 HHM720944 GXQ720944 GNU720944 GDY720944 FUC720944 FKG720944 FAK720944 EQO720944 EGS720944 DWW720944 DNA720944 DDE720944 CTI720944 CJM720944 BZQ720944 BPU720944 BFY720944 AWC720944 AMG720944 ACK720944 SO720944 IS720944 A720944 WVE655408 WLI655408 WBM655408 VRQ655408 VHU655408 UXY655408 UOC655408 UEG655408 TUK655408 TKO655408 TAS655408 SQW655408 SHA655408 RXE655408 RNI655408 RDM655408 QTQ655408 QJU655408 PZY655408 PQC655408 PGG655408 OWK655408 OMO655408 OCS655408 NSW655408 NJA655408 MZE655408 MPI655408 MFM655408 LVQ655408 LLU655408 LBY655408 KSC655408 KIG655408 JYK655408 JOO655408 JES655408 IUW655408 ILA655408 IBE655408 HRI655408 HHM655408 GXQ655408 GNU655408 GDY655408 FUC655408 FKG655408 FAK655408 EQO655408 EGS655408 DWW655408 DNA655408 DDE655408 CTI655408 CJM655408 BZQ655408 BPU655408 BFY655408 AWC655408 AMG655408 ACK655408 SO655408 IS655408 A655408 WVE589872 WLI589872 WBM589872 VRQ589872 VHU589872 UXY589872 UOC589872 UEG589872 TUK589872 TKO589872 TAS589872 SQW589872 SHA589872 RXE589872 RNI589872 RDM589872 QTQ589872 QJU589872 PZY589872 PQC589872 PGG589872 OWK589872 OMO589872 OCS589872 NSW589872 NJA589872 MZE589872 MPI589872 MFM589872 LVQ589872 LLU589872 LBY589872 KSC589872 KIG589872 JYK589872 JOO589872 JES589872 IUW589872 ILA589872 IBE589872 HRI589872 HHM589872 GXQ589872 GNU589872 GDY589872 FUC589872 FKG589872 FAK589872 EQO589872 EGS589872 DWW589872 DNA589872 DDE589872 CTI589872 CJM589872 BZQ589872 BPU589872 BFY589872 AWC589872 AMG589872 ACK589872 SO589872 IS589872 A589872 WVE524336 WLI524336 WBM524336 VRQ524336 VHU524336 UXY524336 UOC524336 UEG524336 TUK524336 TKO524336 TAS524336 SQW524336 SHA524336 RXE524336 RNI524336 RDM524336 QTQ524336 QJU524336 PZY524336 PQC524336 PGG524336 OWK524336 OMO524336 OCS524336 NSW524336 NJA524336 MZE524336 MPI524336 MFM524336 LVQ524336 LLU524336 LBY524336 KSC524336 KIG524336 JYK524336 JOO524336 JES524336 IUW524336 ILA524336 IBE524336 HRI524336 HHM524336 GXQ524336 GNU524336 GDY524336 FUC524336 FKG524336 FAK524336 EQO524336 EGS524336 DWW524336 DNA524336 DDE524336 CTI524336 CJM524336 BZQ524336 BPU524336 BFY524336 AWC524336 AMG524336 ACK524336 SO524336 IS524336 A524336 WVE458800 WLI458800 WBM458800 VRQ458800 VHU458800 UXY458800 UOC458800 UEG458800 TUK458800 TKO458800 TAS458800 SQW458800 SHA458800 RXE458800 RNI458800 RDM458800 QTQ458800 QJU458800 PZY458800 PQC458800 PGG458800 OWK458800 OMO458800 OCS458800 NSW458800 NJA458800 MZE458800 MPI458800 MFM458800 LVQ458800 LLU458800 LBY458800 KSC458800 KIG458800 JYK458800 JOO458800 JES458800 IUW458800 ILA458800 IBE458800 HRI458800 HHM458800 GXQ458800 GNU458800 GDY458800 FUC458800 FKG458800 FAK458800 EQO458800 EGS458800 DWW458800 DNA458800 DDE458800 CTI458800 CJM458800 BZQ458800 BPU458800 BFY458800 AWC458800 AMG458800 ACK458800 SO458800 IS458800 A458800 WVE393264 WLI393264 WBM393264 VRQ393264 VHU393264 UXY393264 UOC393264 UEG393264 TUK393264 TKO393264 TAS393264 SQW393264 SHA393264 RXE393264 RNI393264 RDM393264 QTQ393264 QJU393264 PZY393264 PQC393264 PGG393264 OWK393264 OMO393264 OCS393264 NSW393264 NJA393264 MZE393264 MPI393264 MFM393264 LVQ393264 LLU393264 LBY393264 KSC393264 KIG393264 JYK393264 JOO393264 JES393264 IUW393264 ILA393264 IBE393264 HRI393264 HHM393264 GXQ393264 GNU393264 GDY393264 FUC393264 FKG393264 FAK393264 EQO393264 EGS393264 DWW393264 DNA393264 DDE393264 CTI393264 CJM393264 BZQ393264 BPU393264 BFY393264 AWC393264 AMG393264 ACK393264 SO393264 IS393264 A393264 WVE327728 WLI327728 WBM327728 VRQ327728 VHU327728 UXY327728 UOC327728 UEG327728 TUK327728 TKO327728 TAS327728 SQW327728 SHA327728 RXE327728 RNI327728 RDM327728 QTQ327728 QJU327728 PZY327728 PQC327728 PGG327728 OWK327728 OMO327728 OCS327728 NSW327728 NJA327728 MZE327728 MPI327728 MFM327728 LVQ327728 LLU327728 LBY327728 KSC327728 KIG327728 JYK327728 JOO327728 JES327728 IUW327728 ILA327728 IBE327728 HRI327728 HHM327728 GXQ327728 GNU327728 GDY327728 FUC327728 FKG327728 FAK327728 EQO327728 EGS327728 DWW327728 DNA327728 DDE327728 CTI327728 CJM327728 BZQ327728 BPU327728 BFY327728 AWC327728 AMG327728 ACK327728 SO327728 IS327728 A327728 WVE262192 WLI262192 WBM262192 VRQ262192 VHU262192 UXY262192 UOC262192 UEG262192 TUK262192 TKO262192 TAS262192 SQW262192 SHA262192 RXE262192 RNI262192 RDM262192 QTQ262192 QJU262192 PZY262192 PQC262192 PGG262192 OWK262192 OMO262192 OCS262192 NSW262192 NJA262192 MZE262192 MPI262192 MFM262192 LVQ262192 LLU262192 LBY262192 KSC262192 KIG262192 JYK262192 JOO262192 JES262192 IUW262192 ILA262192 IBE262192 HRI262192 HHM262192 GXQ262192 GNU262192 GDY262192 FUC262192 FKG262192 FAK262192 EQO262192 EGS262192 DWW262192 DNA262192 DDE262192 CTI262192 CJM262192 BZQ262192 BPU262192 BFY262192 AWC262192 AMG262192 ACK262192 SO262192 IS262192 A262192 WVE196656 WLI196656 WBM196656 VRQ196656 VHU196656 UXY196656 UOC196656 UEG196656 TUK196656 TKO196656 TAS196656 SQW196656 SHA196656 RXE196656 RNI196656 RDM196656 QTQ196656 QJU196656 PZY196656 PQC196656 PGG196656 OWK196656 OMO196656 OCS196656 NSW196656 NJA196656 MZE196656 MPI196656 MFM196656 LVQ196656 LLU196656 LBY196656 KSC196656 KIG196656 JYK196656 JOO196656 JES196656 IUW196656 ILA196656 IBE196656 HRI196656 HHM196656 GXQ196656 GNU196656 GDY196656 FUC196656 FKG196656 FAK196656 EQO196656 EGS196656 DWW196656 DNA196656 DDE196656 CTI196656 CJM196656 BZQ196656 BPU196656 BFY196656 AWC196656 AMG196656 ACK196656 SO196656 IS196656 A196656 WVE131120 WLI131120 WBM131120 VRQ131120 VHU131120 UXY131120 UOC131120 UEG131120 TUK131120 TKO131120 TAS131120 SQW131120 SHA131120 RXE131120 RNI131120 RDM131120 QTQ131120 QJU131120 PZY131120 PQC131120 PGG131120 OWK131120 OMO131120 OCS131120 NSW131120 NJA131120 MZE131120 MPI131120 MFM131120 LVQ131120 LLU131120 LBY131120 KSC131120 KIG131120 JYK131120 JOO131120 JES131120 IUW131120 ILA131120 IBE131120 HRI131120 HHM131120 GXQ131120 GNU131120 GDY131120 FUC131120 FKG131120 FAK131120 EQO131120 EGS131120 DWW131120 DNA131120 DDE131120 CTI131120 CJM131120 BZQ131120 BPU131120 BFY131120 AWC131120 AMG131120 ACK131120 SO131120 IS131120 A131120 WVE65584 WLI65584 WBM65584 VRQ65584 VHU65584 UXY65584 UOC65584 UEG65584 TUK65584 TKO65584 TAS65584 SQW65584 SHA65584 RXE65584 RNI65584 RDM65584 QTQ65584 QJU65584 PZY65584 PQC65584 PGG65584 OWK65584 OMO65584 OCS65584 NSW65584 NJA65584 MZE65584 MPI65584 MFM65584 LVQ65584 LLU65584 LBY65584 KSC65584 KIG65584 JYK65584 JOO65584 JES65584 IUW65584 ILA65584 IBE65584 HRI65584 HHM65584 GXQ65584 GNU65584 GDY65584 FUC65584 FKG65584 FAK65584 EQO65584 EGS65584 DWW65584 DNA65584 DDE65584 CTI65584 CJM65584 BZQ65584 BPU65584 BFY65584 AWC65584 AMG65584 ACK65584 SO65584 IS65584 A6558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4"/>
  <sheetViews>
    <sheetView topLeftCell="C15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2610</v>
      </c>
      <c r="D6" s="1533"/>
      <c r="E6" s="1533"/>
      <c r="F6" s="1533"/>
      <c r="G6" s="1533"/>
      <c r="H6" s="1533"/>
      <c r="I6" s="1533"/>
      <c r="J6" s="1533"/>
      <c r="K6" s="1533"/>
      <c r="L6" s="1533"/>
      <c r="M6" s="1533"/>
      <c r="N6" s="1574"/>
    </row>
    <row r="7" spans="2:16" ht="16.5" thickBot="1" x14ac:dyDescent="0.3">
      <c r="B7" s="3" t="s">
        <v>4</v>
      </c>
      <c r="C7" s="1533"/>
      <c r="D7" s="1533"/>
      <c r="E7" s="1533"/>
      <c r="F7" s="1533"/>
      <c r="G7" s="1533"/>
      <c r="H7" s="1533"/>
      <c r="I7" s="1533"/>
      <c r="J7" s="1533"/>
      <c r="K7" s="1533"/>
      <c r="L7" s="1533"/>
      <c r="M7" s="1533"/>
      <c r="N7" s="1574"/>
    </row>
    <row r="8" spans="2:16" ht="16.5" thickBot="1" x14ac:dyDescent="0.3">
      <c r="B8" s="3" t="s">
        <v>6</v>
      </c>
      <c r="C8" s="1533"/>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8</v>
      </c>
      <c r="D10" s="1435"/>
      <c r="E10" s="1436"/>
      <c r="F10" s="314"/>
      <c r="G10" s="314"/>
      <c r="H10" s="314"/>
      <c r="I10" s="314"/>
      <c r="J10" s="314"/>
      <c r="K10" s="314"/>
      <c r="L10" s="314"/>
      <c r="M10" s="314"/>
      <c r="N10" s="315"/>
    </row>
    <row r="11" spans="2:16" ht="16.5" thickBot="1" x14ac:dyDescent="0.3">
      <c r="B11" s="6" t="s">
        <v>10</v>
      </c>
      <c r="C11" s="316">
        <v>41981</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15" customHeight="1" x14ac:dyDescent="0.25">
      <c r="B14" s="1417" t="s">
        <v>680</v>
      </c>
      <c r="C14" s="1417"/>
      <c r="D14" s="760" t="s">
        <v>12</v>
      </c>
      <c r="E14" s="760" t="s">
        <v>13</v>
      </c>
      <c r="F14" s="760" t="s">
        <v>14</v>
      </c>
      <c r="G14" s="16"/>
      <c r="I14" s="17"/>
      <c r="J14" s="17"/>
      <c r="K14" s="17"/>
      <c r="L14" s="17"/>
      <c r="M14" s="17"/>
      <c r="N14" s="14"/>
    </row>
    <row r="15" spans="2:16" x14ac:dyDescent="0.25">
      <c r="B15" s="1417"/>
      <c r="C15" s="1417"/>
      <c r="D15" s="760">
        <v>8</v>
      </c>
      <c r="E15" s="18">
        <v>822782714</v>
      </c>
      <c r="F15" s="19">
        <v>394</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f>SUM(E15:E21)</f>
        <v>822782714</v>
      </c>
      <c r="F22" s="19">
        <f>SUM(F15:F21)</f>
        <v>394</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B24" s="41"/>
      <c r="C24" s="31">
        <f>F22*0.8</f>
        <v>315.20000000000005</v>
      </c>
      <c r="D24" s="32"/>
      <c r="E24" s="33">
        <f>E22</f>
        <v>822782714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c r="D31" s="41" t="s">
        <v>23</v>
      </c>
      <c r="E31"/>
      <c r="F31"/>
      <c r="G31"/>
      <c r="H31"/>
      <c r="I31" s="13"/>
      <c r="J31" s="13"/>
      <c r="K31" s="13"/>
      <c r="L31" s="13"/>
      <c r="M31" s="13"/>
      <c r="N31" s="14"/>
    </row>
    <row r="32" spans="1:14" x14ac:dyDescent="0.25">
      <c r="A32" s="36"/>
      <c r="B32" s="41" t="s">
        <v>25</v>
      </c>
      <c r="C32" s="41" t="s">
        <v>23</v>
      </c>
      <c r="D32" s="41"/>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100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1028">
        <f>21/30</f>
        <v>0.7</v>
      </c>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320" t="s">
        <v>2609</v>
      </c>
      <c r="C49" s="72" t="s">
        <v>2584</v>
      </c>
      <c r="D49" s="71" t="s">
        <v>682</v>
      </c>
      <c r="E49" s="321">
        <v>701820110211</v>
      </c>
      <c r="F49" s="73" t="s">
        <v>20</v>
      </c>
      <c r="G49" s="322">
        <v>1</v>
      </c>
      <c r="H49" s="226">
        <v>40581</v>
      </c>
      <c r="I49" s="226">
        <v>40908</v>
      </c>
      <c r="J49" s="74" t="s">
        <v>21</v>
      </c>
      <c r="K49" s="323">
        <f>21/28+10</f>
        <v>10.75</v>
      </c>
      <c r="L49" s="75">
        <v>0</v>
      </c>
      <c r="M49" s="321">
        <v>196</v>
      </c>
      <c r="N49" s="76">
        <f>+M49*G49</f>
        <v>196</v>
      </c>
      <c r="O49" s="324">
        <v>119768367</v>
      </c>
      <c r="P49" s="77">
        <v>73</v>
      </c>
      <c r="Q49" s="65"/>
      <c r="R49" s="61"/>
      <c r="S49" s="61"/>
      <c r="T49" s="61"/>
      <c r="U49" s="61"/>
      <c r="V49" s="61"/>
      <c r="W49" s="61"/>
      <c r="X49" s="61"/>
      <c r="Y49" s="61"/>
      <c r="Z49" s="61"/>
    </row>
    <row r="50" spans="1:26" s="62" customFormat="1" x14ac:dyDescent="0.25">
      <c r="A50" s="50">
        <v>2</v>
      </c>
      <c r="B50" s="320" t="s">
        <v>2609</v>
      </c>
      <c r="C50" s="72" t="s">
        <v>2584</v>
      </c>
      <c r="D50" s="71" t="s">
        <v>682</v>
      </c>
      <c r="E50" s="321">
        <v>701820130142</v>
      </c>
      <c r="F50" s="73" t="s">
        <v>20</v>
      </c>
      <c r="G50" s="228">
        <v>1</v>
      </c>
      <c r="H50" s="226">
        <v>41297</v>
      </c>
      <c r="I50" s="226">
        <v>41507</v>
      </c>
      <c r="J50" s="74" t="s">
        <v>21</v>
      </c>
      <c r="K50" s="323">
        <f>7/30+28/28+21/30+5</f>
        <v>6.9333333333333336</v>
      </c>
      <c r="L50" s="75">
        <v>0</v>
      </c>
      <c r="M50" s="321">
        <v>144</v>
      </c>
      <c r="N50" s="76">
        <f>+M50*G50</f>
        <v>144</v>
      </c>
      <c r="O50" s="324">
        <v>77737728</v>
      </c>
      <c r="P50" s="77">
        <v>75</v>
      </c>
      <c r="Q50" s="65"/>
      <c r="R50" s="61"/>
      <c r="S50" s="61"/>
      <c r="T50" s="61"/>
      <c r="U50" s="61"/>
      <c r="V50" s="61"/>
      <c r="W50" s="61"/>
      <c r="X50" s="61"/>
      <c r="Y50" s="61"/>
      <c r="Z50" s="61"/>
    </row>
    <row r="51" spans="1:26" s="62" customFormat="1" ht="90" x14ac:dyDescent="0.25">
      <c r="A51" s="50">
        <v>3</v>
      </c>
      <c r="B51" s="320" t="s">
        <v>2609</v>
      </c>
      <c r="C51" s="72" t="s">
        <v>2584</v>
      </c>
      <c r="D51" s="71" t="s">
        <v>682</v>
      </c>
      <c r="E51" s="321">
        <v>701820130327</v>
      </c>
      <c r="F51" s="73" t="s">
        <v>20</v>
      </c>
      <c r="G51" s="228">
        <v>1</v>
      </c>
      <c r="H51" s="226">
        <v>41508</v>
      </c>
      <c r="I51" s="226">
        <v>41851</v>
      </c>
      <c r="J51" s="74" t="s">
        <v>21</v>
      </c>
      <c r="K51" s="323">
        <f>8/30+11</f>
        <v>11.266666666666667</v>
      </c>
      <c r="L51" s="75">
        <v>0</v>
      </c>
      <c r="M51" s="321">
        <v>294</v>
      </c>
      <c r="N51" s="76">
        <f>+M51*G51</f>
        <v>294</v>
      </c>
      <c r="O51" s="324">
        <v>572072496</v>
      </c>
      <c r="P51" s="77">
        <v>76</v>
      </c>
      <c r="Q51" s="65" t="s">
        <v>2608</v>
      </c>
      <c r="R51" s="61"/>
      <c r="S51" s="61"/>
      <c r="T51" s="61"/>
      <c r="U51" s="61"/>
      <c r="V51" s="61"/>
      <c r="W51" s="61"/>
      <c r="X51" s="61"/>
      <c r="Y51" s="61"/>
      <c r="Z51" s="61"/>
    </row>
    <row r="52" spans="1:26" s="62" customFormat="1" x14ac:dyDescent="0.25">
      <c r="A52" s="50">
        <v>4</v>
      </c>
      <c r="B52" s="320"/>
      <c r="C52" s="72"/>
      <c r="D52" s="71"/>
      <c r="E52" s="321"/>
      <c r="F52" s="73"/>
      <c r="G52" s="322"/>
      <c r="H52" s="226"/>
      <c r="I52" s="226"/>
      <c r="J52" s="74"/>
      <c r="K52" s="323"/>
      <c r="L52" s="75"/>
      <c r="M52" s="321"/>
      <c r="N52" s="75"/>
      <c r="O52" s="324"/>
      <c r="P52" s="77"/>
      <c r="Q52" s="65"/>
      <c r="R52" s="61"/>
      <c r="S52" s="61"/>
      <c r="T52" s="61"/>
      <c r="U52" s="61"/>
      <c r="V52" s="61"/>
      <c r="W52" s="61"/>
      <c r="X52" s="61"/>
      <c r="Y52" s="61"/>
      <c r="Z52" s="61"/>
    </row>
    <row r="53" spans="1:26" s="62" customFormat="1" x14ac:dyDescent="0.25">
      <c r="A53" s="50">
        <v>5</v>
      </c>
      <c r="B53" s="320"/>
      <c r="C53" s="72"/>
      <c r="D53" s="71"/>
      <c r="E53" s="321"/>
      <c r="F53" s="73"/>
      <c r="G53" s="322"/>
      <c r="H53" s="226"/>
      <c r="I53" s="226"/>
      <c r="J53" s="74"/>
      <c r="K53" s="323"/>
      <c r="L53" s="75"/>
      <c r="M53" s="321"/>
      <c r="N53" s="75"/>
      <c r="O53" s="324"/>
      <c r="P53" s="77"/>
      <c r="Q53" s="65"/>
      <c r="R53" s="61"/>
      <c r="S53" s="61"/>
      <c r="T53" s="61"/>
      <c r="U53" s="61"/>
      <c r="V53" s="61"/>
      <c r="W53" s="61"/>
      <c r="X53" s="61"/>
      <c r="Y53" s="61"/>
      <c r="Z53" s="61"/>
    </row>
    <row r="54" spans="1:26" s="62" customFormat="1" x14ac:dyDescent="0.25">
      <c r="A54" s="50">
        <v>6</v>
      </c>
      <c r="B54" s="320"/>
      <c r="C54" s="72"/>
      <c r="D54" s="71"/>
      <c r="E54" s="321"/>
      <c r="F54" s="73"/>
      <c r="G54" s="228"/>
      <c r="H54" s="73"/>
      <c r="I54" s="74"/>
      <c r="J54" s="74"/>
      <c r="K54" s="323"/>
      <c r="L54" s="75"/>
      <c r="M54" s="321"/>
      <c r="N54" s="75"/>
      <c r="O54" s="324"/>
      <c r="P54" s="77"/>
      <c r="Q54" s="65"/>
      <c r="R54" s="61"/>
      <c r="S54" s="61"/>
      <c r="T54" s="61"/>
      <c r="U54" s="61"/>
      <c r="V54" s="61"/>
      <c r="W54" s="61"/>
      <c r="X54" s="61"/>
      <c r="Y54" s="61"/>
      <c r="Z54" s="61"/>
    </row>
    <row r="55" spans="1:26" s="62" customFormat="1" x14ac:dyDescent="0.25">
      <c r="A55" s="50">
        <f>+A54+1</f>
        <v>7</v>
      </c>
      <c r="B55" s="320"/>
      <c r="C55" s="72"/>
      <c r="D55" s="71"/>
      <c r="E55" s="321"/>
      <c r="F55" s="73"/>
      <c r="G55" s="228"/>
      <c r="H55" s="73"/>
      <c r="I55" s="74"/>
      <c r="J55" s="74"/>
      <c r="K55" s="323"/>
      <c r="L55" s="74"/>
      <c r="M55" s="321"/>
      <c r="N55" s="75"/>
      <c r="O55" s="324"/>
      <c r="P55" s="77"/>
      <c r="Q55" s="65"/>
      <c r="R55" s="61"/>
      <c r="S55" s="61"/>
      <c r="T55" s="61"/>
      <c r="U55" s="61"/>
      <c r="V55" s="61"/>
      <c r="W55" s="61"/>
      <c r="X55" s="61"/>
      <c r="Y55" s="61"/>
      <c r="Z55" s="61"/>
    </row>
    <row r="56" spans="1:26" s="62" customFormat="1" x14ac:dyDescent="0.25">
      <c r="A56" s="50">
        <f>+A55+1</f>
        <v>8</v>
      </c>
      <c r="B56" s="320"/>
      <c r="C56" s="72"/>
      <c r="D56" s="71"/>
      <c r="E56" s="321"/>
      <c r="F56" s="73"/>
      <c r="G56" s="228"/>
      <c r="H56" s="73"/>
      <c r="I56" s="74"/>
      <c r="J56" s="74"/>
      <c r="K56" s="323"/>
      <c r="L56" s="74"/>
      <c r="M56" s="321"/>
      <c r="N56" s="75"/>
      <c r="O56" s="324"/>
      <c r="P56" s="77"/>
      <c r="Q56" s="65"/>
      <c r="R56" s="61"/>
      <c r="S56" s="61"/>
      <c r="T56" s="61"/>
      <c r="U56" s="61"/>
      <c r="V56" s="61"/>
      <c r="W56" s="61"/>
      <c r="X56" s="61"/>
      <c r="Y56" s="61"/>
      <c r="Z56" s="61"/>
    </row>
    <row r="57" spans="1:26" s="62" customFormat="1" x14ac:dyDescent="0.25">
      <c r="A57" s="50">
        <f>+A56+1</f>
        <v>9</v>
      </c>
      <c r="B57" s="320"/>
      <c r="C57" s="72"/>
      <c r="D57" s="71"/>
      <c r="E57" s="321"/>
      <c r="F57" s="73"/>
      <c r="G57" s="228"/>
      <c r="H57" s="73"/>
      <c r="I57" s="74"/>
      <c r="J57" s="74"/>
      <c r="K57" s="323"/>
      <c r="L57" s="74"/>
      <c r="M57" s="321"/>
      <c r="N57" s="75"/>
      <c r="O57" s="324"/>
      <c r="P57" s="77"/>
      <c r="Q57" s="65"/>
      <c r="R57" s="61"/>
      <c r="S57" s="61"/>
      <c r="T57" s="61"/>
      <c r="U57" s="61"/>
      <c r="V57" s="61"/>
      <c r="W57" s="61"/>
      <c r="X57" s="61"/>
      <c r="Y57" s="61"/>
      <c r="Z57" s="61"/>
    </row>
    <row r="58" spans="1:26" s="62" customFormat="1" x14ac:dyDescent="0.25">
      <c r="A58" s="50">
        <f>+A57+1</f>
        <v>10</v>
      </c>
      <c r="B58" s="71"/>
      <c r="C58" s="72"/>
      <c r="D58" s="71"/>
      <c r="E58" s="321"/>
      <c r="F58" s="73"/>
      <c r="G58" s="228"/>
      <c r="H58" s="73"/>
      <c r="I58" s="74"/>
      <c r="J58" s="74"/>
      <c r="K58" s="323"/>
      <c r="L58" s="74"/>
      <c r="M58" s="321"/>
      <c r="N58" s="75"/>
      <c r="O58" s="324"/>
      <c r="P58" s="77"/>
      <c r="Q58" s="65"/>
      <c r="R58" s="61"/>
      <c r="S58" s="61"/>
      <c r="T58" s="61"/>
      <c r="U58" s="61"/>
      <c r="V58" s="61"/>
      <c r="W58" s="61"/>
      <c r="X58" s="61"/>
      <c r="Y58" s="61"/>
      <c r="Z58" s="61"/>
    </row>
    <row r="59" spans="1:26" s="62" customFormat="1" x14ac:dyDescent="0.25">
      <c r="A59" s="50"/>
      <c r="B59" s="78" t="s">
        <v>30</v>
      </c>
      <c r="C59" s="72"/>
      <c r="D59" s="71"/>
      <c r="E59" s="321"/>
      <c r="F59" s="73"/>
      <c r="G59" s="228"/>
      <c r="H59" s="73"/>
      <c r="I59" s="74"/>
      <c r="J59" s="74"/>
      <c r="K59" s="325">
        <f>SUM(K49:K58)</f>
        <v>28.950000000000003</v>
      </c>
      <c r="L59" s="79">
        <f>SUM(L49:L58)</f>
        <v>0</v>
      </c>
      <c r="M59" s="326">
        <v>294</v>
      </c>
      <c r="N59" s="79"/>
      <c r="O59" s="324"/>
      <c r="P59" s="77"/>
      <c r="Q59" s="81"/>
    </row>
    <row r="60" spans="1:26" s="82" customFormat="1" x14ac:dyDescent="0.25">
      <c r="E60" s="83"/>
    </row>
    <row r="61" spans="1:26" s="82" customFormat="1" x14ac:dyDescent="0.25">
      <c r="B61" s="1422" t="s">
        <v>56</v>
      </c>
      <c r="C61" s="1422" t="s">
        <v>57</v>
      </c>
      <c r="D61" s="1424" t="s">
        <v>58</v>
      </c>
      <c r="E61" s="1424"/>
    </row>
    <row r="62" spans="1:26" s="82" customFormat="1" x14ac:dyDescent="0.25">
      <c r="B62" s="1423"/>
      <c r="C62" s="1423"/>
      <c r="D62" s="766" t="s">
        <v>59</v>
      </c>
      <c r="E62" s="85" t="s">
        <v>60</v>
      </c>
    </row>
    <row r="63" spans="1:26" s="82" customFormat="1" ht="18.75" x14ac:dyDescent="0.25">
      <c r="B63" s="86" t="s">
        <v>61</v>
      </c>
      <c r="C63" s="327">
        <f>K59</f>
        <v>28.950000000000003</v>
      </c>
      <c r="D63" s="740" t="s">
        <v>23</v>
      </c>
      <c r="E63" s="740"/>
      <c r="F63" s="89"/>
      <c r="G63" s="89"/>
      <c r="H63" s="89"/>
      <c r="I63" s="89"/>
      <c r="J63" s="89"/>
      <c r="K63" s="89"/>
      <c r="L63" s="89"/>
      <c r="M63" s="89"/>
    </row>
    <row r="64" spans="1:26" s="82" customFormat="1" x14ac:dyDescent="0.25">
      <c r="B64" s="86" t="s">
        <v>62</v>
      </c>
      <c r="C64" s="328">
        <v>294</v>
      </c>
      <c r="D64" s="740"/>
      <c r="E64" s="740" t="s">
        <v>23</v>
      </c>
    </row>
    <row r="65" spans="2:17" s="82" customFormat="1" x14ac:dyDescent="0.25">
      <c r="B65" s="90"/>
      <c r="C65" s="1413"/>
      <c r="D65" s="1413"/>
      <c r="E65" s="1413"/>
      <c r="F65" s="1413"/>
      <c r="G65" s="1413"/>
      <c r="H65" s="1413"/>
      <c r="I65" s="1413"/>
      <c r="J65" s="1413"/>
      <c r="K65" s="1413"/>
      <c r="L65" s="1413"/>
      <c r="M65" s="1413"/>
      <c r="N65" s="1413"/>
    </row>
    <row r="66" spans="2:17" ht="15.75" thickBot="1" x14ac:dyDescent="0.3"/>
    <row r="67" spans="2:17" ht="27" thickBot="1" x14ac:dyDescent="0.3">
      <c r="B67" s="1414" t="s">
        <v>63</v>
      </c>
      <c r="C67" s="1414"/>
      <c r="D67" s="1414"/>
      <c r="E67" s="1414"/>
      <c r="F67" s="1414"/>
      <c r="G67" s="1414"/>
      <c r="H67" s="1414"/>
      <c r="I67" s="1414"/>
      <c r="J67" s="1414"/>
      <c r="K67" s="1414"/>
      <c r="L67" s="1414"/>
      <c r="M67" s="1414"/>
      <c r="N67" s="1414"/>
    </row>
    <row r="70" spans="2:17" ht="105" x14ac:dyDescent="0.25">
      <c r="B70" s="91" t="s">
        <v>64</v>
      </c>
      <c r="C70" s="92" t="s">
        <v>65</v>
      </c>
      <c r="D70" s="92" t="s">
        <v>66</v>
      </c>
      <c r="E70" s="92" t="s">
        <v>67</v>
      </c>
      <c r="F70" s="92" t="s">
        <v>68</v>
      </c>
      <c r="G70" s="92" t="s">
        <v>69</v>
      </c>
      <c r="H70" s="92" t="s">
        <v>70</v>
      </c>
      <c r="I70" s="92" t="s">
        <v>71</v>
      </c>
      <c r="J70" s="92" t="s">
        <v>72</v>
      </c>
      <c r="K70" s="92" t="s">
        <v>73</v>
      </c>
      <c r="L70" s="92" t="s">
        <v>74</v>
      </c>
      <c r="M70" s="93" t="s">
        <v>75</v>
      </c>
      <c r="N70" s="93" t="s">
        <v>76</v>
      </c>
      <c r="O70" s="1387" t="s">
        <v>77</v>
      </c>
      <c r="P70" s="1388"/>
      <c r="Q70" s="92" t="s">
        <v>78</v>
      </c>
    </row>
    <row r="71" spans="2:17" ht="90" x14ac:dyDescent="0.25">
      <c r="B71" s="94" t="s">
        <v>2607</v>
      </c>
      <c r="C71" s="94" t="s">
        <v>689</v>
      </c>
      <c r="D71" s="107" t="s">
        <v>2606</v>
      </c>
      <c r="E71" s="95">
        <v>394</v>
      </c>
      <c r="F71" s="96" t="s">
        <v>368</v>
      </c>
      <c r="G71" s="96" t="s">
        <v>368</v>
      </c>
      <c r="H71" s="96" t="s">
        <v>368</v>
      </c>
      <c r="I71" s="97" t="s">
        <v>20</v>
      </c>
      <c r="J71" s="97" t="s">
        <v>20</v>
      </c>
      <c r="K71" s="97" t="s">
        <v>20</v>
      </c>
      <c r="L71" s="97" t="s">
        <v>20</v>
      </c>
      <c r="M71" s="97" t="s">
        <v>20</v>
      </c>
      <c r="N71" s="97" t="s">
        <v>20</v>
      </c>
      <c r="O71" s="1390"/>
      <c r="P71" s="1391"/>
      <c r="Q71" s="94" t="s">
        <v>20</v>
      </c>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94"/>
      <c r="C75" s="94"/>
      <c r="D75" s="95"/>
      <c r="E75" s="95"/>
      <c r="F75" s="96"/>
      <c r="G75" s="96"/>
      <c r="H75" s="96"/>
      <c r="I75" s="97"/>
      <c r="J75" s="97"/>
      <c r="K75" s="41"/>
      <c r="L75" s="41"/>
      <c r="M75" s="41"/>
      <c r="N75" s="41"/>
      <c r="O75" s="1410"/>
      <c r="P75" s="1411"/>
      <c r="Q75" s="41"/>
    </row>
    <row r="76" spans="2:17" x14ac:dyDescent="0.25">
      <c r="B76" s="41"/>
      <c r="C76" s="41"/>
      <c r="D76" s="41"/>
      <c r="E76" s="41"/>
      <c r="F76" s="41"/>
      <c r="G76" s="41"/>
      <c r="H76" s="41"/>
      <c r="I76" s="41"/>
      <c r="J76" s="41"/>
      <c r="K76" s="41"/>
      <c r="L76" s="41"/>
      <c r="M76" s="41"/>
      <c r="N76" s="41"/>
      <c r="O76" s="1410"/>
      <c r="P76" s="1411"/>
      <c r="Q76" s="41"/>
    </row>
    <row r="77" spans="2:17" x14ac:dyDescent="0.25">
      <c r="B77" s="1" t="s">
        <v>83</v>
      </c>
    </row>
    <row r="78" spans="2:17" x14ac:dyDescent="0.25">
      <c r="B78" s="1" t="s">
        <v>84</v>
      </c>
    </row>
    <row r="79" spans="2:17" x14ac:dyDescent="0.25">
      <c r="B79" s="1" t="s">
        <v>85</v>
      </c>
    </row>
    <row r="81" spans="2:17" ht="15.75" thickBot="1" x14ac:dyDescent="0.3"/>
    <row r="82" spans="2:17" ht="27" thickBot="1" x14ac:dyDescent="0.3">
      <c r="B82" s="1393" t="s">
        <v>86</v>
      </c>
      <c r="C82" s="1394"/>
      <c r="D82" s="1394"/>
      <c r="E82" s="1394"/>
      <c r="F82" s="1394"/>
      <c r="G82" s="1394"/>
      <c r="H82" s="1394"/>
      <c r="I82" s="1394"/>
      <c r="J82" s="1394"/>
      <c r="K82" s="1394"/>
      <c r="L82" s="1394"/>
      <c r="M82" s="1394"/>
      <c r="N82" s="1395"/>
    </row>
    <row r="87" spans="2:17" ht="75" x14ac:dyDescent="0.25">
      <c r="B87" s="91" t="s">
        <v>87</v>
      </c>
      <c r="C87" s="91" t="s">
        <v>88</v>
      </c>
      <c r="D87" s="91" t="s">
        <v>89</v>
      </c>
      <c r="E87" s="91" t="s">
        <v>90</v>
      </c>
      <c r="F87" s="91" t="s">
        <v>91</v>
      </c>
      <c r="G87" s="91" t="s">
        <v>92</v>
      </c>
      <c r="H87" s="91" t="s">
        <v>93</v>
      </c>
      <c r="I87" s="91" t="s">
        <v>94</v>
      </c>
      <c r="J87" s="1387" t="s">
        <v>95</v>
      </c>
      <c r="K87" s="1405"/>
      <c r="L87" s="1388"/>
      <c r="M87" s="91" t="s">
        <v>96</v>
      </c>
      <c r="N87" s="91" t="s">
        <v>97</v>
      </c>
      <c r="O87" s="91" t="s">
        <v>98</v>
      </c>
      <c r="P87" s="1387" t="s">
        <v>77</v>
      </c>
      <c r="Q87" s="1388"/>
    </row>
    <row r="88" spans="2:17" ht="30" customHeight="1" x14ac:dyDescent="0.25">
      <c r="B88" s="1518" t="s">
        <v>1709</v>
      </c>
      <c r="C88" s="1518" t="s">
        <v>103</v>
      </c>
      <c r="D88" s="1518" t="s">
        <v>2605</v>
      </c>
      <c r="E88" s="1524">
        <v>1101814748</v>
      </c>
      <c r="F88" s="1518" t="s">
        <v>883</v>
      </c>
      <c r="G88" s="1524" t="s">
        <v>218</v>
      </c>
      <c r="H88" s="1602">
        <v>41509</v>
      </c>
      <c r="I88" s="1484" t="s">
        <v>368</v>
      </c>
      <c r="J88" s="104" t="s">
        <v>2584</v>
      </c>
      <c r="K88" s="107" t="s">
        <v>2604</v>
      </c>
      <c r="L88" s="107" t="s">
        <v>394</v>
      </c>
      <c r="M88" s="1403" t="s">
        <v>20</v>
      </c>
      <c r="N88" s="1403" t="s">
        <v>20</v>
      </c>
      <c r="O88" s="1403" t="s">
        <v>20</v>
      </c>
      <c r="P88" s="1595" t="s">
        <v>2603</v>
      </c>
      <c r="Q88" s="1596"/>
    </row>
    <row r="89" spans="2:17" ht="30" x14ac:dyDescent="0.25">
      <c r="B89" s="1526"/>
      <c r="C89" s="1526"/>
      <c r="D89" s="1526"/>
      <c r="E89" s="1601"/>
      <c r="F89" s="1526"/>
      <c r="G89" s="1601"/>
      <c r="H89" s="1603"/>
      <c r="I89" s="1485"/>
      <c r="J89" s="104" t="s">
        <v>2584</v>
      </c>
      <c r="K89" s="107" t="s">
        <v>2602</v>
      </c>
      <c r="L89" s="107" t="s">
        <v>394</v>
      </c>
      <c r="M89" s="1397"/>
      <c r="N89" s="1397"/>
      <c r="O89" s="1397"/>
      <c r="P89" s="1597"/>
      <c r="Q89" s="1598"/>
    </row>
    <row r="90" spans="2:17" ht="30" x14ac:dyDescent="0.25">
      <c r="B90" s="1526"/>
      <c r="C90" s="1526"/>
      <c r="D90" s="1526"/>
      <c r="E90" s="1601"/>
      <c r="F90" s="1526"/>
      <c r="G90" s="1601"/>
      <c r="H90" s="1603"/>
      <c r="I90" s="1485"/>
      <c r="J90" s="104" t="s">
        <v>2584</v>
      </c>
      <c r="K90" s="107" t="s">
        <v>2601</v>
      </c>
      <c r="L90" s="107" t="s">
        <v>394</v>
      </c>
      <c r="M90" s="1397"/>
      <c r="N90" s="1397"/>
      <c r="O90" s="1397"/>
      <c r="P90" s="1597"/>
      <c r="Q90" s="1598"/>
    </row>
    <row r="91" spans="2:17" ht="30" x14ac:dyDescent="0.25">
      <c r="B91" s="1526"/>
      <c r="C91" s="1526"/>
      <c r="D91" s="1526"/>
      <c r="E91" s="1601"/>
      <c r="F91" s="1526"/>
      <c r="G91" s="1601"/>
      <c r="H91" s="1603"/>
      <c r="I91" s="1485"/>
      <c r="J91" s="104" t="s">
        <v>2584</v>
      </c>
      <c r="K91" s="107" t="s">
        <v>2600</v>
      </c>
      <c r="L91" s="107" t="s">
        <v>394</v>
      </c>
      <c r="M91" s="1397"/>
      <c r="N91" s="1397"/>
      <c r="O91" s="1397"/>
      <c r="P91" s="1597"/>
      <c r="Q91" s="1598"/>
    </row>
    <row r="92" spans="2:17" ht="45" x14ac:dyDescent="0.25">
      <c r="B92" s="1526"/>
      <c r="C92" s="1526"/>
      <c r="D92" s="1519"/>
      <c r="E92" s="1601"/>
      <c r="F92" s="1526"/>
      <c r="G92" s="1601"/>
      <c r="H92" s="1603"/>
      <c r="I92" s="1485"/>
      <c r="J92" s="104" t="s">
        <v>2584</v>
      </c>
      <c r="K92" s="107" t="s">
        <v>2599</v>
      </c>
      <c r="L92" s="107" t="s">
        <v>394</v>
      </c>
      <c r="M92" s="1404"/>
      <c r="N92" s="1404"/>
      <c r="O92" s="1404"/>
      <c r="P92" s="1597"/>
      <c r="Q92" s="1598"/>
    </row>
    <row r="93" spans="2:17" ht="45" x14ac:dyDescent="0.25">
      <c r="B93" s="1518" t="s">
        <v>2598</v>
      </c>
      <c r="C93" s="1518" t="s">
        <v>111</v>
      </c>
      <c r="D93" s="1518" t="s">
        <v>2597</v>
      </c>
      <c r="E93" s="1524">
        <v>64890574</v>
      </c>
      <c r="F93" s="1524" t="s">
        <v>113</v>
      </c>
      <c r="G93" s="1518" t="s">
        <v>728</v>
      </c>
      <c r="H93" s="1602">
        <v>34397</v>
      </c>
      <c r="I93" s="1484" t="s">
        <v>368</v>
      </c>
      <c r="J93" s="104" t="s">
        <v>2584</v>
      </c>
      <c r="K93" s="107" t="s">
        <v>2596</v>
      </c>
      <c r="L93" s="97" t="s">
        <v>394</v>
      </c>
      <c r="M93" s="1403" t="s">
        <v>20</v>
      </c>
      <c r="N93" s="1403" t="s">
        <v>20</v>
      </c>
      <c r="O93" s="1403" t="s">
        <v>20</v>
      </c>
      <c r="P93" s="1595" t="s">
        <v>2595</v>
      </c>
      <c r="Q93" s="1596"/>
    </row>
    <row r="94" spans="2:17" ht="30" x14ac:dyDescent="0.25">
      <c r="B94" s="1526"/>
      <c r="C94" s="1526"/>
      <c r="D94" s="1526"/>
      <c r="E94" s="1601"/>
      <c r="F94" s="1601"/>
      <c r="G94" s="1526"/>
      <c r="H94" s="1603"/>
      <c r="I94" s="1485"/>
      <c r="J94" s="104" t="s">
        <v>1717</v>
      </c>
      <c r="K94" s="107" t="s">
        <v>2594</v>
      </c>
      <c r="L94" s="107" t="s">
        <v>394</v>
      </c>
      <c r="M94" s="1397"/>
      <c r="N94" s="1397"/>
      <c r="O94" s="1397"/>
      <c r="P94" s="1597"/>
      <c r="Q94" s="1598"/>
    </row>
    <row r="95" spans="2:17" ht="45" x14ac:dyDescent="0.25">
      <c r="B95" s="1526"/>
      <c r="C95" s="1526"/>
      <c r="D95" s="1526"/>
      <c r="E95" s="1601"/>
      <c r="F95" s="1601"/>
      <c r="G95" s="1526"/>
      <c r="H95" s="1603"/>
      <c r="I95" s="1485"/>
      <c r="J95" s="104" t="s">
        <v>2568</v>
      </c>
      <c r="K95" s="1027" t="s">
        <v>2593</v>
      </c>
      <c r="L95" s="107" t="s">
        <v>394</v>
      </c>
      <c r="M95" s="1397"/>
      <c r="N95" s="1397"/>
      <c r="O95" s="1397"/>
      <c r="P95" s="1597"/>
      <c r="Q95" s="1598"/>
    </row>
    <row r="96" spans="2:17" ht="45" x14ac:dyDescent="0.25">
      <c r="B96" s="1526"/>
      <c r="C96" s="1526"/>
      <c r="D96" s="1526"/>
      <c r="E96" s="1601"/>
      <c r="F96" s="1601"/>
      <c r="G96" s="1526"/>
      <c r="H96" s="1603"/>
      <c r="I96" s="1485"/>
      <c r="J96" s="104" t="s">
        <v>2592</v>
      </c>
      <c r="K96" s="1027" t="s">
        <v>2591</v>
      </c>
      <c r="L96" s="107" t="s">
        <v>394</v>
      </c>
      <c r="M96" s="1397"/>
      <c r="N96" s="1397"/>
      <c r="O96" s="1397"/>
      <c r="P96" s="1597"/>
      <c r="Q96" s="1598"/>
    </row>
    <row r="97" spans="2:17" ht="30" x14ac:dyDescent="0.25">
      <c r="B97" s="1526"/>
      <c r="C97" s="1526"/>
      <c r="D97" s="1526"/>
      <c r="E97" s="1601"/>
      <c r="F97" s="1601"/>
      <c r="G97" s="1526"/>
      <c r="H97" s="1603"/>
      <c r="I97" s="1485"/>
      <c r="J97" s="104" t="s">
        <v>2590</v>
      </c>
      <c r="K97" s="1027" t="s">
        <v>2589</v>
      </c>
      <c r="L97" s="107" t="s">
        <v>394</v>
      </c>
      <c r="M97" s="1397"/>
      <c r="N97" s="1397"/>
      <c r="O97" s="1397"/>
      <c r="P97" s="1597"/>
      <c r="Q97" s="1598"/>
    </row>
    <row r="98" spans="2:17" ht="45" x14ac:dyDescent="0.25">
      <c r="B98" s="1519"/>
      <c r="C98" s="1519"/>
      <c r="D98" s="1519"/>
      <c r="E98" s="1525"/>
      <c r="F98" s="1525"/>
      <c r="G98" s="1519"/>
      <c r="H98" s="1606"/>
      <c r="I98" s="1486"/>
      <c r="J98" s="104" t="s">
        <v>2588</v>
      </c>
      <c r="K98" s="1027" t="s">
        <v>2587</v>
      </c>
      <c r="L98" s="107" t="s">
        <v>394</v>
      </c>
      <c r="M98" s="1404"/>
      <c r="N98" s="1404"/>
      <c r="O98" s="1404"/>
      <c r="P98" s="1599"/>
      <c r="Q98" s="1600"/>
    </row>
    <row r="99" spans="2:17" ht="45" x14ac:dyDescent="0.25">
      <c r="B99" s="1518" t="s">
        <v>2586</v>
      </c>
      <c r="C99" s="1518" t="s">
        <v>1536</v>
      </c>
      <c r="D99" s="1518" t="s">
        <v>2585</v>
      </c>
      <c r="E99" s="1524">
        <v>1103102046</v>
      </c>
      <c r="F99" s="1518" t="s">
        <v>278</v>
      </c>
      <c r="G99" s="1518" t="s">
        <v>453</v>
      </c>
      <c r="H99" s="1602">
        <v>41117</v>
      </c>
      <c r="I99" s="1484" t="s">
        <v>368</v>
      </c>
      <c r="J99" s="104" t="s">
        <v>2584</v>
      </c>
      <c r="K99" s="107" t="s">
        <v>2583</v>
      </c>
      <c r="L99" s="97" t="s">
        <v>376</v>
      </c>
      <c r="M99" s="1403" t="s">
        <v>20</v>
      </c>
      <c r="N99" s="1403" t="s">
        <v>20</v>
      </c>
      <c r="O99" s="1403" t="s">
        <v>21</v>
      </c>
      <c r="P99" s="1595" t="s">
        <v>2582</v>
      </c>
      <c r="Q99" s="1596"/>
    </row>
    <row r="100" spans="2:17" ht="30" x14ac:dyDescent="0.25">
      <c r="B100" s="1526"/>
      <c r="C100" s="1526"/>
      <c r="D100" s="1526"/>
      <c r="E100" s="1601"/>
      <c r="F100" s="1526"/>
      <c r="G100" s="1526"/>
      <c r="H100" s="1603"/>
      <c r="I100" s="1485"/>
      <c r="J100" s="794" t="s">
        <v>2581</v>
      </c>
      <c r="K100" s="107" t="s">
        <v>2580</v>
      </c>
      <c r="L100" s="107" t="s">
        <v>394</v>
      </c>
      <c r="M100" s="1397"/>
      <c r="N100" s="1397"/>
      <c r="O100" s="1397"/>
      <c r="P100" s="1597"/>
      <c r="Q100" s="1598"/>
    </row>
    <row r="101" spans="2:17" ht="30" x14ac:dyDescent="0.25">
      <c r="B101" s="1526"/>
      <c r="C101" s="1526"/>
      <c r="D101" s="1526"/>
      <c r="E101" s="1601"/>
      <c r="F101" s="1526"/>
      <c r="G101" s="1526"/>
      <c r="H101" s="1603"/>
      <c r="I101" s="1485"/>
      <c r="J101" s="104" t="s">
        <v>2579</v>
      </c>
      <c r="K101" s="107" t="s">
        <v>2578</v>
      </c>
      <c r="L101" s="107" t="s">
        <v>394</v>
      </c>
      <c r="M101" s="1397"/>
      <c r="N101" s="1397"/>
      <c r="O101" s="1397"/>
      <c r="P101" s="1597"/>
      <c r="Q101" s="1598"/>
    </row>
    <row r="102" spans="2:17" ht="30" x14ac:dyDescent="0.25">
      <c r="B102" s="1519"/>
      <c r="C102" s="1519"/>
      <c r="D102" s="1519"/>
      <c r="E102" s="1525"/>
      <c r="F102" s="1519"/>
      <c r="G102" s="1519"/>
      <c r="H102" s="1606"/>
      <c r="I102" s="1486"/>
      <c r="J102" s="104" t="s">
        <v>2577</v>
      </c>
      <c r="K102" s="107" t="s">
        <v>2576</v>
      </c>
      <c r="L102" s="107" t="s">
        <v>394</v>
      </c>
      <c r="M102" s="1404"/>
      <c r="N102" s="1404"/>
      <c r="O102" s="1404"/>
      <c r="P102" s="1599"/>
      <c r="Q102" s="1600"/>
    </row>
    <row r="104" spans="2:17" ht="15.75" thickBot="1" x14ac:dyDescent="0.3"/>
    <row r="105" spans="2:17" ht="27" thickBot="1" x14ac:dyDescent="0.3">
      <c r="B105" s="1393" t="s">
        <v>143</v>
      </c>
      <c r="C105" s="1394"/>
      <c r="D105" s="1394"/>
      <c r="E105" s="1394"/>
      <c r="F105" s="1394"/>
      <c r="G105" s="1394"/>
      <c r="H105" s="1394"/>
      <c r="I105" s="1394"/>
      <c r="J105" s="1394"/>
      <c r="K105" s="1394"/>
      <c r="L105" s="1394"/>
      <c r="M105" s="1394"/>
      <c r="N105" s="1395"/>
    </row>
    <row r="108" spans="2:17" ht="30" x14ac:dyDescent="0.25">
      <c r="B108" s="92" t="s">
        <v>19</v>
      </c>
      <c r="C108" s="92" t="s">
        <v>144</v>
      </c>
      <c r="D108" s="1387" t="s">
        <v>77</v>
      </c>
      <c r="E108" s="1388"/>
    </row>
    <row r="109" spans="2:17" x14ac:dyDescent="0.25">
      <c r="B109" s="120" t="s">
        <v>145</v>
      </c>
      <c r="C109" s="746" t="s">
        <v>20</v>
      </c>
      <c r="D109" s="1389"/>
      <c r="E109" s="1389"/>
    </row>
    <row r="112" spans="2:17" ht="26.25" x14ac:dyDescent="0.25">
      <c r="B112" s="1408" t="s">
        <v>146</v>
      </c>
      <c r="C112" s="1409"/>
      <c r="D112" s="1409"/>
      <c r="E112" s="1409"/>
      <c r="F112" s="1409"/>
      <c r="G112" s="1409"/>
      <c r="H112" s="1409"/>
      <c r="I112" s="1409"/>
      <c r="J112" s="1409"/>
      <c r="K112" s="1409"/>
      <c r="L112" s="1409"/>
      <c r="M112" s="1409"/>
      <c r="N112" s="1409"/>
      <c r="O112" s="1409"/>
      <c r="P112" s="1409"/>
    </row>
    <row r="114" spans="1:26" ht="15.75" thickBot="1" x14ac:dyDescent="0.3"/>
    <row r="115" spans="1:26" ht="27" thickBot="1" x14ac:dyDescent="0.3">
      <c r="B115" s="1393" t="s">
        <v>147</v>
      </c>
      <c r="C115" s="1394"/>
      <c r="D115" s="1394"/>
      <c r="E115" s="1394"/>
      <c r="F115" s="1394"/>
      <c r="G115" s="1394"/>
      <c r="H115" s="1394"/>
      <c r="I115" s="1394"/>
      <c r="J115" s="1394"/>
      <c r="K115" s="1394"/>
      <c r="L115" s="1394"/>
      <c r="M115" s="1394"/>
      <c r="N115" s="1395"/>
    </row>
    <row r="117" spans="1:26" ht="15.75" thickBot="1" x14ac:dyDescent="0.3">
      <c r="M117" s="46"/>
      <c r="N117" s="46"/>
    </row>
    <row r="118" spans="1:26" s="13" customFormat="1" ht="60" x14ac:dyDescent="0.25">
      <c r="B118" s="47" t="s">
        <v>35</v>
      </c>
      <c r="C118" s="47" t="s">
        <v>36</v>
      </c>
      <c r="D118" s="47" t="s">
        <v>37</v>
      </c>
      <c r="E118" s="47" t="s">
        <v>38</v>
      </c>
      <c r="F118" s="47" t="s">
        <v>39</v>
      </c>
      <c r="G118" s="47" t="s">
        <v>40</v>
      </c>
      <c r="H118" s="47" t="s">
        <v>41</v>
      </c>
      <c r="I118" s="47" t="s">
        <v>42</v>
      </c>
      <c r="J118" s="47" t="s">
        <v>43</v>
      </c>
      <c r="K118" s="47" t="s">
        <v>44</v>
      </c>
      <c r="L118" s="47" t="s">
        <v>45</v>
      </c>
      <c r="M118" s="48" t="s">
        <v>46</v>
      </c>
      <c r="N118" s="47" t="s">
        <v>47</v>
      </c>
      <c r="O118" s="47" t="s">
        <v>48</v>
      </c>
      <c r="P118" s="49" t="s">
        <v>49</v>
      </c>
      <c r="Q118" s="49" t="s">
        <v>50</v>
      </c>
    </row>
    <row r="119" spans="1:26" s="62" customFormat="1" x14ac:dyDescent="0.25">
      <c r="A119" s="50">
        <v>1</v>
      </c>
      <c r="B119" s="320" t="s">
        <v>2574</v>
      </c>
      <c r="C119" s="72" t="s">
        <v>2573</v>
      </c>
      <c r="D119" s="71" t="s">
        <v>682</v>
      </c>
      <c r="E119" s="321">
        <v>701820120115</v>
      </c>
      <c r="F119" s="73" t="s">
        <v>20</v>
      </c>
      <c r="G119" s="322">
        <v>1</v>
      </c>
      <c r="H119" s="226">
        <v>40945</v>
      </c>
      <c r="I119" s="226">
        <v>41274</v>
      </c>
      <c r="J119" s="74" t="s">
        <v>21</v>
      </c>
      <c r="K119" s="323">
        <v>10.78</v>
      </c>
      <c r="L119" s="323">
        <v>0</v>
      </c>
      <c r="M119" s="321">
        <v>516</v>
      </c>
      <c r="N119" s="75">
        <f>+M119*G119</f>
        <v>516</v>
      </c>
      <c r="O119" s="324">
        <v>309042640</v>
      </c>
      <c r="P119" s="77" t="s">
        <v>2575</v>
      </c>
      <c r="Q119" s="65"/>
      <c r="R119" s="61"/>
      <c r="S119" s="61"/>
      <c r="T119" s="61"/>
      <c r="U119" s="61"/>
      <c r="V119" s="61"/>
      <c r="W119" s="61"/>
      <c r="X119" s="61"/>
      <c r="Y119" s="61"/>
      <c r="Z119" s="61"/>
    </row>
    <row r="120" spans="1:26" s="62" customFormat="1" x14ac:dyDescent="0.25">
      <c r="A120" s="50">
        <f>+A119+1</f>
        <v>2</v>
      </c>
      <c r="B120" s="320" t="s">
        <v>2574</v>
      </c>
      <c r="C120" s="72" t="s">
        <v>2573</v>
      </c>
      <c r="D120" s="71" t="s">
        <v>682</v>
      </c>
      <c r="E120" s="321">
        <v>701820100140</v>
      </c>
      <c r="F120" s="73" t="s">
        <v>20</v>
      </c>
      <c r="G120" s="322">
        <v>1</v>
      </c>
      <c r="H120" s="226">
        <v>40211</v>
      </c>
      <c r="I120" s="226">
        <v>40543</v>
      </c>
      <c r="J120" s="74" t="s">
        <v>21</v>
      </c>
      <c r="K120" s="323">
        <f>26/28+10</f>
        <v>10.928571428571429</v>
      </c>
      <c r="L120" s="323">
        <v>0</v>
      </c>
      <c r="M120" s="321">
        <v>350</v>
      </c>
      <c r="N120" s="75">
        <f>+M120*G120</f>
        <v>350</v>
      </c>
      <c r="O120" s="324">
        <v>201652027</v>
      </c>
      <c r="P120" s="77" t="s">
        <v>2572</v>
      </c>
      <c r="Q120" s="65"/>
      <c r="R120" s="61"/>
      <c r="S120" s="61"/>
      <c r="T120" s="61"/>
      <c r="U120" s="61"/>
      <c r="V120" s="61"/>
      <c r="W120" s="61"/>
      <c r="X120" s="61"/>
      <c r="Y120" s="61"/>
      <c r="Z120" s="61"/>
    </row>
    <row r="121" spans="1:26" s="62" customFormat="1" x14ac:dyDescent="0.25">
      <c r="A121" s="50">
        <v>3</v>
      </c>
      <c r="B121" s="320"/>
      <c r="C121" s="72"/>
      <c r="D121" s="71"/>
      <c r="E121" s="321"/>
      <c r="F121" s="73"/>
      <c r="G121" s="322"/>
      <c r="H121" s="226"/>
      <c r="I121" s="226"/>
      <c r="J121" s="74"/>
      <c r="K121" s="323"/>
      <c r="L121" s="323"/>
      <c r="M121" s="321"/>
      <c r="N121" s="75"/>
      <c r="O121" s="324"/>
      <c r="P121" s="77"/>
      <c r="Q121" s="65"/>
      <c r="R121" s="61"/>
      <c r="S121" s="61"/>
      <c r="T121" s="61"/>
      <c r="U121" s="61"/>
      <c r="V121" s="61"/>
      <c r="W121" s="61"/>
      <c r="X121" s="61"/>
      <c r="Y121" s="61"/>
      <c r="Z121" s="61"/>
    </row>
    <row r="122" spans="1:26" s="62" customFormat="1" x14ac:dyDescent="0.25">
      <c r="A122" s="50">
        <f>+A121+1</f>
        <v>4</v>
      </c>
      <c r="B122" s="320"/>
      <c r="C122" s="72"/>
      <c r="D122" s="71"/>
      <c r="E122" s="321"/>
      <c r="F122" s="73"/>
      <c r="G122" s="322"/>
      <c r="H122" s="226"/>
      <c r="I122" s="226"/>
      <c r="J122" s="74"/>
      <c r="K122" s="323"/>
      <c r="L122" s="323"/>
      <c r="M122" s="321"/>
      <c r="N122" s="75"/>
      <c r="O122" s="1026"/>
      <c r="P122" s="77"/>
      <c r="Q122" s="65"/>
      <c r="R122" s="61"/>
      <c r="S122" s="61"/>
      <c r="T122" s="61"/>
      <c r="U122" s="61"/>
      <c r="V122" s="61"/>
      <c r="W122" s="61"/>
      <c r="X122" s="61"/>
      <c r="Y122" s="61"/>
      <c r="Z122" s="61"/>
    </row>
    <row r="123" spans="1:26" s="62" customFormat="1" x14ac:dyDescent="0.25">
      <c r="A123" s="50">
        <f>+A122+1</f>
        <v>5</v>
      </c>
      <c r="B123" s="71"/>
      <c r="C123" s="72"/>
      <c r="D123" s="71"/>
      <c r="E123" s="228"/>
      <c r="F123" s="73"/>
      <c r="G123" s="73"/>
      <c r="H123" s="73"/>
      <c r="I123" s="74"/>
      <c r="J123" s="74"/>
      <c r="K123" s="74"/>
      <c r="L123" s="74"/>
      <c r="M123" s="75"/>
      <c r="N123" s="75"/>
      <c r="O123" s="77"/>
      <c r="P123" s="77"/>
      <c r="Q123" s="65"/>
      <c r="R123" s="61"/>
      <c r="S123" s="61"/>
      <c r="T123" s="61"/>
      <c r="U123" s="61"/>
      <c r="V123" s="61"/>
      <c r="W123" s="61"/>
      <c r="X123" s="61"/>
      <c r="Y123" s="61"/>
      <c r="Z123" s="61"/>
    </row>
    <row r="124" spans="1:26" s="62" customFormat="1" x14ac:dyDescent="0.25">
      <c r="A124" s="50">
        <f>+A123+1</f>
        <v>6</v>
      </c>
      <c r="B124" s="71"/>
      <c r="C124" s="72"/>
      <c r="D124" s="71"/>
      <c r="E124" s="228"/>
      <c r="F124" s="73"/>
      <c r="G124" s="73"/>
      <c r="H124" s="73"/>
      <c r="I124" s="74"/>
      <c r="J124" s="74"/>
      <c r="K124" s="74"/>
      <c r="L124" s="74"/>
      <c r="M124" s="75"/>
      <c r="N124" s="75"/>
      <c r="O124" s="77"/>
      <c r="P124" s="77"/>
      <c r="Q124" s="65"/>
      <c r="R124" s="61"/>
      <c r="S124" s="61"/>
      <c r="T124" s="61"/>
      <c r="U124" s="61"/>
      <c r="V124" s="61"/>
      <c r="W124" s="61"/>
      <c r="X124" s="61"/>
      <c r="Y124" s="61"/>
      <c r="Z124" s="61"/>
    </row>
    <row r="125" spans="1:26" s="62" customFormat="1" x14ac:dyDescent="0.25">
      <c r="A125" s="50">
        <f>+A124+1</f>
        <v>7</v>
      </c>
      <c r="B125" s="71"/>
      <c r="C125" s="72"/>
      <c r="D125" s="71"/>
      <c r="E125" s="228"/>
      <c r="F125" s="73"/>
      <c r="G125" s="73"/>
      <c r="H125" s="73"/>
      <c r="I125" s="74"/>
      <c r="J125" s="74"/>
      <c r="K125" s="74"/>
      <c r="L125" s="74"/>
      <c r="M125" s="75"/>
      <c r="N125" s="75"/>
      <c r="O125" s="77"/>
      <c r="P125" s="77"/>
      <c r="Q125" s="65"/>
      <c r="R125" s="61"/>
      <c r="S125" s="61"/>
      <c r="T125" s="61"/>
      <c r="U125" s="61"/>
      <c r="V125" s="61"/>
      <c r="W125" s="61"/>
      <c r="X125" s="61"/>
      <c r="Y125" s="61"/>
      <c r="Z125" s="61"/>
    </row>
    <row r="126" spans="1:26" s="62" customFormat="1" x14ac:dyDescent="0.25">
      <c r="A126" s="50">
        <f>+A125+1</f>
        <v>8</v>
      </c>
      <c r="B126" s="71"/>
      <c r="C126" s="72"/>
      <c r="D126" s="71"/>
      <c r="E126" s="228"/>
      <c r="F126" s="73"/>
      <c r="G126" s="73"/>
      <c r="H126" s="73"/>
      <c r="I126" s="74"/>
      <c r="J126" s="74"/>
      <c r="K126" s="74"/>
      <c r="L126" s="74"/>
      <c r="M126" s="75"/>
      <c r="N126" s="75"/>
      <c r="O126" s="77"/>
      <c r="P126" s="77"/>
      <c r="Q126" s="65"/>
      <c r="R126" s="61"/>
      <c r="S126" s="61"/>
      <c r="T126" s="61"/>
      <c r="U126" s="61"/>
      <c r="V126" s="61"/>
      <c r="W126" s="61"/>
      <c r="X126" s="61"/>
      <c r="Y126" s="61"/>
      <c r="Z126" s="61"/>
    </row>
    <row r="127" spans="1:26" s="62" customFormat="1" x14ac:dyDescent="0.25">
      <c r="A127" s="50"/>
      <c r="B127" s="78" t="s">
        <v>30</v>
      </c>
      <c r="C127" s="72"/>
      <c r="D127" s="71"/>
      <c r="E127" s="228"/>
      <c r="F127" s="73"/>
      <c r="G127" s="73"/>
      <c r="H127" s="73"/>
      <c r="I127" s="74"/>
      <c r="J127" s="74"/>
      <c r="K127" s="325">
        <f>SUM(K119:K126)</f>
        <v>21.708571428571428</v>
      </c>
      <c r="L127" s="79">
        <f>SUM(L119:L126)</f>
        <v>0</v>
      </c>
      <c r="M127" s="251"/>
      <c r="N127" s="79"/>
      <c r="O127" s="77"/>
      <c r="P127" s="77"/>
      <c r="Q127" s="81"/>
    </row>
    <row r="128" spans="1:26" x14ac:dyDescent="0.25">
      <c r="B128" s="82"/>
      <c r="C128" s="82"/>
      <c r="D128" s="82"/>
      <c r="E128" s="83"/>
      <c r="F128" s="82"/>
      <c r="G128" s="82"/>
      <c r="H128" s="82"/>
      <c r="I128" s="82"/>
      <c r="J128" s="82"/>
      <c r="K128" s="82"/>
      <c r="L128" s="82"/>
      <c r="M128" s="82"/>
      <c r="N128" s="82"/>
      <c r="O128" s="82"/>
      <c r="P128" s="82"/>
    </row>
    <row r="129" spans="2:17" ht="18.75" x14ac:dyDescent="0.25">
      <c r="B129" s="86" t="s">
        <v>151</v>
      </c>
      <c r="C129" s="330">
        <f>+K127</f>
        <v>21.708571428571428</v>
      </c>
      <c r="H129" s="89"/>
      <c r="I129" s="89"/>
      <c r="J129" s="89"/>
      <c r="K129" s="89"/>
      <c r="L129" s="89"/>
      <c r="M129" s="89"/>
      <c r="N129" s="82"/>
      <c r="O129" s="82"/>
      <c r="P129" s="82"/>
    </row>
    <row r="131" spans="2:17" ht="15.75" thickBot="1" x14ac:dyDescent="0.3"/>
    <row r="132" spans="2:17" ht="30.75" thickBot="1" x14ac:dyDescent="0.3">
      <c r="B132" s="134" t="s">
        <v>152</v>
      </c>
      <c r="C132" s="135" t="s">
        <v>153</v>
      </c>
      <c r="D132" s="134" t="s">
        <v>29</v>
      </c>
      <c r="E132" s="135" t="s">
        <v>154</v>
      </c>
    </row>
    <row r="133" spans="2:17" x14ac:dyDescent="0.25">
      <c r="B133" s="136" t="s">
        <v>155</v>
      </c>
      <c r="C133" s="137">
        <v>20</v>
      </c>
      <c r="D133" s="137"/>
      <c r="E133" s="1396">
        <f>+D133+D134+D135</f>
        <v>40</v>
      </c>
    </row>
    <row r="134" spans="2:17" x14ac:dyDescent="0.25">
      <c r="B134" s="136" t="s">
        <v>156</v>
      </c>
      <c r="C134" s="740">
        <v>30</v>
      </c>
      <c r="D134" s="746">
        <v>0</v>
      </c>
      <c r="E134" s="1397"/>
    </row>
    <row r="135" spans="2:17" ht="15.75" thickBot="1" x14ac:dyDescent="0.3">
      <c r="B135" s="136" t="s">
        <v>157</v>
      </c>
      <c r="C135" s="139">
        <v>40</v>
      </c>
      <c r="D135" s="139">
        <v>40</v>
      </c>
      <c r="E135" s="1398"/>
    </row>
    <row r="137" spans="2:17" ht="15.75" thickBot="1" x14ac:dyDescent="0.3"/>
    <row r="138" spans="2:17" ht="27" thickBot="1" x14ac:dyDescent="0.3">
      <c r="B138" s="1393" t="s">
        <v>158</v>
      </c>
      <c r="C138" s="1394"/>
      <c r="D138" s="1394"/>
      <c r="E138" s="1394"/>
      <c r="F138" s="1394"/>
      <c r="G138" s="1394"/>
      <c r="H138" s="1394"/>
      <c r="I138" s="1394"/>
      <c r="J138" s="1394"/>
      <c r="K138" s="1394"/>
      <c r="L138" s="1394"/>
      <c r="M138" s="1394"/>
      <c r="N138" s="1395"/>
    </row>
    <row r="140" spans="2:17" ht="75" x14ac:dyDescent="0.25">
      <c r="B140" s="91" t="s">
        <v>87</v>
      </c>
      <c r="C140" s="91" t="s">
        <v>88</v>
      </c>
      <c r="D140" s="91" t="s">
        <v>89</v>
      </c>
      <c r="E140" s="91" t="s">
        <v>90</v>
      </c>
      <c r="F140" s="91" t="s">
        <v>91</v>
      </c>
      <c r="G140" s="91" t="s">
        <v>92</v>
      </c>
      <c r="H140" s="91" t="s">
        <v>93</v>
      </c>
      <c r="I140" s="91" t="s">
        <v>94</v>
      </c>
      <c r="J140" s="1387" t="s">
        <v>95</v>
      </c>
      <c r="K140" s="1405"/>
      <c r="L140" s="1388"/>
      <c r="M140" s="91" t="s">
        <v>96</v>
      </c>
      <c r="N140" s="91" t="s">
        <v>97</v>
      </c>
      <c r="O140" s="91" t="s">
        <v>98</v>
      </c>
      <c r="P140" s="1387" t="s">
        <v>77</v>
      </c>
      <c r="Q140" s="1388"/>
    </row>
    <row r="141" spans="2:17" ht="30" x14ac:dyDescent="0.25">
      <c r="B141" s="1518" t="s">
        <v>2571</v>
      </c>
      <c r="C141" s="1518" t="s">
        <v>103</v>
      </c>
      <c r="D141" s="1518" t="s">
        <v>2570</v>
      </c>
      <c r="E141" s="1524">
        <v>64892127</v>
      </c>
      <c r="F141" s="1524" t="s">
        <v>113</v>
      </c>
      <c r="G141" s="1518" t="s">
        <v>453</v>
      </c>
      <c r="H141" s="1602">
        <v>39640</v>
      </c>
      <c r="I141" s="1484" t="s">
        <v>368</v>
      </c>
      <c r="J141" s="104" t="s">
        <v>2172</v>
      </c>
      <c r="K141" s="107" t="s">
        <v>2569</v>
      </c>
      <c r="L141" s="97" t="s">
        <v>394</v>
      </c>
      <c r="M141" s="1403" t="s">
        <v>20</v>
      </c>
      <c r="N141" s="1403" t="s">
        <v>20</v>
      </c>
      <c r="O141" s="1403" t="s">
        <v>20</v>
      </c>
      <c r="P141" s="1392"/>
      <c r="Q141" s="1392"/>
    </row>
    <row r="142" spans="2:17" ht="120" x14ac:dyDescent="0.25">
      <c r="B142" s="1526"/>
      <c r="C142" s="1526"/>
      <c r="D142" s="1526"/>
      <c r="E142" s="1601"/>
      <c r="F142" s="1601"/>
      <c r="G142" s="1526"/>
      <c r="H142" s="1603"/>
      <c r="I142" s="1485"/>
      <c r="J142" s="104" t="s">
        <v>2568</v>
      </c>
      <c r="K142" s="107" t="s">
        <v>2567</v>
      </c>
      <c r="L142" s="97" t="s">
        <v>394</v>
      </c>
      <c r="M142" s="1397"/>
      <c r="N142" s="1397"/>
      <c r="O142" s="1397"/>
      <c r="P142" s="1595" t="s">
        <v>2566</v>
      </c>
      <c r="Q142" s="1596"/>
    </row>
    <row r="143" spans="2:17" ht="30" x14ac:dyDescent="0.25">
      <c r="B143" s="1526"/>
      <c r="C143" s="1526"/>
      <c r="D143" s="1526"/>
      <c r="E143" s="1601"/>
      <c r="F143" s="1601"/>
      <c r="G143" s="1526"/>
      <c r="H143" s="1603"/>
      <c r="I143" s="1485"/>
      <c r="J143" s="104" t="s">
        <v>2172</v>
      </c>
      <c r="K143" s="107" t="s">
        <v>2565</v>
      </c>
      <c r="L143" s="97" t="s">
        <v>394</v>
      </c>
      <c r="M143" s="1397"/>
      <c r="N143" s="1397"/>
      <c r="O143" s="1397"/>
      <c r="P143" s="1597"/>
      <c r="Q143" s="1598"/>
    </row>
    <row r="144" spans="2:17" ht="30" x14ac:dyDescent="0.25">
      <c r="B144" s="1526"/>
      <c r="C144" s="1526"/>
      <c r="D144" s="1526"/>
      <c r="E144" s="1601"/>
      <c r="F144" s="1601"/>
      <c r="G144" s="1526"/>
      <c r="H144" s="1603"/>
      <c r="I144" s="1485"/>
      <c r="J144" s="104" t="s">
        <v>2564</v>
      </c>
      <c r="K144" s="107" t="s">
        <v>2563</v>
      </c>
      <c r="L144" s="97" t="s">
        <v>376</v>
      </c>
      <c r="M144" s="1397"/>
      <c r="N144" s="1397"/>
      <c r="O144" s="1397"/>
      <c r="P144" s="1597"/>
      <c r="Q144" s="1598"/>
    </row>
    <row r="145" spans="2:17" ht="60" x14ac:dyDescent="0.25">
      <c r="B145" s="1526"/>
      <c r="C145" s="1526"/>
      <c r="D145" s="1526"/>
      <c r="E145" s="1601"/>
      <c r="F145" s="1601"/>
      <c r="G145" s="1526"/>
      <c r="H145" s="1603"/>
      <c r="I145" s="1485"/>
      <c r="J145" s="104" t="s">
        <v>2562</v>
      </c>
      <c r="K145" s="107" t="s">
        <v>2561</v>
      </c>
      <c r="L145" s="97" t="s">
        <v>394</v>
      </c>
      <c r="M145" s="1397"/>
      <c r="N145" s="1397"/>
      <c r="O145" s="1397"/>
      <c r="P145" s="1597"/>
      <c r="Q145" s="1598"/>
    </row>
    <row r="146" spans="2:17" ht="30" x14ac:dyDescent="0.25">
      <c r="B146" s="1526"/>
      <c r="C146" s="1526"/>
      <c r="D146" s="1526"/>
      <c r="E146" s="1601"/>
      <c r="F146" s="1601"/>
      <c r="G146" s="1526"/>
      <c r="H146" s="1603"/>
      <c r="I146" s="1485"/>
      <c r="J146" s="104" t="s">
        <v>2560</v>
      </c>
      <c r="K146" s="107" t="s">
        <v>2559</v>
      </c>
      <c r="L146" s="97" t="s">
        <v>394</v>
      </c>
      <c r="M146" s="1397"/>
      <c r="N146" s="1397"/>
      <c r="O146" s="1397"/>
      <c r="P146" s="1597"/>
      <c r="Q146" s="1598"/>
    </row>
    <row r="147" spans="2:17" ht="30" x14ac:dyDescent="0.25">
      <c r="B147" s="1519"/>
      <c r="C147" s="1519"/>
      <c r="D147" s="1519"/>
      <c r="E147" s="1525"/>
      <c r="F147" s="1525"/>
      <c r="G147" s="1519"/>
      <c r="H147" s="1606"/>
      <c r="I147" s="1486"/>
      <c r="J147" s="104" t="s">
        <v>2560</v>
      </c>
      <c r="K147" s="107" t="s">
        <v>2559</v>
      </c>
      <c r="L147" s="97" t="s">
        <v>394</v>
      </c>
      <c r="M147" s="1404"/>
      <c r="N147" s="1404"/>
      <c r="O147" s="1404"/>
      <c r="P147" s="1599"/>
      <c r="Q147" s="1600"/>
    </row>
    <row r="148" spans="2:17" ht="45" x14ac:dyDescent="0.25">
      <c r="B148" s="41" t="s">
        <v>758</v>
      </c>
      <c r="C148" s="329" t="s">
        <v>103</v>
      </c>
      <c r="D148" s="329" t="s">
        <v>2558</v>
      </c>
      <c r="E148" s="848">
        <v>18879058</v>
      </c>
      <c r="F148" s="329" t="s">
        <v>2557</v>
      </c>
      <c r="G148" s="329" t="s">
        <v>338</v>
      </c>
      <c r="H148" s="273">
        <v>40333</v>
      </c>
      <c r="I148" s="96" t="s">
        <v>368</v>
      </c>
      <c r="J148" s="104" t="s">
        <v>2556</v>
      </c>
      <c r="K148" s="107" t="s">
        <v>2555</v>
      </c>
      <c r="L148" s="97" t="s">
        <v>394</v>
      </c>
      <c r="M148" s="41" t="s">
        <v>20</v>
      </c>
      <c r="N148" s="41" t="s">
        <v>20</v>
      </c>
      <c r="O148" s="41" t="s">
        <v>20</v>
      </c>
      <c r="P148" s="1392"/>
      <c r="Q148" s="1392"/>
    </row>
    <row r="149" spans="2:17" ht="30" x14ac:dyDescent="0.25">
      <c r="B149" s="329" t="s">
        <v>2554</v>
      </c>
      <c r="C149" s="41" t="s">
        <v>103</v>
      </c>
      <c r="D149" s="120" t="s">
        <v>2553</v>
      </c>
      <c r="E149" s="202">
        <v>64894228</v>
      </c>
      <c r="F149" s="41" t="s">
        <v>379</v>
      </c>
      <c r="G149" s="120" t="s">
        <v>1318</v>
      </c>
      <c r="H149" s="200">
        <v>39948</v>
      </c>
      <c r="I149" s="746" t="s">
        <v>368</v>
      </c>
      <c r="J149" s="41"/>
      <c r="K149" s="41"/>
      <c r="L149" s="41"/>
      <c r="M149" s="41" t="s">
        <v>20</v>
      </c>
      <c r="N149" s="41" t="s">
        <v>20</v>
      </c>
      <c r="O149" s="41" t="s">
        <v>20</v>
      </c>
      <c r="P149" s="1390" t="s">
        <v>2552</v>
      </c>
      <c r="Q149" s="1391"/>
    </row>
    <row r="151" spans="2:17" ht="15.75" thickBot="1" x14ac:dyDescent="0.3"/>
    <row r="152" spans="2:17" ht="30" x14ac:dyDescent="0.25">
      <c r="B152" s="42" t="s">
        <v>19</v>
      </c>
      <c r="C152" s="42" t="s">
        <v>152</v>
      </c>
      <c r="D152" s="91" t="s">
        <v>153</v>
      </c>
      <c r="E152" s="42" t="s">
        <v>29</v>
      </c>
      <c r="F152" s="135" t="s">
        <v>182</v>
      </c>
      <c r="G152" s="147"/>
    </row>
    <row r="153" spans="2:17" ht="108" x14ac:dyDescent="0.2">
      <c r="B153" s="1399" t="s">
        <v>183</v>
      </c>
      <c r="C153" s="148" t="s">
        <v>184</v>
      </c>
      <c r="D153" s="746">
        <v>25</v>
      </c>
      <c r="E153" s="746">
        <v>25</v>
      </c>
      <c r="F153" s="1400">
        <f>+E153+E154+E155</f>
        <v>60</v>
      </c>
      <c r="G153" s="149"/>
    </row>
    <row r="154" spans="2:17" ht="96" x14ac:dyDescent="0.2">
      <c r="B154" s="1399"/>
      <c r="C154" s="148" t="s">
        <v>185</v>
      </c>
      <c r="D154" s="739">
        <v>25</v>
      </c>
      <c r="E154" s="746">
        <v>25</v>
      </c>
      <c r="F154" s="1401"/>
      <c r="G154" s="149"/>
    </row>
    <row r="155" spans="2:17" ht="60" x14ac:dyDescent="0.2">
      <c r="B155" s="1399"/>
      <c r="C155" s="148" t="s">
        <v>186</v>
      </c>
      <c r="D155" s="746">
        <v>10</v>
      </c>
      <c r="E155" s="746">
        <v>10</v>
      </c>
      <c r="F155" s="1402"/>
      <c r="G155" s="149"/>
    </row>
    <row r="156" spans="2:17" x14ac:dyDescent="0.25">
      <c r="C156"/>
    </row>
    <row r="159" spans="2:17" x14ac:dyDescent="0.25">
      <c r="B159" s="39" t="s">
        <v>187</v>
      </c>
    </row>
    <row r="162" spans="2:5" x14ac:dyDescent="0.25">
      <c r="B162" s="40" t="s">
        <v>19</v>
      </c>
      <c r="C162" s="40" t="s">
        <v>28</v>
      </c>
      <c r="D162" s="42" t="s">
        <v>29</v>
      </c>
      <c r="E162" s="42" t="s">
        <v>30</v>
      </c>
    </row>
    <row r="163" spans="2:5" ht="28.5" x14ac:dyDescent="0.25">
      <c r="B163" s="43" t="s">
        <v>188</v>
      </c>
      <c r="C163" s="813">
        <v>40</v>
      </c>
      <c r="D163" s="746">
        <f>+E133</f>
        <v>40</v>
      </c>
      <c r="E163" s="1403">
        <f>+D163+D164</f>
        <v>100</v>
      </c>
    </row>
    <row r="164" spans="2:5" ht="42.75" x14ac:dyDescent="0.25">
      <c r="B164" s="43" t="s">
        <v>189</v>
      </c>
      <c r="C164" s="813">
        <v>60</v>
      </c>
      <c r="D164" s="746">
        <f>+F153</f>
        <v>60</v>
      </c>
      <c r="E164" s="1404"/>
    </row>
  </sheetData>
  <mergeCells count="89">
    <mergeCell ref="E163:E164"/>
    <mergeCell ref="B138:N138"/>
    <mergeCell ref="J140:L140"/>
    <mergeCell ref="P140:Q140"/>
    <mergeCell ref="B141:B147"/>
    <mergeCell ref="C141:C147"/>
    <mergeCell ref="H141:H147"/>
    <mergeCell ref="I141:I147"/>
    <mergeCell ref="P148:Q148"/>
    <mergeCell ref="P149:Q149"/>
    <mergeCell ref="B153:B155"/>
    <mergeCell ref="F153:F155"/>
    <mergeCell ref="E133:E135"/>
    <mergeCell ref="D141:D147"/>
    <mergeCell ref="E141:E147"/>
    <mergeCell ref="F141:F147"/>
    <mergeCell ref="G141:G147"/>
    <mergeCell ref="M141:M147"/>
    <mergeCell ref="N141:N147"/>
    <mergeCell ref="O141:O147"/>
    <mergeCell ref="P141:Q141"/>
    <mergeCell ref="P142:Q147"/>
    <mergeCell ref="B112:P112"/>
    <mergeCell ref="B115:N115"/>
    <mergeCell ref="O99:O102"/>
    <mergeCell ref="P99:Q102"/>
    <mergeCell ref="B99:B102"/>
    <mergeCell ref="C99:C102"/>
    <mergeCell ref="D99:D102"/>
    <mergeCell ref="E99:E102"/>
    <mergeCell ref="F99:F102"/>
    <mergeCell ref="H99:H102"/>
    <mergeCell ref="I99:I102"/>
    <mergeCell ref="M99:M102"/>
    <mergeCell ref="N99:N102"/>
    <mergeCell ref="B105:N105"/>
    <mergeCell ref="D108:E108"/>
    <mergeCell ref="G99:G102"/>
    <mergeCell ref="G93:G98"/>
    <mergeCell ref="H93:H98"/>
    <mergeCell ref="I93:I98"/>
    <mergeCell ref="M93:M98"/>
    <mergeCell ref="D109:E109"/>
    <mergeCell ref="N93:N98"/>
    <mergeCell ref="O93:O98"/>
    <mergeCell ref="P88:Q92"/>
    <mergeCell ref="B88:B92"/>
    <mergeCell ref="C88:C92"/>
    <mergeCell ref="D88:D92"/>
    <mergeCell ref="E88:E92"/>
    <mergeCell ref="F88:F92"/>
    <mergeCell ref="G88:G92"/>
    <mergeCell ref="H88:H92"/>
    <mergeCell ref="P93:Q98"/>
    <mergeCell ref="B93:B98"/>
    <mergeCell ref="C93:C98"/>
    <mergeCell ref="D93:D98"/>
    <mergeCell ref="E93:E98"/>
    <mergeCell ref="F93:F98"/>
    <mergeCell ref="I88:I92"/>
    <mergeCell ref="M88:M92"/>
    <mergeCell ref="N88:N92"/>
    <mergeCell ref="O88:O92"/>
    <mergeCell ref="O74:P74"/>
    <mergeCell ref="O75:P75"/>
    <mergeCell ref="O76:P76"/>
    <mergeCell ref="B82:N82"/>
    <mergeCell ref="J87:L87"/>
    <mergeCell ref="P87:Q87"/>
    <mergeCell ref="O73:P73"/>
    <mergeCell ref="C10:E10"/>
    <mergeCell ref="B14:C21"/>
    <mergeCell ref="B22:C22"/>
    <mergeCell ref="E40:E41"/>
    <mergeCell ref="M45:N45"/>
    <mergeCell ref="B61:B62"/>
    <mergeCell ref="C61:C62"/>
    <mergeCell ref="D61:E61"/>
    <mergeCell ref="C65:N65"/>
    <mergeCell ref="B2:P2"/>
    <mergeCell ref="B4:P4"/>
    <mergeCell ref="C6:N6"/>
    <mergeCell ref="C7:N7"/>
    <mergeCell ref="C8:N8"/>
    <mergeCell ref="B67:N67"/>
    <mergeCell ref="O70:P70"/>
    <mergeCell ref="O71:P71"/>
    <mergeCell ref="O72:P72"/>
    <mergeCell ref="C9:N9"/>
  </mergeCells>
  <dataValidations count="2">
    <dataValidation type="decimal" allowBlank="1" showInputMessage="1" showErrorMessage="1" sqref="WVH98308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WBP983080 VRT983080 VHX983080 UYB983080 UOF983080 UEJ983080 TUN983080 TKR983080 TAV983080 SQZ983080 SHD983080 RXH983080 RNL983080 RDP983080 QTT983080 QJX983080 QAB983080 PQF983080 PGJ983080 OWN983080 OMR983080 OCV983080 NSZ983080 NJD983080 MZH983080 MPL983080 MFP983080 LVT983080 LLX983080 LCB983080 KSF983080 KIJ983080 JYN983080 JOR983080 JEV983080 IUZ983080 ILD983080 IBH983080 HRL983080 HHP983080 GXT983080 GNX983080 GEB983080 FUF983080 FKJ983080 FAN983080 EQR983080 EGV983080 DWZ983080 DND983080 DDH983080 CTL983080 CJP983080 BZT983080 BPX983080 BGB983080 AWF983080 AMJ983080 ACN983080 SR983080 IV983080 C983080 WVH917544 WLL917544 WBP917544 VRT917544 VHX917544 UYB917544 UOF917544 UEJ917544 TUN917544 TKR917544 TAV917544 SQZ917544 SHD917544 RXH917544 RNL917544 RDP917544 QTT917544 QJX917544 QAB917544 PQF917544 PGJ917544 OWN917544 OMR917544 OCV917544 NSZ917544 NJD917544 MZH917544 MPL917544 MFP917544 LVT917544 LLX917544 LCB917544 KSF917544 KIJ917544 JYN917544 JOR917544 JEV917544 IUZ917544 ILD917544 IBH917544 HRL917544 HHP917544 GXT917544 GNX917544 GEB917544 FUF917544 FKJ917544 FAN917544 EQR917544 EGV917544 DWZ917544 DND917544 DDH917544 CTL917544 CJP917544 BZT917544 BPX917544 BGB917544 AWF917544 AMJ917544 ACN917544 SR917544 IV917544 C917544 WVH852008 WLL852008 WBP852008 VRT852008 VHX852008 UYB852008 UOF852008 UEJ852008 TUN852008 TKR852008 TAV852008 SQZ852008 SHD852008 RXH852008 RNL852008 RDP852008 QTT852008 QJX852008 QAB852008 PQF852008 PGJ852008 OWN852008 OMR852008 OCV852008 NSZ852008 NJD852008 MZH852008 MPL852008 MFP852008 LVT852008 LLX852008 LCB852008 KSF852008 KIJ852008 JYN852008 JOR852008 JEV852008 IUZ852008 ILD852008 IBH852008 HRL852008 HHP852008 GXT852008 GNX852008 GEB852008 FUF852008 FKJ852008 FAN852008 EQR852008 EGV852008 DWZ852008 DND852008 DDH852008 CTL852008 CJP852008 BZT852008 BPX852008 BGB852008 AWF852008 AMJ852008 ACN852008 SR852008 IV852008 C852008 WVH786472 WLL786472 WBP786472 VRT786472 VHX786472 UYB786472 UOF786472 UEJ786472 TUN786472 TKR786472 TAV786472 SQZ786472 SHD786472 RXH786472 RNL786472 RDP786472 QTT786472 QJX786472 QAB786472 PQF786472 PGJ786472 OWN786472 OMR786472 OCV786472 NSZ786472 NJD786472 MZH786472 MPL786472 MFP786472 LVT786472 LLX786472 LCB786472 KSF786472 KIJ786472 JYN786472 JOR786472 JEV786472 IUZ786472 ILD786472 IBH786472 HRL786472 HHP786472 GXT786472 GNX786472 GEB786472 FUF786472 FKJ786472 FAN786472 EQR786472 EGV786472 DWZ786472 DND786472 DDH786472 CTL786472 CJP786472 BZT786472 BPX786472 BGB786472 AWF786472 AMJ786472 ACN786472 SR786472 IV786472 C786472 WVH720936 WLL720936 WBP720936 VRT720936 VHX720936 UYB720936 UOF720936 UEJ720936 TUN720936 TKR720936 TAV720936 SQZ720936 SHD720936 RXH720936 RNL720936 RDP720936 QTT720936 QJX720936 QAB720936 PQF720936 PGJ720936 OWN720936 OMR720936 OCV720936 NSZ720936 NJD720936 MZH720936 MPL720936 MFP720936 LVT720936 LLX720936 LCB720936 KSF720936 KIJ720936 JYN720936 JOR720936 JEV720936 IUZ720936 ILD720936 IBH720936 HRL720936 HHP720936 GXT720936 GNX720936 GEB720936 FUF720936 FKJ720936 FAN720936 EQR720936 EGV720936 DWZ720936 DND720936 DDH720936 CTL720936 CJP720936 BZT720936 BPX720936 BGB720936 AWF720936 AMJ720936 ACN720936 SR720936 IV720936 C720936 WVH655400 WLL655400 WBP655400 VRT655400 VHX655400 UYB655400 UOF655400 UEJ655400 TUN655400 TKR655400 TAV655400 SQZ655400 SHD655400 RXH655400 RNL655400 RDP655400 QTT655400 QJX655400 QAB655400 PQF655400 PGJ655400 OWN655400 OMR655400 OCV655400 NSZ655400 NJD655400 MZH655400 MPL655400 MFP655400 LVT655400 LLX655400 LCB655400 KSF655400 KIJ655400 JYN655400 JOR655400 JEV655400 IUZ655400 ILD655400 IBH655400 HRL655400 HHP655400 GXT655400 GNX655400 GEB655400 FUF655400 FKJ655400 FAN655400 EQR655400 EGV655400 DWZ655400 DND655400 DDH655400 CTL655400 CJP655400 BZT655400 BPX655400 BGB655400 AWF655400 AMJ655400 ACN655400 SR655400 IV655400 C655400 WVH589864 WLL589864 WBP589864 VRT589864 VHX589864 UYB589864 UOF589864 UEJ589864 TUN589864 TKR589864 TAV589864 SQZ589864 SHD589864 RXH589864 RNL589864 RDP589864 QTT589864 QJX589864 QAB589864 PQF589864 PGJ589864 OWN589864 OMR589864 OCV589864 NSZ589864 NJD589864 MZH589864 MPL589864 MFP589864 LVT589864 LLX589864 LCB589864 KSF589864 KIJ589864 JYN589864 JOR589864 JEV589864 IUZ589864 ILD589864 IBH589864 HRL589864 HHP589864 GXT589864 GNX589864 GEB589864 FUF589864 FKJ589864 FAN589864 EQR589864 EGV589864 DWZ589864 DND589864 DDH589864 CTL589864 CJP589864 BZT589864 BPX589864 BGB589864 AWF589864 AMJ589864 ACN589864 SR589864 IV589864 C589864 WVH524328 WLL524328 WBP524328 VRT524328 VHX524328 UYB524328 UOF524328 UEJ524328 TUN524328 TKR524328 TAV524328 SQZ524328 SHD524328 RXH524328 RNL524328 RDP524328 QTT524328 QJX524328 QAB524328 PQF524328 PGJ524328 OWN524328 OMR524328 OCV524328 NSZ524328 NJD524328 MZH524328 MPL524328 MFP524328 LVT524328 LLX524328 LCB524328 KSF524328 KIJ524328 JYN524328 JOR524328 JEV524328 IUZ524328 ILD524328 IBH524328 HRL524328 HHP524328 GXT524328 GNX524328 GEB524328 FUF524328 FKJ524328 FAN524328 EQR524328 EGV524328 DWZ524328 DND524328 DDH524328 CTL524328 CJP524328 BZT524328 BPX524328 BGB524328 AWF524328 AMJ524328 ACN524328 SR524328 IV524328 C524328 WVH458792 WLL458792 WBP458792 VRT458792 VHX458792 UYB458792 UOF458792 UEJ458792 TUN458792 TKR458792 TAV458792 SQZ458792 SHD458792 RXH458792 RNL458792 RDP458792 QTT458792 QJX458792 QAB458792 PQF458792 PGJ458792 OWN458792 OMR458792 OCV458792 NSZ458792 NJD458792 MZH458792 MPL458792 MFP458792 LVT458792 LLX458792 LCB458792 KSF458792 KIJ458792 JYN458792 JOR458792 JEV458792 IUZ458792 ILD458792 IBH458792 HRL458792 HHP458792 GXT458792 GNX458792 GEB458792 FUF458792 FKJ458792 FAN458792 EQR458792 EGV458792 DWZ458792 DND458792 DDH458792 CTL458792 CJP458792 BZT458792 BPX458792 BGB458792 AWF458792 AMJ458792 ACN458792 SR458792 IV458792 C458792 WVH393256 WLL393256 WBP393256 VRT393256 VHX393256 UYB393256 UOF393256 UEJ393256 TUN393256 TKR393256 TAV393256 SQZ393256 SHD393256 RXH393256 RNL393256 RDP393256 QTT393256 QJX393256 QAB393256 PQF393256 PGJ393256 OWN393256 OMR393256 OCV393256 NSZ393256 NJD393256 MZH393256 MPL393256 MFP393256 LVT393256 LLX393256 LCB393256 KSF393256 KIJ393256 JYN393256 JOR393256 JEV393256 IUZ393256 ILD393256 IBH393256 HRL393256 HHP393256 GXT393256 GNX393256 GEB393256 FUF393256 FKJ393256 FAN393256 EQR393256 EGV393256 DWZ393256 DND393256 DDH393256 CTL393256 CJP393256 BZT393256 BPX393256 BGB393256 AWF393256 AMJ393256 ACN393256 SR393256 IV393256 C393256 WVH327720 WLL327720 WBP327720 VRT327720 VHX327720 UYB327720 UOF327720 UEJ327720 TUN327720 TKR327720 TAV327720 SQZ327720 SHD327720 RXH327720 RNL327720 RDP327720 QTT327720 QJX327720 QAB327720 PQF327720 PGJ327720 OWN327720 OMR327720 OCV327720 NSZ327720 NJD327720 MZH327720 MPL327720 MFP327720 LVT327720 LLX327720 LCB327720 KSF327720 KIJ327720 JYN327720 JOR327720 JEV327720 IUZ327720 ILD327720 IBH327720 HRL327720 HHP327720 GXT327720 GNX327720 GEB327720 FUF327720 FKJ327720 FAN327720 EQR327720 EGV327720 DWZ327720 DND327720 DDH327720 CTL327720 CJP327720 BZT327720 BPX327720 BGB327720 AWF327720 AMJ327720 ACN327720 SR327720 IV327720 C327720 WVH262184 WLL262184 WBP262184 VRT262184 VHX262184 UYB262184 UOF262184 UEJ262184 TUN262184 TKR262184 TAV262184 SQZ262184 SHD262184 RXH262184 RNL262184 RDP262184 QTT262184 QJX262184 QAB262184 PQF262184 PGJ262184 OWN262184 OMR262184 OCV262184 NSZ262184 NJD262184 MZH262184 MPL262184 MFP262184 LVT262184 LLX262184 LCB262184 KSF262184 KIJ262184 JYN262184 JOR262184 JEV262184 IUZ262184 ILD262184 IBH262184 HRL262184 HHP262184 GXT262184 GNX262184 GEB262184 FUF262184 FKJ262184 FAN262184 EQR262184 EGV262184 DWZ262184 DND262184 DDH262184 CTL262184 CJP262184 BZT262184 BPX262184 BGB262184 AWF262184 AMJ262184 ACN262184 SR262184 IV262184 C262184 WVH196648 WLL196648 WBP196648 VRT196648 VHX196648 UYB196648 UOF196648 UEJ196648 TUN196648 TKR196648 TAV196648 SQZ196648 SHD196648 RXH196648 RNL196648 RDP196648 QTT196648 QJX196648 QAB196648 PQF196648 PGJ196648 OWN196648 OMR196648 OCV196648 NSZ196648 NJD196648 MZH196648 MPL196648 MFP196648 LVT196648 LLX196648 LCB196648 KSF196648 KIJ196648 JYN196648 JOR196648 JEV196648 IUZ196648 ILD196648 IBH196648 HRL196648 HHP196648 GXT196648 GNX196648 GEB196648 FUF196648 FKJ196648 FAN196648 EQR196648 EGV196648 DWZ196648 DND196648 DDH196648 CTL196648 CJP196648 BZT196648 BPX196648 BGB196648 AWF196648 AMJ196648 ACN196648 SR196648 IV196648 C196648 WVH131112 WLL131112 WBP131112 VRT131112 VHX131112 UYB131112 UOF131112 UEJ131112 TUN131112 TKR131112 TAV131112 SQZ131112 SHD131112 RXH131112 RNL131112 RDP131112 QTT131112 QJX131112 QAB131112 PQF131112 PGJ131112 OWN131112 OMR131112 OCV131112 NSZ131112 NJD131112 MZH131112 MPL131112 MFP131112 LVT131112 LLX131112 LCB131112 KSF131112 KIJ131112 JYN131112 JOR131112 JEV131112 IUZ131112 ILD131112 IBH131112 HRL131112 HHP131112 GXT131112 GNX131112 GEB131112 FUF131112 FKJ131112 FAN131112 EQR131112 EGV131112 DWZ131112 DND131112 DDH131112 CTL131112 CJP131112 BZT131112 BPX131112 BGB131112 AWF131112 AMJ131112 ACN131112 SR131112 IV131112 C131112 WVH65576 WLL65576 WBP65576 VRT65576 VHX65576 UYB65576 UOF65576 UEJ65576 TUN65576 TKR65576 TAV65576 SQZ65576 SHD65576 RXH65576 RNL65576 RDP65576 QTT65576 QJX65576 QAB65576 PQF65576 PGJ65576 OWN65576 OMR65576 OCV65576 NSZ65576 NJD65576 MZH65576 MPL65576 MFP65576 LVT65576 LLX65576 LCB65576 KSF65576 KIJ65576 JYN65576 JOR65576 JEV65576 IUZ65576 ILD65576 IBH65576 HRL65576 HHP65576 GXT65576 GNX65576 GEB65576 FUF65576 FKJ65576 FAN65576 EQR65576 EGV65576 DWZ65576 DND65576 DDH65576 CTL65576 CJP65576 BZT65576 BPX65576 BGB65576 AWF65576 AMJ65576 ACN65576 SR65576 IV65576 C65576 WLL983080">
      <formula1>0</formula1>
      <formula2>1</formula2>
    </dataValidation>
    <dataValidation type="list" allowBlank="1" showInputMessage="1" showErrorMessage="1" sqref="WVE98308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WLI983080 WBM983080 VRQ983080 VHU983080 UXY983080 UOC983080 UEG983080 TUK983080 TKO983080 TAS983080 SQW983080 SHA983080 RXE983080 RNI983080 RDM983080 QTQ983080 QJU983080 PZY983080 PQC983080 PGG983080 OWK983080 OMO983080 OCS983080 NSW983080 NJA983080 MZE983080 MPI983080 MFM983080 LVQ983080 LLU983080 LBY983080 KSC983080 KIG983080 JYK983080 JOO983080 JES983080 IUW983080 ILA983080 IBE983080 HRI983080 HHM983080 GXQ983080 GNU983080 GDY983080 FUC983080 FKG983080 FAK983080 EQO983080 EGS983080 DWW983080 DNA983080 DDE983080 CTI983080 CJM983080 BZQ983080 BPU983080 BFY983080 AWC983080 AMG983080 ACK983080 SO983080 IS983080 A983080 WVE917544 WLI917544 WBM917544 VRQ917544 VHU917544 UXY917544 UOC917544 UEG917544 TUK917544 TKO917544 TAS917544 SQW917544 SHA917544 RXE917544 RNI917544 RDM917544 QTQ917544 QJU917544 PZY917544 PQC917544 PGG917544 OWK917544 OMO917544 OCS917544 NSW917544 NJA917544 MZE917544 MPI917544 MFM917544 LVQ917544 LLU917544 LBY917544 KSC917544 KIG917544 JYK917544 JOO917544 JES917544 IUW917544 ILA917544 IBE917544 HRI917544 HHM917544 GXQ917544 GNU917544 GDY917544 FUC917544 FKG917544 FAK917544 EQO917544 EGS917544 DWW917544 DNA917544 DDE917544 CTI917544 CJM917544 BZQ917544 BPU917544 BFY917544 AWC917544 AMG917544 ACK917544 SO917544 IS917544 A917544 WVE852008 WLI852008 WBM852008 VRQ852008 VHU852008 UXY852008 UOC852008 UEG852008 TUK852008 TKO852008 TAS852008 SQW852008 SHA852008 RXE852008 RNI852008 RDM852008 QTQ852008 QJU852008 PZY852008 PQC852008 PGG852008 OWK852008 OMO852008 OCS852008 NSW852008 NJA852008 MZE852008 MPI852008 MFM852008 LVQ852008 LLU852008 LBY852008 KSC852008 KIG852008 JYK852008 JOO852008 JES852008 IUW852008 ILA852008 IBE852008 HRI852008 HHM852008 GXQ852008 GNU852008 GDY852008 FUC852008 FKG852008 FAK852008 EQO852008 EGS852008 DWW852008 DNA852008 DDE852008 CTI852008 CJM852008 BZQ852008 BPU852008 BFY852008 AWC852008 AMG852008 ACK852008 SO852008 IS852008 A852008 WVE786472 WLI786472 WBM786472 VRQ786472 VHU786472 UXY786472 UOC786472 UEG786472 TUK786472 TKO786472 TAS786472 SQW786472 SHA786472 RXE786472 RNI786472 RDM786472 QTQ786472 QJU786472 PZY786472 PQC786472 PGG786472 OWK786472 OMO786472 OCS786472 NSW786472 NJA786472 MZE786472 MPI786472 MFM786472 LVQ786472 LLU786472 LBY786472 KSC786472 KIG786472 JYK786472 JOO786472 JES786472 IUW786472 ILA786472 IBE786472 HRI786472 HHM786472 GXQ786472 GNU786472 GDY786472 FUC786472 FKG786472 FAK786472 EQO786472 EGS786472 DWW786472 DNA786472 DDE786472 CTI786472 CJM786472 BZQ786472 BPU786472 BFY786472 AWC786472 AMG786472 ACK786472 SO786472 IS786472 A786472 WVE720936 WLI720936 WBM720936 VRQ720936 VHU720936 UXY720936 UOC720936 UEG720936 TUK720936 TKO720936 TAS720936 SQW720936 SHA720936 RXE720936 RNI720936 RDM720936 QTQ720936 QJU720936 PZY720936 PQC720936 PGG720936 OWK720936 OMO720936 OCS720936 NSW720936 NJA720936 MZE720936 MPI720936 MFM720936 LVQ720936 LLU720936 LBY720936 KSC720936 KIG720936 JYK720936 JOO720936 JES720936 IUW720936 ILA720936 IBE720936 HRI720936 HHM720936 GXQ720936 GNU720936 GDY720936 FUC720936 FKG720936 FAK720936 EQO720936 EGS720936 DWW720936 DNA720936 DDE720936 CTI720936 CJM720936 BZQ720936 BPU720936 BFY720936 AWC720936 AMG720936 ACK720936 SO720936 IS720936 A720936 WVE655400 WLI655400 WBM655400 VRQ655400 VHU655400 UXY655400 UOC655400 UEG655400 TUK655400 TKO655400 TAS655400 SQW655400 SHA655400 RXE655400 RNI655400 RDM655400 QTQ655400 QJU655400 PZY655400 PQC655400 PGG655400 OWK655400 OMO655400 OCS655400 NSW655400 NJA655400 MZE655400 MPI655400 MFM655400 LVQ655400 LLU655400 LBY655400 KSC655400 KIG655400 JYK655400 JOO655400 JES655400 IUW655400 ILA655400 IBE655400 HRI655400 HHM655400 GXQ655400 GNU655400 GDY655400 FUC655400 FKG655400 FAK655400 EQO655400 EGS655400 DWW655400 DNA655400 DDE655400 CTI655400 CJM655400 BZQ655400 BPU655400 BFY655400 AWC655400 AMG655400 ACK655400 SO655400 IS655400 A655400 WVE589864 WLI589864 WBM589864 VRQ589864 VHU589864 UXY589864 UOC589864 UEG589864 TUK589864 TKO589864 TAS589864 SQW589864 SHA589864 RXE589864 RNI589864 RDM589864 QTQ589864 QJU589864 PZY589864 PQC589864 PGG589864 OWK589864 OMO589864 OCS589864 NSW589864 NJA589864 MZE589864 MPI589864 MFM589864 LVQ589864 LLU589864 LBY589864 KSC589864 KIG589864 JYK589864 JOO589864 JES589864 IUW589864 ILA589864 IBE589864 HRI589864 HHM589864 GXQ589864 GNU589864 GDY589864 FUC589864 FKG589864 FAK589864 EQO589864 EGS589864 DWW589864 DNA589864 DDE589864 CTI589864 CJM589864 BZQ589864 BPU589864 BFY589864 AWC589864 AMG589864 ACK589864 SO589864 IS589864 A589864 WVE524328 WLI524328 WBM524328 VRQ524328 VHU524328 UXY524328 UOC524328 UEG524328 TUK524328 TKO524328 TAS524328 SQW524328 SHA524328 RXE524328 RNI524328 RDM524328 QTQ524328 QJU524328 PZY524328 PQC524328 PGG524328 OWK524328 OMO524328 OCS524328 NSW524328 NJA524328 MZE524328 MPI524328 MFM524328 LVQ524328 LLU524328 LBY524328 KSC524328 KIG524328 JYK524328 JOO524328 JES524328 IUW524328 ILA524328 IBE524328 HRI524328 HHM524328 GXQ524328 GNU524328 GDY524328 FUC524328 FKG524328 FAK524328 EQO524328 EGS524328 DWW524328 DNA524328 DDE524328 CTI524328 CJM524328 BZQ524328 BPU524328 BFY524328 AWC524328 AMG524328 ACK524328 SO524328 IS524328 A524328 WVE458792 WLI458792 WBM458792 VRQ458792 VHU458792 UXY458792 UOC458792 UEG458792 TUK458792 TKO458792 TAS458792 SQW458792 SHA458792 RXE458792 RNI458792 RDM458792 QTQ458792 QJU458792 PZY458792 PQC458792 PGG458792 OWK458792 OMO458792 OCS458792 NSW458792 NJA458792 MZE458792 MPI458792 MFM458792 LVQ458792 LLU458792 LBY458792 KSC458792 KIG458792 JYK458792 JOO458792 JES458792 IUW458792 ILA458792 IBE458792 HRI458792 HHM458792 GXQ458792 GNU458792 GDY458792 FUC458792 FKG458792 FAK458792 EQO458792 EGS458792 DWW458792 DNA458792 DDE458792 CTI458792 CJM458792 BZQ458792 BPU458792 BFY458792 AWC458792 AMG458792 ACK458792 SO458792 IS458792 A458792 WVE393256 WLI393256 WBM393256 VRQ393256 VHU393256 UXY393256 UOC393256 UEG393256 TUK393256 TKO393256 TAS393256 SQW393256 SHA393256 RXE393256 RNI393256 RDM393256 QTQ393256 QJU393256 PZY393256 PQC393256 PGG393256 OWK393256 OMO393256 OCS393256 NSW393256 NJA393256 MZE393256 MPI393256 MFM393256 LVQ393256 LLU393256 LBY393256 KSC393256 KIG393256 JYK393256 JOO393256 JES393256 IUW393256 ILA393256 IBE393256 HRI393256 HHM393256 GXQ393256 GNU393256 GDY393256 FUC393256 FKG393256 FAK393256 EQO393256 EGS393256 DWW393256 DNA393256 DDE393256 CTI393256 CJM393256 BZQ393256 BPU393256 BFY393256 AWC393256 AMG393256 ACK393256 SO393256 IS393256 A393256 WVE327720 WLI327720 WBM327720 VRQ327720 VHU327720 UXY327720 UOC327720 UEG327720 TUK327720 TKO327720 TAS327720 SQW327720 SHA327720 RXE327720 RNI327720 RDM327720 QTQ327720 QJU327720 PZY327720 PQC327720 PGG327720 OWK327720 OMO327720 OCS327720 NSW327720 NJA327720 MZE327720 MPI327720 MFM327720 LVQ327720 LLU327720 LBY327720 KSC327720 KIG327720 JYK327720 JOO327720 JES327720 IUW327720 ILA327720 IBE327720 HRI327720 HHM327720 GXQ327720 GNU327720 GDY327720 FUC327720 FKG327720 FAK327720 EQO327720 EGS327720 DWW327720 DNA327720 DDE327720 CTI327720 CJM327720 BZQ327720 BPU327720 BFY327720 AWC327720 AMG327720 ACK327720 SO327720 IS327720 A327720 WVE262184 WLI262184 WBM262184 VRQ262184 VHU262184 UXY262184 UOC262184 UEG262184 TUK262184 TKO262184 TAS262184 SQW262184 SHA262184 RXE262184 RNI262184 RDM262184 QTQ262184 QJU262184 PZY262184 PQC262184 PGG262184 OWK262184 OMO262184 OCS262184 NSW262184 NJA262184 MZE262184 MPI262184 MFM262184 LVQ262184 LLU262184 LBY262184 KSC262184 KIG262184 JYK262184 JOO262184 JES262184 IUW262184 ILA262184 IBE262184 HRI262184 HHM262184 GXQ262184 GNU262184 GDY262184 FUC262184 FKG262184 FAK262184 EQO262184 EGS262184 DWW262184 DNA262184 DDE262184 CTI262184 CJM262184 BZQ262184 BPU262184 BFY262184 AWC262184 AMG262184 ACK262184 SO262184 IS262184 A262184 WVE196648 WLI196648 WBM196648 VRQ196648 VHU196648 UXY196648 UOC196648 UEG196648 TUK196648 TKO196648 TAS196648 SQW196648 SHA196648 RXE196648 RNI196648 RDM196648 QTQ196648 QJU196648 PZY196648 PQC196648 PGG196648 OWK196648 OMO196648 OCS196648 NSW196648 NJA196648 MZE196648 MPI196648 MFM196648 LVQ196648 LLU196648 LBY196648 KSC196648 KIG196648 JYK196648 JOO196648 JES196648 IUW196648 ILA196648 IBE196648 HRI196648 HHM196648 GXQ196648 GNU196648 GDY196648 FUC196648 FKG196648 FAK196648 EQO196648 EGS196648 DWW196648 DNA196648 DDE196648 CTI196648 CJM196648 BZQ196648 BPU196648 BFY196648 AWC196648 AMG196648 ACK196648 SO196648 IS196648 A196648 WVE131112 WLI131112 WBM131112 VRQ131112 VHU131112 UXY131112 UOC131112 UEG131112 TUK131112 TKO131112 TAS131112 SQW131112 SHA131112 RXE131112 RNI131112 RDM131112 QTQ131112 QJU131112 PZY131112 PQC131112 PGG131112 OWK131112 OMO131112 OCS131112 NSW131112 NJA131112 MZE131112 MPI131112 MFM131112 LVQ131112 LLU131112 LBY131112 KSC131112 KIG131112 JYK131112 JOO131112 JES131112 IUW131112 ILA131112 IBE131112 HRI131112 HHM131112 GXQ131112 GNU131112 GDY131112 FUC131112 FKG131112 FAK131112 EQO131112 EGS131112 DWW131112 DNA131112 DDE131112 CTI131112 CJM131112 BZQ131112 BPU131112 BFY131112 AWC131112 AMG131112 ACK131112 SO131112 IS131112 A131112 WVE65576 WLI65576 WBM65576 VRQ65576 VHU65576 UXY65576 UOC65576 UEG65576 TUK65576 TKO65576 TAS65576 SQW65576 SHA65576 RXE65576 RNI65576 RDM65576 QTQ65576 QJU65576 PZY65576 PQC65576 PGG65576 OWK65576 OMO65576 OCS65576 NSW65576 NJA65576 MZE65576 MPI65576 MFM65576 LVQ65576 LLU65576 LBY65576 KSC65576 KIG65576 JYK65576 JOO65576 JES65576 IUW65576 ILA65576 IBE65576 HRI65576 HHM65576 GXQ65576 GNU65576 GDY65576 FUC65576 FKG65576 FAK65576 EQO65576 EGS65576 DWW65576 DNA65576 DDE65576 CTI65576 CJM65576 BZQ65576 BPU65576 BFY65576 AWC65576 AMG65576 ACK65576 SO65576 IS65576 A65576">
      <formula1>"1,2,3,4,5"</formula1>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62"/>
  <sheetViews>
    <sheetView topLeftCell="H141"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7.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2681</v>
      </c>
      <c r="D6" s="1533"/>
      <c r="E6" s="1533"/>
      <c r="F6" s="1533"/>
      <c r="G6" s="1533"/>
      <c r="H6" s="1533"/>
      <c r="I6" s="1533"/>
      <c r="J6" s="1533"/>
      <c r="K6" s="1533"/>
      <c r="L6" s="1533"/>
      <c r="M6" s="1533"/>
      <c r="N6" s="1574"/>
    </row>
    <row r="7" spans="2:16" ht="16.5" thickBot="1" x14ac:dyDescent="0.3">
      <c r="B7" s="3" t="s">
        <v>4</v>
      </c>
      <c r="C7" s="1533" t="s">
        <v>2680</v>
      </c>
      <c r="D7" s="1533"/>
      <c r="E7" s="1533"/>
      <c r="F7" s="1533"/>
      <c r="G7" s="1533"/>
      <c r="H7" s="1533"/>
      <c r="I7" s="1533"/>
      <c r="J7" s="1533"/>
      <c r="K7" s="1533"/>
      <c r="L7" s="1533"/>
      <c r="M7" s="1533"/>
      <c r="N7" s="1574"/>
    </row>
    <row r="8" spans="2:16" ht="16.5" thickBot="1" x14ac:dyDescent="0.3">
      <c r="B8" s="3" t="s">
        <v>6</v>
      </c>
      <c r="C8" s="1533" t="s">
        <v>2679</v>
      </c>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3</v>
      </c>
      <c r="D10" s="1435"/>
      <c r="E10" s="1436"/>
      <c r="F10" s="314"/>
      <c r="G10" s="314"/>
      <c r="H10" s="314"/>
      <c r="I10" s="314"/>
      <c r="J10" s="314"/>
      <c r="K10" s="314"/>
      <c r="L10" s="314"/>
      <c r="M10" s="314"/>
      <c r="N10" s="315"/>
    </row>
    <row r="11" spans="2:16" ht="16.5" thickBot="1" x14ac:dyDescent="0.3">
      <c r="B11" s="6" t="s">
        <v>10</v>
      </c>
      <c r="C11" s="316">
        <v>41983</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680</v>
      </c>
      <c r="C14" s="1417"/>
      <c r="D14" s="760" t="s">
        <v>12</v>
      </c>
      <c r="E14" s="760" t="s">
        <v>13</v>
      </c>
      <c r="F14" s="760" t="s">
        <v>14</v>
      </c>
      <c r="G14" s="16"/>
      <c r="I14" s="17"/>
      <c r="J14" s="17"/>
      <c r="K14" s="17"/>
      <c r="L14" s="17"/>
      <c r="M14" s="17"/>
      <c r="N14" s="14"/>
    </row>
    <row r="15" spans="2:16" x14ac:dyDescent="0.25">
      <c r="B15" s="1417"/>
      <c r="C15" s="1417"/>
      <c r="D15" s="760">
        <v>3</v>
      </c>
      <c r="E15" s="18">
        <v>984595710</v>
      </c>
      <c r="F15" s="19">
        <v>420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f>SUM(E15:E21)</f>
        <v>984595710</v>
      </c>
      <c r="F22" s="19">
        <f>SUM(F15:F21)</f>
        <v>420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B24" s="41"/>
      <c r="C24" s="31">
        <f>F22*0.8</f>
        <v>336</v>
      </c>
      <c r="D24" s="32"/>
      <c r="E24" s="33">
        <f>E22</f>
        <v>984595710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t="s">
        <v>23</v>
      </c>
      <c r="D31" s="41"/>
      <c r="E31"/>
      <c r="F31"/>
      <c r="G31"/>
      <c r="H31"/>
      <c r="I31" s="13"/>
      <c r="J31" s="13"/>
      <c r="K31" s="13"/>
      <c r="L31" s="13"/>
      <c r="M31" s="13"/>
      <c r="N31" s="14"/>
    </row>
    <row r="32" spans="1:14" x14ac:dyDescent="0.25">
      <c r="A32" s="36"/>
      <c r="B32" s="41" t="s">
        <v>25</v>
      </c>
      <c r="C32" s="41"/>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0</v>
      </c>
      <c r="E40" s="1403">
        <f>+D40+D41</f>
        <v>10</v>
      </c>
      <c r="F40"/>
      <c r="G40"/>
      <c r="H40"/>
      <c r="I40" s="13"/>
      <c r="J40" s="13"/>
      <c r="K40" s="13"/>
      <c r="L40" s="13"/>
      <c r="M40" s="13"/>
      <c r="N40" s="14"/>
    </row>
    <row r="41" spans="1:17" ht="42.75" x14ac:dyDescent="0.25">
      <c r="A41" s="36"/>
      <c r="B41" s="43" t="s">
        <v>32</v>
      </c>
      <c r="C41" s="813">
        <v>60</v>
      </c>
      <c r="D41" s="746">
        <v>10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H46" s="319"/>
      <c r="I46" s="319"/>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1029" t="s">
        <v>2679</v>
      </c>
      <c r="C49" s="81" t="s">
        <v>2679</v>
      </c>
      <c r="D49" s="71" t="s">
        <v>682</v>
      </c>
      <c r="E49" s="321">
        <v>701820120265</v>
      </c>
      <c r="F49" s="73" t="s">
        <v>20</v>
      </c>
      <c r="G49" s="322">
        <v>1</v>
      </c>
      <c r="H49" s="226">
        <v>40952</v>
      </c>
      <c r="I49" s="226">
        <v>41121</v>
      </c>
      <c r="J49" s="74" t="s">
        <v>21</v>
      </c>
      <c r="K49" s="323">
        <v>5.53</v>
      </c>
      <c r="L49" s="75">
        <v>0</v>
      </c>
      <c r="M49" s="321">
        <v>478</v>
      </c>
      <c r="N49" s="75">
        <f>+M49*G49</f>
        <v>478</v>
      </c>
      <c r="O49" s="324">
        <v>26593810</v>
      </c>
      <c r="P49" s="77">
        <v>60</v>
      </c>
      <c r="Q49" s="65"/>
      <c r="R49" s="61"/>
      <c r="S49" s="61"/>
      <c r="T49" s="61"/>
      <c r="U49" s="61"/>
      <c r="V49" s="61"/>
      <c r="W49" s="61"/>
      <c r="X49" s="61"/>
      <c r="Y49" s="61"/>
      <c r="Z49" s="61"/>
    </row>
    <row r="50" spans="1:26" s="62" customFormat="1" ht="30" x14ac:dyDescent="0.25">
      <c r="A50" s="50">
        <v>2</v>
      </c>
      <c r="B50" s="320" t="s">
        <v>2679</v>
      </c>
      <c r="C50" s="1029" t="s">
        <v>2679</v>
      </c>
      <c r="D50" s="71" t="s">
        <v>682</v>
      </c>
      <c r="E50" s="321">
        <v>701820120254</v>
      </c>
      <c r="F50" s="73" t="s">
        <v>20</v>
      </c>
      <c r="G50" s="322">
        <v>1</v>
      </c>
      <c r="H50" s="226">
        <v>40952</v>
      </c>
      <c r="I50" s="226">
        <v>41273</v>
      </c>
      <c r="J50" s="74" t="s">
        <v>21</v>
      </c>
      <c r="K50" s="323">
        <v>5.53</v>
      </c>
      <c r="L50" s="75">
        <v>5</v>
      </c>
      <c r="M50" s="321">
        <v>478</v>
      </c>
      <c r="N50" s="75">
        <f>+M50*G50</f>
        <v>478</v>
      </c>
      <c r="O50" s="324">
        <v>268336473</v>
      </c>
      <c r="P50" s="77">
        <v>61</v>
      </c>
      <c r="Q50" s="65"/>
      <c r="R50" s="61"/>
      <c r="S50" s="61"/>
      <c r="T50" s="61"/>
      <c r="U50" s="61"/>
      <c r="V50" s="61"/>
      <c r="W50" s="61"/>
      <c r="X50" s="61"/>
      <c r="Y50" s="61"/>
      <c r="Z50" s="61"/>
    </row>
    <row r="51" spans="1:26" s="62" customFormat="1" ht="30" x14ac:dyDescent="0.25">
      <c r="A51" s="50">
        <v>3</v>
      </c>
      <c r="B51" s="320" t="s">
        <v>2679</v>
      </c>
      <c r="C51" s="1029" t="s">
        <v>2679</v>
      </c>
      <c r="D51" s="71" t="s">
        <v>682</v>
      </c>
      <c r="E51" s="321">
        <v>701820120341</v>
      </c>
      <c r="F51" s="73" t="s">
        <v>20</v>
      </c>
      <c r="G51" s="228">
        <v>1</v>
      </c>
      <c r="H51" s="226">
        <v>41122</v>
      </c>
      <c r="I51" s="226">
        <v>41638</v>
      </c>
      <c r="J51" s="74" t="s">
        <v>21</v>
      </c>
      <c r="K51" s="323">
        <v>12</v>
      </c>
      <c r="L51" s="75">
        <v>5</v>
      </c>
      <c r="M51" s="321">
        <v>478</v>
      </c>
      <c r="N51" s="75">
        <f>+M51*G51</f>
        <v>478</v>
      </c>
      <c r="O51" s="324">
        <v>28235610</v>
      </c>
      <c r="P51" s="77">
        <v>62</v>
      </c>
      <c r="Q51" s="65"/>
      <c r="R51" s="61"/>
      <c r="S51" s="61"/>
      <c r="T51" s="61"/>
      <c r="U51" s="61"/>
      <c r="V51" s="61"/>
      <c r="W51" s="61"/>
      <c r="X51" s="61"/>
      <c r="Y51" s="61"/>
      <c r="Z51" s="61"/>
    </row>
    <row r="52" spans="1:26" s="62" customFormat="1" ht="30" x14ac:dyDescent="0.25">
      <c r="A52" s="50">
        <v>4</v>
      </c>
      <c r="B52" s="320" t="s">
        <v>2679</v>
      </c>
      <c r="C52" s="1029" t="s">
        <v>2679</v>
      </c>
      <c r="D52" s="71" t="s">
        <v>682</v>
      </c>
      <c r="E52" s="321">
        <v>701820130242</v>
      </c>
      <c r="F52" s="73" t="s">
        <v>20</v>
      </c>
      <c r="G52" s="228">
        <v>1</v>
      </c>
      <c r="H52" s="226">
        <v>41309</v>
      </c>
      <c r="I52" s="226">
        <v>41638</v>
      </c>
      <c r="J52" s="74" t="s">
        <v>21</v>
      </c>
      <c r="K52" s="323">
        <v>0</v>
      </c>
      <c r="L52" s="75">
        <f>24/28+10</f>
        <v>10.857142857142858</v>
      </c>
      <c r="M52" s="321">
        <v>280</v>
      </c>
      <c r="N52" s="75">
        <f>+M52*G52</f>
        <v>280</v>
      </c>
      <c r="O52" s="324">
        <v>301927601</v>
      </c>
      <c r="P52" s="77">
        <v>63</v>
      </c>
      <c r="Q52" s="65"/>
      <c r="R52" s="61"/>
      <c r="S52" s="61"/>
      <c r="T52" s="61"/>
      <c r="U52" s="61"/>
      <c r="V52" s="61"/>
      <c r="W52" s="61"/>
      <c r="X52" s="61"/>
      <c r="Y52" s="61"/>
      <c r="Z52" s="61"/>
    </row>
    <row r="53" spans="1:26" s="62" customFormat="1" ht="30" x14ac:dyDescent="0.25">
      <c r="A53" s="50">
        <v>5</v>
      </c>
      <c r="B53" s="320" t="s">
        <v>2679</v>
      </c>
      <c r="C53" s="1029" t="s">
        <v>2679</v>
      </c>
      <c r="D53" s="71" t="s">
        <v>682</v>
      </c>
      <c r="E53" s="321">
        <v>701820140172</v>
      </c>
      <c r="F53" s="73" t="s">
        <v>20</v>
      </c>
      <c r="G53" s="228">
        <v>1</v>
      </c>
      <c r="H53" s="226">
        <v>41661</v>
      </c>
      <c r="I53" s="226">
        <v>41973</v>
      </c>
      <c r="J53" s="74" t="s">
        <v>21</v>
      </c>
      <c r="K53" s="323">
        <v>8.26</v>
      </c>
      <c r="L53" s="75">
        <v>2</v>
      </c>
      <c r="M53" s="321">
        <v>280</v>
      </c>
      <c r="N53" s="75">
        <f>+M53*G53</f>
        <v>280</v>
      </c>
      <c r="O53" s="324">
        <v>332466740</v>
      </c>
      <c r="P53" s="77">
        <v>64</v>
      </c>
      <c r="Q53" s="65"/>
      <c r="R53" s="61"/>
      <c r="S53" s="61"/>
      <c r="T53" s="61"/>
      <c r="U53" s="61"/>
      <c r="V53" s="61"/>
      <c r="W53" s="61"/>
      <c r="X53" s="61"/>
      <c r="Y53" s="61"/>
      <c r="Z53" s="61"/>
    </row>
    <row r="54" spans="1:26" s="62" customFormat="1" x14ac:dyDescent="0.25">
      <c r="A54" s="50">
        <f>+A53+1</f>
        <v>6</v>
      </c>
      <c r="B54" s="320"/>
      <c r="C54" s="72"/>
      <c r="D54" s="71"/>
      <c r="E54" s="321"/>
      <c r="F54" s="73"/>
      <c r="G54" s="228"/>
      <c r="H54" s="73"/>
      <c r="I54" s="74"/>
      <c r="J54" s="74"/>
      <c r="K54" s="323"/>
      <c r="L54" s="74"/>
      <c r="M54" s="321"/>
      <c r="N54" s="75"/>
      <c r="O54" s="324"/>
      <c r="P54" s="77"/>
      <c r="Q54" s="65"/>
      <c r="R54" s="61"/>
      <c r="S54" s="61"/>
      <c r="T54" s="61"/>
      <c r="U54" s="61"/>
      <c r="V54" s="61"/>
      <c r="W54" s="61"/>
      <c r="X54" s="61"/>
      <c r="Y54" s="61"/>
      <c r="Z54" s="61"/>
    </row>
    <row r="55" spans="1:26" s="62" customFormat="1" x14ac:dyDescent="0.25">
      <c r="A55" s="50">
        <f>+A54+1</f>
        <v>7</v>
      </c>
      <c r="B55" s="320"/>
      <c r="C55" s="72"/>
      <c r="D55" s="71"/>
      <c r="E55" s="321"/>
      <c r="F55" s="73"/>
      <c r="G55" s="228"/>
      <c r="H55" s="73"/>
      <c r="I55" s="74"/>
      <c r="J55" s="74"/>
      <c r="K55" s="323"/>
      <c r="L55" s="74"/>
      <c r="M55" s="321"/>
      <c r="N55" s="75"/>
      <c r="O55" s="324"/>
      <c r="P55" s="77"/>
      <c r="Q55" s="65"/>
      <c r="R55" s="61"/>
      <c r="S55" s="61"/>
      <c r="T55" s="61"/>
      <c r="U55" s="61"/>
      <c r="V55" s="61"/>
      <c r="W55" s="61"/>
      <c r="X55" s="61"/>
      <c r="Y55" s="61"/>
      <c r="Z55" s="61"/>
    </row>
    <row r="56" spans="1:26" s="62" customFormat="1" x14ac:dyDescent="0.25">
      <c r="A56" s="50">
        <f>+A55+1</f>
        <v>8</v>
      </c>
      <c r="B56" s="320"/>
      <c r="C56" s="72"/>
      <c r="D56" s="71"/>
      <c r="E56" s="321"/>
      <c r="F56" s="73"/>
      <c r="G56" s="228"/>
      <c r="H56" s="73"/>
      <c r="I56" s="74"/>
      <c r="J56" s="74"/>
      <c r="K56" s="323"/>
      <c r="L56" s="74"/>
      <c r="M56" s="321"/>
      <c r="N56" s="75"/>
      <c r="O56" s="324"/>
      <c r="P56" s="77"/>
      <c r="Q56" s="65"/>
      <c r="R56" s="61"/>
      <c r="S56" s="61"/>
      <c r="T56" s="61"/>
      <c r="U56" s="61"/>
      <c r="V56" s="61"/>
      <c r="W56" s="61"/>
      <c r="X56" s="61"/>
      <c r="Y56" s="61"/>
      <c r="Z56" s="61"/>
    </row>
    <row r="57" spans="1:26" s="62" customFormat="1" x14ac:dyDescent="0.25">
      <c r="A57" s="50">
        <f>+A56+1</f>
        <v>9</v>
      </c>
      <c r="B57" s="71"/>
      <c r="C57" s="72"/>
      <c r="D57" s="71"/>
      <c r="E57" s="321"/>
      <c r="F57" s="73"/>
      <c r="G57" s="228"/>
      <c r="H57" s="73"/>
      <c r="I57" s="74"/>
      <c r="J57" s="74"/>
      <c r="K57" s="323"/>
      <c r="L57" s="74"/>
      <c r="M57" s="321"/>
      <c r="N57" s="75"/>
      <c r="O57" s="324"/>
      <c r="P57" s="77"/>
      <c r="Q57" s="65"/>
      <c r="R57" s="61"/>
      <c r="S57" s="61"/>
      <c r="T57" s="61"/>
      <c r="U57" s="61"/>
      <c r="V57" s="61"/>
      <c r="W57" s="61"/>
      <c r="X57" s="61"/>
      <c r="Y57" s="61"/>
      <c r="Z57" s="61"/>
    </row>
    <row r="58" spans="1:26" s="62" customFormat="1" x14ac:dyDescent="0.25">
      <c r="A58" s="50"/>
      <c r="B58" s="78" t="s">
        <v>30</v>
      </c>
      <c r="C58" s="72"/>
      <c r="D58" s="71"/>
      <c r="E58" s="321"/>
      <c r="F58" s="73"/>
      <c r="G58" s="228"/>
      <c r="H58" s="73"/>
      <c r="I58" s="74"/>
      <c r="J58" s="74"/>
      <c r="K58" s="325">
        <f>SUM(K49:K57)</f>
        <v>31.32</v>
      </c>
      <c r="L58" s="325">
        <f>SUM(L49:L57)</f>
        <v>22.857142857142858</v>
      </c>
      <c r="M58" s="326">
        <v>956</v>
      </c>
      <c r="N58" s="79"/>
      <c r="O58" s="324"/>
      <c r="P58" s="77"/>
      <c r="Q58" s="81"/>
    </row>
    <row r="59" spans="1:26" s="82" customFormat="1" x14ac:dyDescent="0.25">
      <c r="E59" s="83"/>
    </row>
    <row r="60" spans="1:26" s="82" customFormat="1" x14ac:dyDescent="0.25">
      <c r="B60" s="1422" t="s">
        <v>56</v>
      </c>
      <c r="C60" s="1422" t="s">
        <v>57</v>
      </c>
      <c r="D60" s="1424" t="s">
        <v>58</v>
      </c>
      <c r="E60" s="1424"/>
    </row>
    <row r="61" spans="1:26" s="82" customFormat="1" x14ac:dyDescent="0.25">
      <c r="B61" s="1423"/>
      <c r="C61" s="1423"/>
      <c r="D61" s="766" t="s">
        <v>59</v>
      </c>
      <c r="E61" s="85" t="s">
        <v>60</v>
      </c>
    </row>
    <row r="62" spans="1:26" s="82" customFormat="1" ht="18.75" x14ac:dyDescent="0.25">
      <c r="B62" s="86" t="s">
        <v>61</v>
      </c>
      <c r="C62" s="327">
        <f>K58</f>
        <v>31.32</v>
      </c>
      <c r="D62" s="740" t="s">
        <v>23</v>
      </c>
      <c r="E62" s="740"/>
      <c r="F62" s="89"/>
      <c r="G62" s="89"/>
      <c r="H62" s="89"/>
      <c r="I62" s="89"/>
      <c r="J62" s="89"/>
      <c r="K62" s="89"/>
      <c r="L62" s="89"/>
      <c r="M62" s="89"/>
    </row>
    <row r="63" spans="1:26" s="82" customFormat="1" x14ac:dyDescent="0.25">
      <c r="B63" s="86" t="s">
        <v>62</v>
      </c>
      <c r="C63" s="328">
        <v>956</v>
      </c>
      <c r="D63" s="740" t="s">
        <v>23</v>
      </c>
      <c r="E63" s="740"/>
    </row>
    <row r="64" spans="1:26" s="82" customFormat="1" x14ac:dyDescent="0.25">
      <c r="B64" s="90"/>
      <c r="C64" s="1413"/>
      <c r="D64" s="1413"/>
      <c r="E64" s="1413"/>
      <c r="F64" s="1413"/>
      <c r="G64" s="1413"/>
      <c r="H64" s="1413"/>
      <c r="I64" s="1413"/>
      <c r="J64" s="1413"/>
      <c r="K64" s="1413"/>
      <c r="L64" s="1413"/>
      <c r="M64" s="1413"/>
      <c r="N64" s="1413"/>
    </row>
    <row r="65" spans="2:17" ht="15.75" thickBot="1" x14ac:dyDescent="0.3"/>
    <row r="66" spans="2:17" ht="27" thickBot="1" x14ac:dyDescent="0.3">
      <c r="B66" s="1414" t="s">
        <v>63</v>
      </c>
      <c r="C66" s="1414"/>
      <c r="D66" s="1414"/>
      <c r="E66" s="1414"/>
      <c r="F66" s="1414"/>
      <c r="G66" s="1414"/>
      <c r="H66" s="1414"/>
      <c r="I66" s="1414"/>
      <c r="J66" s="1414"/>
      <c r="K66" s="1414"/>
      <c r="L66" s="1414"/>
      <c r="M66" s="1414"/>
      <c r="N66" s="1414"/>
    </row>
    <row r="69" spans="2:17" ht="105" x14ac:dyDescent="0.25">
      <c r="B69" s="91" t="s">
        <v>64</v>
      </c>
      <c r="C69" s="92" t="s">
        <v>65</v>
      </c>
      <c r="D69" s="92" t="s">
        <v>66</v>
      </c>
      <c r="E69" s="92" t="s">
        <v>67</v>
      </c>
      <c r="F69" s="92" t="s">
        <v>68</v>
      </c>
      <c r="G69" s="92" t="s">
        <v>69</v>
      </c>
      <c r="H69" s="92" t="s">
        <v>70</v>
      </c>
      <c r="I69" s="92" t="s">
        <v>71</v>
      </c>
      <c r="J69" s="92" t="s">
        <v>72</v>
      </c>
      <c r="K69" s="92" t="s">
        <v>73</v>
      </c>
      <c r="L69" s="92" t="s">
        <v>74</v>
      </c>
      <c r="M69" s="93" t="s">
        <v>75</v>
      </c>
      <c r="N69" s="93" t="s">
        <v>76</v>
      </c>
      <c r="O69" s="1387" t="s">
        <v>77</v>
      </c>
      <c r="P69" s="1388"/>
      <c r="Q69" s="92" t="s">
        <v>78</v>
      </c>
    </row>
    <row r="70" spans="2:17" x14ac:dyDescent="0.25">
      <c r="B70" s="94" t="s">
        <v>1616</v>
      </c>
      <c r="C70" s="94" t="s">
        <v>1616</v>
      </c>
      <c r="D70" s="107" t="s">
        <v>2678</v>
      </c>
      <c r="E70" s="95">
        <v>170</v>
      </c>
      <c r="F70" s="96" t="s">
        <v>368</v>
      </c>
      <c r="G70" s="96" t="s">
        <v>368</v>
      </c>
      <c r="H70" s="96" t="s">
        <v>20</v>
      </c>
      <c r="I70" s="97" t="s">
        <v>368</v>
      </c>
      <c r="J70" s="97" t="s">
        <v>20</v>
      </c>
      <c r="K70" s="97" t="s">
        <v>20</v>
      </c>
      <c r="L70" s="97" t="s">
        <v>20</v>
      </c>
      <c r="M70" s="97" t="s">
        <v>20</v>
      </c>
      <c r="N70" s="97" t="s">
        <v>20</v>
      </c>
      <c r="O70" s="1390" t="s">
        <v>2677</v>
      </c>
      <c r="P70" s="1391"/>
      <c r="Q70" s="41" t="s">
        <v>20</v>
      </c>
    </row>
    <row r="71" spans="2:17" ht="45" x14ac:dyDescent="0.25">
      <c r="B71" s="94" t="s">
        <v>688</v>
      </c>
      <c r="C71" s="94" t="s">
        <v>689</v>
      </c>
      <c r="D71" s="107" t="s">
        <v>2676</v>
      </c>
      <c r="E71" s="95">
        <v>250</v>
      </c>
      <c r="F71" s="96" t="s">
        <v>368</v>
      </c>
      <c r="G71" s="96" t="s">
        <v>368</v>
      </c>
      <c r="H71" s="96" t="s">
        <v>368</v>
      </c>
      <c r="I71" s="97" t="s">
        <v>2675</v>
      </c>
      <c r="J71" s="97" t="s">
        <v>2675</v>
      </c>
      <c r="K71" s="97" t="s">
        <v>2675</v>
      </c>
      <c r="L71" s="97" t="s">
        <v>2675</v>
      </c>
      <c r="M71" s="97" t="s">
        <v>2675</v>
      </c>
      <c r="N71" s="97" t="s">
        <v>2675</v>
      </c>
      <c r="O71" s="1390" t="s">
        <v>2674</v>
      </c>
      <c r="P71" s="1391"/>
      <c r="Q71" s="41" t="s">
        <v>21</v>
      </c>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94"/>
      <c r="C75" s="94"/>
      <c r="D75" s="95"/>
      <c r="E75" s="95"/>
      <c r="F75" s="96"/>
      <c r="G75" s="96"/>
      <c r="H75" s="96"/>
      <c r="I75" s="97"/>
      <c r="J75" s="97"/>
      <c r="K75" s="41"/>
      <c r="L75" s="41"/>
      <c r="M75" s="41"/>
      <c r="N75" s="41"/>
      <c r="O75" s="1410"/>
      <c r="P75" s="1411"/>
      <c r="Q75" s="41"/>
    </row>
    <row r="76" spans="2:17" x14ac:dyDescent="0.25">
      <c r="B76" s="41"/>
      <c r="C76" s="41"/>
      <c r="D76" s="41"/>
      <c r="E76" s="41"/>
      <c r="F76" s="41"/>
      <c r="G76" s="41"/>
      <c r="H76" s="41"/>
      <c r="I76" s="41"/>
      <c r="J76" s="41"/>
      <c r="K76" s="41"/>
      <c r="L76" s="41"/>
      <c r="M76" s="41"/>
      <c r="N76" s="41"/>
      <c r="O76" s="1410"/>
      <c r="P76" s="1411"/>
      <c r="Q76" s="41"/>
    </row>
    <row r="77" spans="2:17" x14ac:dyDescent="0.25">
      <c r="B77" s="1" t="s">
        <v>83</v>
      </c>
    </row>
    <row r="78" spans="2:17" x14ac:dyDescent="0.25">
      <c r="B78" s="1" t="s">
        <v>84</v>
      </c>
    </row>
    <row r="79" spans="2:17" x14ac:dyDescent="0.25">
      <c r="B79" s="1" t="s">
        <v>85</v>
      </c>
    </row>
    <row r="81" spans="2:17" ht="15.75" thickBot="1" x14ac:dyDescent="0.3"/>
    <row r="82" spans="2:17" ht="27" thickBot="1" x14ac:dyDescent="0.3">
      <c r="B82" s="1393" t="s">
        <v>86</v>
      </c>
      <c r="C82" s="1394"/>
      <c r="D82" s="1394"/>
      <c r="E82" s="1394"/>
      <c r="F82" s="1394"/>
      <c r="G82" s="1394"/>
      <c r="H82" s="1394"/>
      <c r="I82" s="1394"/>
      <c r="J82" s="1394"/>
      <c r="K82" s="1394"/>
      <c r="L82" s="1394"/>
      <c r="M82" s="1394"/>
      <c r="N82" s="1395"/>
    </row>
    <row r="85" spans="2:17" x14ac:dyDescent="0.25">
      <c r="C85" s="248"/>
    </row>
    <row r="87" spans="2:17" ht="75" x14ac:dyDescent="0.25">
      <c r="B87" s="91" t="s">
        <v>87</v>
      </c>
      <c r="C87" s="91" t="s">
        <v>88</v>
      </c>
      <c r="D87" s="91" t="s">
        <v>89</v>
      </c>
      <c r="E87" s="91" t="s">
        <v>90</v>
      </c>
      <c r="F87" s="91" t="s">
        <v>91</v>
      </c>
      <c r="G87" s="91" t="s">
        <v>92</v>
      </c>
      <c r="H87" s="91" t="s">
        <v>93</v>
      </c>
      <c r="I87" s="91" t="s">
        <v>94</v>
      </c>
      <c r="J87" s="1387" t="s">
        <v>95</v>
      </c>
      <c r="K87" s="1405"/>
      <c r="L87" s="1388"/>
      <c r="M87" s="91" t="s">
        <v>96</v>
      </c>
      <c r="N87" s="91" t="s">
        <v>97</v>
      </c>
      <c r="O87" s="91" t="s">
        <v>98</v>
      </c>
      <c r="P87" s="1387" t="s">
        <v>77</v>
      </c>
      <c r="Q87" s="1388"/>
    </row>
    <row r="88" spans="2:17" ht="60" x14ac:dyDescent="0.25">
      <c r="B88" s="1518" t="s">
        <v>2673</v>
      </c>
      <c r="C88" s="1518" t="s">
        <v>2530</v>
      </c>
      <c r="D88" s="1518" t="s">
        <v>2672</v>
      </c>
      <c r="E88" s="1524">
        <v>64540651</v>
      </c>
      <c r="F88" s="1518" t="s">
        <v>2671</v>
      </c>
      <c r="G88" s="1518" t="s">
        <v>312</v>
      </c>
      <c r="H88" s="1602">
        <v>36260</v>
      </c>
      <c r="I88" s="1484" t="s">
        <v>368</v>
      </c>
      <c r="J88" s="104" t="s">
        <v>2670</v>
      </c>
      <c r="K88" s="107" t="s">
        <v>2669</v>
      </c>
      <c r="L88" s="97" t="s">
        <v>376</v>
      </c>
      <c r="M88" s="1403" t="s">
        <v>20</v>
      </c>
      <c r="N88" s="1403" t="s">
        <v>21</v>
      </c>
      <c r="O88" s="1403" t="s">
        <v>20</v>
      </c>
      <c r="P88" s="1595" t="s">
        <v>2668</v>
      </c>
      <c r="Q88" s="1596"/>
    </row>
    <row r="89" spans="2:17" x14ac:dyDescent="0.25">
      <c r="B89" s="1526"/>
      <c r="C89" s="1526"/>
      <c r="D89" s="1526"/>
      <c r="E89" s="1601"/>
      <c r="F89" s="1526"/>
      <c r="G89" s="1526"/>
      <c r="H89" s="1603"/>
      <c r="I89" s="1485"/>
      <c r="J89" s="104" t="s">
        <v>2667</v>
      </c>
      <c r="K89" s="269">
        <v>40273</v>
      </c>
      <c r="L89" s="107" t="s">
        <v>376</v>
      </c>
      <c r="M89" s="1397"/>
      <c r="N89" s="1397"/>
      <c r="O89" s="1397"/>
      <c r="P89" s="1597"/>
      <c r="Q89" s="1598"/>
    </row>
    <row r="90" spans="2:17" ht="30" x14ac:dyDescent="0.25">
      <c r="B90" s="1526"/>
      <c r="C90" s="1526"/>
      <c r="D90" s="1526"/>
      <c r="E90" s="1601"/>
      <c r="F90" s="1526"/>
      <c r="G90" s="1526"/>
      <c r="H90" s="1603"/>
      <c r="I90" s="1485"/>
      <c r="J90" s="104" t="s">
        <v>2666</v>
      </c>
      <c r="K90" s="269" t="s">
        <v>2665</v>
      </c>
      <c r="L90" s="107" t="s">
        <v>376</v>
      </c>
      <c r="M90" s="1397"/>
      <c r="N90" s="1397"/>
      <c r="O90" s="1397"/>
      <c r="P90" s="1597"/>
      <c r="Q90" s="1598"/>
    </row>
    <row r="91" spans="2:17" ht="30" x14ac:dyDescent="0.25">
      <c r="B91" s="1526"/>
      <c r="C91" s="1526"/>
      <c r="D91" s="1526"/>
      <c r="E91" s="1601"/>
      <c r="F91" s="1526"/>
      <c r="G91" s="1526"/>
      <c r="H91" s="1603"/>
      <c r="I91" s="1485"/>
      <c r="J91" s="104" t="s">
        <v>2664</v>
      </c>
      <c r="K91" s="269" t="s">
        <v>2663</v>
      </c>
      <c r="L91" s="107" t="s">
        <v>376</v>
      </c>
      <c r="M91" s="1397"/>
      <c r="N91" s="1397"/>
      <c r="O91" s="1397"/>
      <c r="P91" s="1597"/>
      <c r="Q91" s="1598"/>
    </row>
    <row r="92" spans="2:17" ht="45" x14ac:dyDescent="0.25">
      <c r="B92" s="1526"/>
      <c r="C92" s="1526"/>
      <c r="D92" s="1526"/>
      <c r="E92" s="1601"/>
      <c r="F92" s="1526"/>
      <c r="G92" s="1526"/>
      <c r="H92" s="1603"/>
      <c r="I92" s="1485"/>
      <c r="J92" s="104" t="s">
        <v>913</v>
      </c>
      <c r="K92" s="269" t="s">
        <v>2662</v>
      </c>
      <c r="L92" s="107" t="s">
        <v>376</v>
      </c>
      <c r="M92" s="1397"/>
      <c r="N92" s="1397"/>
      <c r="O92" s="1397"/>
      <c r="P92" s="1597"/>
      <c r="Q92" s="1598"/>
    </row>
    <row r="93" spans="2:17" ht="30" x14ac:dyDescent="0.25">
      <c r="B93" s="1526"/>
      <c r="C93" s="1526"/>
      <c r="D93" s="1526"/>
      <c r="E93" s="1601"/>
      <c r="F93" s="1526"/>
      <c r="G93" s="1526"/>
      <c r="H93" s="1603"/>
      <c r="I93" s="1485"/>
      <c r="J93" s="104" t="s">
        <v>2661</v>
      </c>
      <c r="K93" s="269" t="s">
        <v>2660</v>
      </c>
      <c r="L93" s="107" t="s">
        <v>376</v>
      </c>
      <c r="M93" s="1404"/>
      <c r="N93" s="1404"/>
      <c r="O93" s="1404"/>
      <c r="P93" s="1597"/>
      <c r="Q93" s="1598"/>
    </row>
    <row r="94" spans="2:17" ht="105" x14ac:dyDescent="0.25">
      <c r="B94" s="1518" t="s">
        <v>2659</v>
      </c>
      <c r="C94" s="1518" t="s">
        <v>2530</v>
      </c>
      <c r="D94" s="1518" t="s">
        <v>2658</v>
      </c>
      <c r="E94" s="1524">
        <v>64577062</v>
      </c>
      <c r="F94" s="1518" t="s">
        <v>315</v>
      </c>
      <c r="G94" s="1518" t="s">
        <v>312</v>
      </c>
      <c r="H94" s="1602">
        <v>38696</v>
      </c>
      <c r="I94" s="1484" t="s">
        <v>368</v>
      </c>
      <c r="J94" s="104" t="s">
        <v>2657</v>
      </c>
      <c r="K94" s="107" t="s">
        <v>2656</v>
      </c>
      <c r="L94" s="97" t="s">
        <v>394</v>
      </c>
      <c r="M94" s="1403" t="s">
        <v>20</v>
      </c>
      <c r="N94" s="1403" t="s">
        <v>20</v>
      </c>
      <c r="O94" s="1403" t="s">
        <v>20</v>
      </c>
      <c r="P94" s="1493" t="s">
        <v>2655</v>
      </c>
      <c r="Q94" s="1494"/>
    </row>
    <row r="95" spans="2:17" ht="30" x14ac:dyDescent="0.25">
      <c r="B95" s="1526"/>
      <c r="C95" s="1526"/>
      <c r="D95" s="1526"/>
      <c r="E95" s="1601"/>
      <c r="F95" s="1526"/>
      <c r="G95" s="1526"/>
      <c r="H95" s="1603"/>
      <c r="I95" s="1485"/>
      <c r="J95" s="329" t="s">
        <v>2654</v>
      </c>
      <c r="K95" s="107" t="s">
        <v>2653</v>
      </c>
      <c r="L95" s="107" t="s">
        <v>394</v>
      </c>
      <c r="M95" s="1397"/>
      <c r="N95" s="1397"/>
      <c r="O95" s="1397"/>
      <c r="P95" s="1604"/>
      <c r="Q95" s="1605"/>
    </row>
    <row r="96" spans="2:17" ht="45" x14ac:dyDescent="0.25">
      <c r="B96" s="1526"/>
      <c r="C96" s="1526"/>
      <c r="D96" s="1526"/>
      <c r="E96" s="1601"/>
      <c r="F96" s="1526"/>
      <c r="G96" s="1526"/>
      <c r="H96" s="1603"/>
      <c r="I96" s="1485"/>
      <c r="J96" s="329" t="s">
        <v>2652</v>
      </c>
      <c r="K96" s="107" t="s">
        <v>2651</v>
      </c>
      <c r="L96" s="107" t="s">
        <v>394</v>
      </c>
      <c r="M96" s="1397"/>
      <c r="N96" s="1397"/>
      <c r="O96" s="1397"/>
      <c r="P96" s="1604"/>
      <c r="Q96" s="1605"/>
    </row>
    <row r="97" spans="2:17" ht="30" x14ac:dyDescent="0.25">
      <c r="B97" s="1526"/>
      <c r="C97" s="1526"/>
      <c r="D97" s="1526"/>
      <c r="E97" s="1601"/>
      <c r="F97" s="1526"/>
      <c r="G97" s="1526"/>
      <c r="H97" s="1603"/>
      <c r="I97" s="1485"/>
      <c r="J97" s="329" t="s">
        <v>2650</v>
      </c>
      <c r="K97" s="107" t="s">
        <v>2649</v>
      </c>
      <c r="L97" s="107" t="s">
        <v>394</v>
      </c>
      <c r="M97" s="1397"/>
      <c r="N97" s="1397"/>
      <c r="O97" s="1397"/>
      <c r="P97" s="1604"/>
      <c r="Q97" s="1605"/>
    </row>
    <row r="98" spans="2:17" ht="30" x14ac:dyDescent="0.25">
      <c r="B98" s="1526"/>
      <c r="C98" s="1526"/>
      <c r="D98" s="1526"/>
      <c r="E98" s="1601"/>
      <c r="F98" s="1526"/>
      <c r="G98" s="1526"/>
      <c r="H98" s="1603"/>
      <c r="I98" s="1485"/>
      <c r="J98" s="329" t="s">
        <v>2648</v>
      </c>
      <c r="K98" s="107" t="s">
        <v>2647</v>
      </c>
      <c r="L98" s="107" t="s">
        <v>394</v>
      </c>
      <c r="M98" s="1397"/>
      <c r="N98" s="1397"/>
      <c r="O98" s="1397"/>
      <c r="P98" s="1604"/>
      <c r="Q98" s="1605"/>
    </row>
    <row r="99" spans="2:17" ht="30" x14ac:dyDescent="0.25">
      <c r="B99" s="1526"/>
      <c r="C99" s="1526"/>
      <c r="D99" s="1526"/>
      <c r="E99" s="1601"/>
      <c r="F99" s="1526"/>
      <c r="G99" s="1526"/>
      <c r="H99" s="1603"/>
      <c r="I99" s="1485"/>
      <c r="J99" s="329" t="s">
        <v>2646</v>
      </c>
      <c r="K99" s="107" t="s">
        <v>2645</v>
      </c>
      <c r="L99" s="107" t="s">
        <v>376</v>
      </c>
      <c r="M99" s="1397"/>
      <c r="N99" s="1397"/>
      <c r="O99" s="1397"/>
      <c r="P99" s="1604"/>
      <c r="Q99" s="1605"/>
    </row>
    <row r="100" spans="2:17" ht="60" x14ac:dyDescent="0.25">
      <c r="B100" s="1526"/>
      <c r="C100" s="1526"/>
      <c r="D100" s="1526"/>
      <c r="E100" s="1601"/>
      <c r="F100" s="1526"/>
      <c r="G100" s="1526"/>
      <c r="H100" s="1603"/>
      <c r="I100" s="1485"/>
      <c r="J100" s="329" t="s">
        <v>2644</v>
      </c>
      <c r="K100" s="107" t="s">
        <v>2643</v>
      </c>
      <c r="L100" s="107" t="s">
        <v>376</v>
      </c>
      <c r="M100" s="1397"/>
      <c r="N100" s="1397"/>
      <c r="O100" s="1397"/>
      <c r="P100" s="1604"/>
      <c r="Q100" s="1605"/>
    </row>
    <row r="101" spans="2:17" ht="30" x14ac:dyDescent="0.25">
      <c r="B101" s="1526"/>
      <c r="C101" s="1526"/>
      <c r="D101" s="1526"/>
      <c r="E101" s="1601"/>
      <c r="F101" s="1519"/>
      <c r="G101" s="1526"/>
      <c r="H101" s="1603"/>
      <c r="I101" s="1485"/>
      <c r="J101" s="329" t="s">
        <v>2642</v>
      </c>
      <c r="K101" s="107" t="s">
        <v>2641</v>
      </c>
      <c r="L101" s="107" t="s">
        <v>376</v>
      </c>
      <c r="M101" s="1404"/>
      <c r="N101" s="1404"/>
      <c r="O101" s="1404"/>
      <c r="P101" s="1604"/>
      <c r="Q101" s="1605"/>
    </row>
    <row r="102" spans="2:17" ht="135" x14ac:dyDescent="0.25">
      <c r="B102" s="794" t="s">
        <v>711</v>
      </c>
      <c r="C102" s="794" t="s">
        <v>896</v>
      </c>
      <c r="D102" s="794" t="s">
        <v>2640</v>
      </c>
      <c r="E102" s="796">
        <v>33169345</v>
      </c>
      <c r="F102" s="794" t="s">
        <v>2639</v>
      </c>
      <c r="G102" s="794" t="s">
        <v>453</v>
      </c>
      <c r="H102" s="797">
        <v>37001</v>
      </c>
      <c r="I102" s="790" t="s">
        <v>368</v>
      </c>
      <c r="J102" s="104" t="s">
        <v>2638</v>
      </c>
      <c r="K102" s="107" t="s">
        <v>2637</v>
      </c>
      <c r="L102" s="97" t="s">
        <v>394</v>
      </c>
      <c r="M102" s="41" t="s">
        <v>20</v>
      </c>
      <c r="N102" s="41" t="s">
        <v>20</v>
      </c>
      <c r="O102" s="41" t="s">
        <v>20</v>
      </c>
      <c r="P102" s="1595" t="s">
        <v>2636</v>
      </c>
      <c r="Q102" s="1596"/>
    </row>
    <row r="103" spans="2:17" ht="60" x14ac:dyDescent="0.25">
      <c r="B103" s="1518" t="s">
        <v>725</v>
      </c>
      <c r="C103" s="1518" t="s">
        <v>896</v>
      </c>
      <c r="D103" s="1518" t="s">
        <v>2635</v>
      </c>
      <c r="E103" s="1524">
        <v>1102804065</v>
      </c>
      <c r="F103" s="1518" t="s">
        <v>274</v>
      </c>
      <c r="G103" s="1518" t="s">
        <v>453</v>
      </c>
      <c r="H103" s="1602">
        <v>39906</v>
      </c>
      <c r="I103" s="1484" t="s">
        <v>368</v>
      </c>
      <c r="J103" s="104" t="s">
        <v>2634</v>
      </c>
      <c r="K103" s="107" t="s">
        <v>2633</v>
      </c>
      <c r="L103" s="97" t="s">
        <v>394</v>
      </c>
      <c r="M103" s="1403" t="s">
        <v>20</v>
      </c>
      <c r="N103" s="1403" t="s">
        <v>20</v>
      </c>
      <c r="O103" s="1403" t="s">
        <v>21</v>
      </c>
      <c r="P103" s="1595" t="s">
        <v>2632</v>
      </c>
      <c r="Q103" s="1596"/>
    </row>
    <row r="104" spans="2:17" ht="30" x14ac:dyDescent="0.25">
      <c r="B104" s="1526"/>
      <c r="C104" s="1526"/>
      <c r="D104" s="1526"/>
      <c r="E104" s="1601"/>
      <c r="F104" s="1526"/>
      <c r="G104" s="1526"/>
      <c r="H104" s="1603"/>
      <c r="I104" s="1485"/>
      <c r="J104" s="104" t="s">
        <v>2631</v>
      </c>
      <c r="K104" s="107" t="s">
        <v>2630</v>
      </c>
      <c r="L104" s="107" t="s">
        <v>394</v>
      </c>
      <c r="M104" s="1397"/>
      <c r="N104" s="1397"/>
      <c r="O104" s="1397"/>
      <c r="P104" s="1597"/>
      <c r="Q104" s="1598"/>
    </row>
    <row r="105" spans="2:17" ht="30" x14ac:dyDescent="0.25">
      <c r="B105" s="1526"/>
      <c r="C105" s="1526"/>
      <c r="D105" s="1526"/>
      <c r="E105" s="1601"/>
      <c r="F105" s="1526"/>
      <c r="G105" s="1526"/>
      <c r="H105" s="1603"/>
      <c r="I105" s="1485"/>
      <c r="J105" s="104" t="s">
        <v>2629</v>
      </c>
      <c r="K105" s="107"/>
      <c r="L105" s="107" t="s">
        <v>376</v>
      </c>
      <c r="M105" s="1404"/>
      <c r="N105" s="1404"/>
      <c r="O105" s="1404"/>
      <c r="P105" s="1597"/>
      <c r="Q105" s="1598"/>
    </row>
    <row r="107" spans="2:17" ht="15.75" thickBot="1" x14ac:dyDescent="0.3"/>
    <row r="108" spans="2:17" ht="27" thickBot="1" x14ac:dyDescent="0.3">
      <c r="B108" s="1393" t="s">
        <v>143</v>
      </c>
      <c r="C108" s="1394"/>
      <c r="D108" s="1394"/>
      <c r="E108" s="1394"/>
      <c r="F108" s="1394"/>
      <c r="G108" s="1394"/>
      <c r="H108" s="1394"/>
      <c r="I108" s="1394"/>
      <c r="J108" s="1394"/>
      <c r="K108" s="1394"/>
      <c r="L108" s="1394"/>
      <c r="M108" s="1394"/>
      <c r="N108" s="1395"/>
    </row>
    <row r="111" spans="2:17" ht="30" x14ac:dyDescent="0.25">
      <c r="B111" s="92" t="s">
        <v>19</v>
      </c>
      <c r="C111" s="92" t="s">
        <v>144</v>
      </c>
      <c r="D111" s="1387" t="s">
        <v>77</v>
      </c>
      <c r="E111" s="1388"/>
    </row>
    <row r="112" spans="2:17" x14ac:dyDescent="0.25">
      <c r="B112" s="120" t="s">
        <v>145</v>
      </c>
      <c r="C112" s="746" t="s">
        <v>20</v>
      </c>
      <c r="D112" s="1389"/>
      <c r="E112" s="1389"/>
    </row>
    <row r="115" spans="1:26" ht="26.25" x14ac:dyDescent="0.25">
      <c r="B115" s="1408" t="s">
        <v>146</v>
      </c>
      <c r="C115" s="1409"/>
      <c r="D115" s="1409"/>
      <c r="E115" s="1409"/>
      <c r="F115" s="1409"/>
      <c r="G115" s="1409"/>
      <c r="H115" s="1409"/>
      <c r="I115" s="1409"/>
      <c r="J115" s="1409"/>
      <c r="K115" s="1409"/>
      <c r="L115" s="1409"/>
      <c r="M115" s="1409"/>
      <c r="N115" s="1409"/>
      <c r="O115" s="1409"/>
      <c r="P115" s="1409"/>
    </row>
    <row r="117" spans="1:26" ht="15.75" thickBot="1" x14ac:dyDescent="0.3"/>
    <row r="118" spans="1:26" ht="27" thickBot="1" x14ac:dyDescent="0.3">
      <c r="B118" s="1393" t="s">
        <v>147</v>
      </c>
      <c r="C118" s="1394"/>
      <c r="D118" s="1394"/>
      <c r="E118" s="1394"/>
      <c r="F118" s="1394"/>
      <c r="G118" s="1394"/>
      <c r="H118" s="1394"/>
      <c r="I118" s="1394"/>
      <c r="J118" s="1394"/>
      <c r="K118" s="1394"/>
      <c r="L118" s="1394"/>
      <c r="M118" s="1394"/>
      <c r="N118" s="1395"/>
    </row>
    <row r="120" spans="1:26" ht="15.75" thickBot="1" x14ac:dyDescent="0.3">
      <c r="M120" s="46"/>
      <c r="N120" s="46"/>
    </row>
    <row r="121" spans="1:26" s="13" customFormat="1" ht="60" x14ac:dyDescent="0.25">
      <c r="B121" s="47" t="s">
        <v>35</v>
      </c>
      <c r="C121" s="47" t="s">
        <v>36</v>
      </c>
      <c r="D121" s="47" t="s">
        <v>37</v>
      </c>
      <c r="E121" s="47" t="s">
        <v>38</v>
      </c>
      <c r="F121" s="47" t="s">
        <v>39</v>
      </c>
      <c r="G121" s="47" t="s">
        <v>40</v>
      </c>
      <c r="H121" s="47" t="s">
        <v>41</v>
      </c>
      <c r="I121" s="47" t="s">
        <v>42</v>
      </c>
      <c r="J121" s="47" t="s">
        <v>43</v>
      </c>
      <c r="K121" s="47" t="s">
        <v>44</v>
      </c>
      <c r="L121" s="47" t="s">
        <v>45</v>
      </c>
      <c r="M121" s="48" t="s">
        <v>46</v>
      </c>
      <c r="N121" s="47" t="s">
        <v>47</v>
      </c>
      <c r="O121" s="47" t="s">
        <v>48</v>
      </c>
      <c r="P121" s="49" t="s">
        <v>49</v>
      </c>
      <c r="Q121" s="49" t="s">
        <v>50</v>
      </c>
    </row>
    <row r="122" spans="1:26" s="62" customFormat="1" ht="90" x14ac:dyDescent="0.25">
      <c r="A122" s="50">
        <v>1</v>
      </c>
      <c r="B122" s="320" t="s">
        <v>2628</v>
      </c>
      <c r="C122" s="320"/>
      <c r="D122" s="71"/>
      <c r="E122" s="321"/>
      <c r="F122" s="73"/>
      <c r="G122" s="322"/>
      <c r="H122" s="226"/>
      <c r="I122" s="226"/>
      <c r="J122" s="74"/>
      <c r="K122" s="323"/>
      <c r="L122" s="323"/>
      <c r="M122" s="321"/>
      <c r="N122" s="321"/>
      <c r="O122" s="324"/>
      <c r="P122" s="77"/>
      <c r="Q122" s="65" t="s">
        <v>2627</v>
      </c>
      <c r="R122" s="61"/>
      <c r="S122" s="61"/>
      <c r="T122" s="61"/>
      <c r="U122" s="61"/>
      <c r="V122" s="61"/>
      <c r="W122" s="61"/>
      <c r="X122" s="61"/>
      <c r="Y122" s="61"/>
      <c r="Z122" s="61"/>
    </row>
    <row r="123" spans="1:26" s="62" customFormat="1" x14ac:dyDescent="0.25">
      <c r="A123" s="50">
        <v>2</v>
      </c>
      <c r="B123" s="320"/>
      <c r="C123" s="320"/>
      <c r="D123" s="71"/>
      <c r="E123" s="321"/>
      <c r="F123" s="73"/>
      <c r="G123" s="322"/>
      <c r="H123" s="226"/>
      <c r="I123" s="226"/>
      <c r="J123" s="74"/>
      <c r="K123" s="323"/>
      <c r="L123" s="323"/>
      <c r="M123" s="321"/>
      <c r="N123" s="321"/>
      <c r="O123" s="324"/>
      <c r="P123" s="77"/>
      <c r="Q123" s="65"/>
      <c r="R123" s="61"/>
      <c r="S123" s="61"/>
      <c r="T123" s="61"/>
      <c r="U123" s="61"/>
      <c r="V123" s="61"/>
      <c r="W123" s="61"/>
      <c r="X123" s="61"/>
      <c r="Y123" s="61"/>
      <c r="Z123" s="61"/>
    </row>
    <row r="124" spans="1:26" s="62" customFormat="1" x14ac:dyDescent="0.25">
      <c r="A124" s="50">
        <f>+A123+1</f>
        <v>3</v>
      </c>
      <c r="B124" s="78"/>
      <c r="C124" s="72"/>
      <c r="D124" s="71"/>
      <c r="E124" s="228"/>
      <c r="F124" s="73"/>
      <c r="G124" s="73"/>
      <c r="H124" s="73"/>
      <c r="I124" s="74"/>
      <c r="J124" s="74"/>
      <c r="K124" s="74"/>
      <c r="L124" s="74"/>
      <c r="M124" s="75"/>
      <c r="N124" s="75"/>
      <c r="O124" s="77"/>
      <c r="P124" s="77"/>
      <c r="Q124" s="65"/>
      <c r="R124" s="61"/>
      <c r="S124" s="61"/>
      <c r="T124" s="61"/>
      <c r="U124" s="61"/>
      <c r="V124" s="61"/>
      <c r="W124" s="61"/>
      <c r="X124" s="61"/>
      <c r="Y124" s="61"/>
      <c r="Z124" s="61"/>
    </row>
    <row r="125" spans="1:26" s="62" customFormat="1" x14ac:dyDescent="0.25">
      <c r="A125" s="50">
        <f>+A124+1</f>
        <v>4</v>
      </c>
      <c r="B125" s="71"/>
      <c r="C125" s="72"/>
      <c r="D125" s="71"/>
      <c r="E125" s="228"/>
      <c r="F125" s="73"/>
      <c r="G125" s="73"/>
      <c r="H125" s="73"/>
      <c r="I125" s="74"/>
      <c r="J125" s="74"/>
      <c r="K125" s="74"/>
      <c r="L125" s="74"/>
      <c r="M125" s="75"/>
      <c r="N125" s="75"/>
      <c r="O125" s="77"/>
      <c r="P125" s="77"/>
      <c r="Q125" s="65"/>
      <c r="R125" s="61"/>
      <c r="S125" s="61"/>
      <c r="T125" s="61"/>
      <c r="U125" s="61"/>
      <c r="V125" s="61"/>
      <c r="W125" s="61"/>
      <c r="X125" s="61"/>
      <c r="Y125" s="61"/>
      <c r="Z125" s="61"/>
    </row>
    <row r="126" spans="1:26" s="62" customFormat="1" x14ac:dyDescent="0.25">
      <c r="A126" s="50">
        <f>+A125+1</f>
        <v>5</v>
      </c>
      <c r="B126" s="71"/>
      <c r="C126" s="72"/>
      <c r="D126" s="71"/>
      <c r="E126" s="228"/>
      <c r="F126" s="73"/>
      <c r="G126" s="73"/>
      <c r="H126" s="73"/>
      <c r="I126" s="74"/>
      <c r="J126" s="74"/>
      <c r="K126" s="74"/>
      <c r="L126" s="74"/>
      <c r="M126" s="75"/>
      <c r="N126" s="75"/>
      <c r="O126" s="77"/>
      <c r="P126" s="77"/>
      <c r="Q126" s="65"/>
      <c r="R126" s="61"/>
      <c r="S126" s="61"/>
      <c r="T126" s="61"/>
      <c r="U126" s="61"/>
      <c r="V126" s="61"/>
      <c r="W126" s="61"/>
      <c r="X126" s="61"/>
      <c r="Y126" s="61"/>
      <c r="Z126" s="61"/>
    </row>
    <row r="127" spans="1:26" s="62" customFormat="1" x14ac:dyDescent="0.25">
      <c r="A127" s="50">
        <f>+A126+1</f>
        <v>6</v>
      </c>
      <c r="B127" s="71"/>
      <c r="C127" s="72"/>
      <c r="D127" s="71"/>
      <c r="E127" s="228"/>
      <c r="F127" s="73"/>
      <c r="G127" s="73"/>
      <c r="H127" s="73"/>
      <c r="I127" s="74"/>
      <c r="J127" s="74"/>
      <c r="K127" s="74"/>
      <c r="L127" s="74"/>
      <c r="M127" s="75"/>
      <c r="N127" s="75"/>
      <c r="O127" s="77"/>
      <c r="P127" s="77"/>
      <c r="Q127" s="65"/>
      <c r="R127" s="61"/>
      <c r="S127" s="61"/>
      <c r="T127" s="61"/>
      <c r="U127" s="61"/>
      <c r="V127" s="61"/>
      <c r="W127" s="61"/>
      <c r="X127" s="61"/>
      <c r="Y127" s="61"/>
      <c r="Z127" s="61"/>
    </row>
    <row r="128" spans="1:26" s="62" customFormat="1" x14ac:dyDescent="0.25">
      <c r="A128" s="50">
        <f>+A127+1</f>
        <v>7</v>
      </c>
      <c r="B128" s="71"/>
      <c r="C128" s="72"/>
      <c r="D128" s="71"/>
      <c r="E128" s="228"/>
      <c r="F128" s="73"/>
      <c r="G128" s="73"/>
      <c r="H128" s="73"/>
      <c r="I128" s="74"/>
      <c r="J128" s="74"/>
      <c r="K128" s="74"/>
      <c r="L128" s="74"/>
      <c r="M128" s="75"/>
      <c r="N128" s="75"/>
      <c r="O128" s="77"/>
      <c r="P128" s="77"/>
      <c r="Q128" s="65"/>
      <c r="R128" s="61"/>
      <c r="S128" s="61"/>
      <c r="T128" s="61"/>
      <c r="U128" s="61"/>
      <c r="V128" s="61"/>
      <c r="W128" s="61"/>
      <c r="X128" s="61"/>
      <c r="Y128" s="61"/>
      <c r="Z128" s="61"/>
    </row>
    <row r="129" spans="1:17" s="62" customFormat="1" x14ac:dyDescent="0.25">
      <c r="A129" s="50"/>
      <c r="B129" s="78" t="s">
        <v>30</v>
      </c>
      <c r="C129" s="72"/>
      <c r="D129" s="71"/>
      <c r="E129" s="228"/>
      <c r="F129" s="73"/>
      <c r="G129" s="73"/>
      <c r="H129" s="73"/>
      <c r="I129" s="74"/>
      <c r="J129" s="74"/>
      <c r="K129" s="325">
        <f>SUM(K122:K128)</f>
        <v>0</v>
      </c>
      <c r="L129" s="79">
        <f>SUM(L122:L128)</f>
        <v>0</v>
      </c>
      <c r="M129" s="251"/>
      <c r="N129" s="79"/>
      <c r="O129" s="77"/>
      <c r="P129" s="77"/>
      <c r="Q129" s="81"/>
    </row>
    <row r="130" spans="1:17" x14ac:dyDescent="0.25">
      <c r="B130" s="82"/>
      <c r="C130" s="82"/>
      <c r="D130" s="82"/>
      <c r="E130" s="83"/>
      <c r="F130" s="82"/>
      <c r="G130" s="82"/>
      <c r="H130" s="82"/>
      <c r="I130" s="82"/>
      <c r="J130" s="82"/>
      <c r="K130" s="82"/>
      <c r="L130" s="82"/>
      <c r="M130" s="82"/>
      <c r="N130" s="82"/>
      <c r="O130" s="82"/>
      <c r="P130" s="82"/>
    </row>
    <row r="131" spans="1:17" ht="18.75" x14ac:dyDescent="0.25">
      <c r="B131" s="86" t="s">
        <v>151</v>
      </c>
      <c r="C131" s="330">
        <f>+K129</f>
        <v>0</v>
      </c>
      <c r="H131" s="89"/>
      <c r="I131" s="89"/>
      <c r="J131" s="89"/>
      <c r="K131" s="89"/>
      <c r="L131" s="89"/>
      <c r="M131" s="89"/>
      <c r="N131" s="82"/>
      <c r="O131" s="82"/>
      <c r="P131" s="82"/>
    </row>
    <row r="133" spans="1:17" ht="15.75" thickBot="1" x14ac:dyDescent="0.3"/>
    <row r="134" spans="1:17" ht="30.75" thickBot="1" x14ac:dyDescent="0.3">
      <c r="B134" s="134" t="s">
        <v>152</v>
      </c>
      <c r="C134" s="135" t="s">
        <v>153</v>
      </c>
      <c r="D134" s="134" t="s">
        <v>29</v>
      </c>
      <c r="E134" s="135" t="s">
        <v>154</v>
      </c>
    </row>
    <row r="135" spans="1:17" x14ac:dyDescent="0.25">
      <c r="B135" s="136" t="s">
        <v>155</v>
      </c>
      <c r="C135" s="137">
        <v>20</v>
      </c>
      <c r="D135" s="137">
        <v>0</v>
      </c>
      <c r="E135" s="1396">
        <f>+D135+D136+D137</f>
        <v>0</v>
      </c>
    </row>
    <row r="136" spans="1:17" x14ac:dyDescent="0.25">
      <c r="B136" s="136" t="s">
        <v>156</v>
      </c>
      <c r="C136" s="740">
        <v>30</v>
      </c>
      <c r="D136" s="746">
        <v>0</v>
      </c>
      <c r="E136" s="1397"/>
    </row>
    <row r="137" spans="1:17" ht="15.75" thickBot="1" x14ac:dyDescent="0.3">
      <c r="B137" s="136" t="s">
        <v>157</v>
      </c>
      <c r="C137" s="139">
        <v>40</v>
      </c>
      <c r="D137" s="139">
        <v>0</v>
      </c>
      <c r="E137" s="1398"/>
    </row>
    <row r="139" spans="1:17" ht="15.75" thickBot="1" x14ac:dyDescent="0.3"/>
    <row r="140" spans="1:17" ht="27" thickBot="1" x14ac:dyDescent="0.3">
      <c r="B140" s="1393" t="s">
        <v>158</v>
      </c>
      <c r="C140" s="1394"/>
      <c r="D140" s="1394"/>
      <c r="E140" s="1394"/>
      <c r="F140" s="1394"/>
      <c r="G140" s="1394"/>
      <c r="H140" s="1394"/>
      <c r="I140" s="1394"/>
      <c r="J140" s="1394"/>
      <c r="K140" s="1394"/>
      <c r="L140" s="1394"/>
      <c r="M140" s="1394"/>
      <c r="N140" s="1395"/>
    </row>
    <row r="142" spans="1:17" ht="75" x14ac:dyDescent="0.25">
      <c r="B142" s="91" t="s">
        <v>87</v>
      </c>
      <c r="C142" s="91" t="s">
        <v>88</v>
      </c>
      <c r="D142" s="91" t="s">
        <v>89</v>
      </c>
      <c r="E142" s="91" t="s">
        <v>90</v>
      </c>
      <c r="F142" s="91" t="s">
        <v>91</v>
      </c>
      <c r="G142" s="91" t="s">
        <v>92</v>
      </c>
      <c r="H142" s="91" t="s">
        <v>93</v>
      </c>
      <c r="I142" s="91" t="s">
        <v>94</v>
      </c>
      <c r="J142" s="1387" t="s">
        <v>95</v>
      </c>
      <c r="K142" s="1405"/>
      <c r="L142" s="1388"/>
      <c r="M142" s="91" t="s">
        <v>96</v>
      </c>
      <c r="N142" s="91" t="s">
        <v>97</v>
      </c>
      <c r="O142" s="91" t="s">
        <v>98</v>
      </c>
      <c r="P142" s="1387" t="s">
        <v>77</v>
      </c>
      <c r="Q142" s="1388"/>
    </row>
    <row r="143" spans="1:17" ht="30" x14ac:dyDescent="0.25">
      <c r="B143" s="1518" t="s">
        <v>159</v>
      </c>
      <c r="C143" s="1518" t="s">
        <v>2615</v>
      </c>
      <c r="D143" s="1518" t="s">
        <v>2626</v>
      </c>
      <c r="E143" s="1669">
        <v>43183631</v>
      </c>
      <c r="F143" s="1518" t="s">
        <v>2625</v>
      </c>
      <c r="G143" s="1518" t="s">
        <v>2624</v>
      </c>
      <c r="H143" s="1602">
        <v>41082</v>
      </c>
      <c r="I143" s="1484" t="s">
        <v>368</v>
      </c>
      <c r="J143" s="104" t="s">
        <v>2623</v>
      </c>
      <c r="K143" s="107" t="s">
        <v>2622</v>
      </c>
      <c r="L143" s="97" t="s">
        <v>376</v>
      </c>
      <c r="M143" s="1403" t="s">
        <v>20</v>
      </c>
      <c r="N143" s="1403" t="s">
        <v>21</v>
      </c>
      <c r="O143" s="1403" t="s">
        <v>20</v>
      </c>
      <c r="P143" s="1595" t="s">
        <v>2621</v>
      </c>
      <c r="Q143" s="1596"/>
    </row>
    <row r="144" spans="1:17" ht="90" x14ac:dyDescent="0.25">
      <c r="B144" s="1519"/>
      <c r="C144" s="1519"/>
      <c r="D144" s="1519"/>
      <c r="E144" s="1671"/>
      <c r="F144" s="1519"/>
      <c r="G144" s="1519"/>
      <c r="H144" s="1606"/>
      <c r="I144" s="1486"/>
      <c r="J144" s="104" t="s">
        <v>2620</v>
      </c>
      <c r="K144" s="107" t="s">
        <v>2619</v>
      </c>
      <c r="L144" s="97" t="s">
        <v>376</v>
      </c>
      <c r="M144" s="1404"/>
      <c r="N144" s="1404"/>
      <c r="O144" s="1404"/>
      <c r="P144" s="1599"/>
      <c r="Q144" s="1600"/>
    </row>
    <row r="145" spans="2:17" ht="30" x14ac:dyDescent="0.25">
      <c r="B145" s="794" t="s">
        <v>159</v>
      </c>
      <c r="C145" s="794" t="s">
        <v>2615</v>
      </c>
      <c r="D145" s="794" t="s">
        <v>2618</v>
      </c>
      <c r="E145" s="795">
        <v>64549197</v>
      </c>
      <c r="F145" s="794" t="s">
        <v>2617</v>
      </c>
      <c r="G145" s="794" t="s">
        <v>1317</v>
      </c>
      <c r="H145" s="793">
        <v>33102</v>
      </c>
      <c r="I145" s="790" t="s">
        <v>368</v>
      </c>
      <c r="J145" s="104"/>
      <c r="K145" s="107"/>
      <c r="L145" s="97"/>
      <c r="M145" s="41"/>
      <c r="N145" s="41" t="s">
        <v>21</v>
      </c>
      <c r="O145" s="41" t="s">
        <v>20</v>
      </c>
      <c r="P145" s="1595" t="s">
        <v>2616</v>
      </c>
      <c r="Q145" s="1596"/>
    </row>
    <row r="146" spans="2:17" ht="60" x14ac:dyDescent="0.25">
      <c r="B146" s="329" t="s">
        <v>829</v>
      </c>
      <c r="C146" s="329" t="s">
        <v>2615</v>
      </c>
      <c r="D146" s="329" t="s">
        <v>2614</v>
      </c>
      <c r="E146" s="805">
        <v>3756634</v>
      </c>
      <c r="F146" s="329" t="s">
        <v>261</v>
      </c>
      <c r="G146" s="329" t="s">
        <v>1257</v>
      </c>
      <c r="H146" s="273">
        <v>28340</v>
      </c>
      <c r="I146" s="96" t="s">
        <v>368</v>
      </c>
      <c r="J146" s="104" t="s">
        <v>2613</v>
      </c>
      <c r="K146" s="107" t="s">
        <v>2612</v>
      </c>
      <c r="L146" s="97" t="s">
        <v>394</v>
      </c>
      <c r="M146" s="41" t="s">
        <v>20</v>
      </c>
      <c r="N146" s="41" t="s">
        <v>20</v>
      </c>
      <c r="O146" s="41" t="s">
        <v>20</v>
      </c>
      <c r="P146" s="1390" t="s">
        <v>2611</v>
      </c>
      <c r="Q146" s="1391"/>
    </row>
    <row r="149" spans="2:17" ht="15.75" thickBot="1" x14ac:dyDescent="0.3"/>
    <row r="150" spans="2:17" ht="30" x14ac:dyDescent="0.25">
      <c r="B150" s="42" t="s">
        <v>19</v>
      </c>
      <c r="C150" s="42" t="s">
        <v>152</v>
      </c>
      <c r="D150" s="91" t="s">
        <v>153</v>
      </c>
      <c r="E150" s="42" t="s">
        <v>29</v>
      </c>
      <c r="F150" s="135" t="s">
        <v>182</v>
      </c>
      <c r="G150" s="147"/>
    </row>
    <row r="151" spans="2:17" ht="108" x14ac:dyDescent="0.2">
      <c r="B151" s="1399" t="s">
        <v>183</v>
      </c>
      <c r="C151" s="148" t="s">
        <v>184</v>
      </c>
      <c r="D151" s="746">
        <v>25</v>
      </c>
      <c r="E151" s="746">
        <v>0</v>
      </c>
      <c r="F151" s="1400">
        <f>+E151+E152+E153</f>
        <v>10</v>
      </c>
      <c r="G151" s="149"/>
    </row>
    <row r="152" spans="2:17" ht="96" x14ac:dyDescent="0.2">
      <c r="B152" s="1399"/>
      <c r="C152" s="148" t="s">
        <v>185</v>
      </c>
      <c r="D152" s="739">
        <v>25</v>
      </c>
      <c r="E152" s="746">
        <v>0</v>
      </c>
      <c r="F152" s="1401"/>
      <c r="G152" s="149"/>
    </row>
    <row r="153" spans="2:17" ht="60" x14ac:dyDescent="0.2">
      <c r="B153" s="1399"/>
      <c r="C153" s="148" t="s">
        <v>186</v>
      </c>
      <c r="D153" s="746">
        <v>10</v>
      </c>
      <c r="E153" s="746">
        <v>10</v>
      </c>
      <c r="F153" s="1402"/>
      <c r="G153" s="149"/>
    </row>
    <row r="154" spans="2:17" x14ac:dyDescent="0.25">
      <c r="C154"/>
    </row>
    <row r="157" spans="2:17" x14ac:dyDescent="0.25">
      <c r="B157" s="39" t="s">
        <v>187</v>
      </c>
    </row>
    <row r="160" spans="2:17" x14ac:dyDescent="0.25">
      <c r="B160" s="40" t="s">
        <v>19</v>
      </c>
      <c r="C160" s="40" t="s">
        <v>28</v>
      </c>
      <c r="D160" s="42" t="s">
        <v>29</v>
      </c>
      <c r="E160" s="42" t="s">
        <v>30</v>
      </c>
    </row>
    <row r="161" spans="2:5" ht="28.5" x14ac:dyDescent="0.25">
      <c r="B161" s="43" t="s">
        <v>188</v>
      </c>
      <c r="C161" s="813">
        <v>40</v>
      </c>
      <c r="D161" s="746">
        <f>+E135</f>
        <v>0</v>
      </c>
      <c r="E161" s="1403">
        <f>+D161+D162</f>
        <v>10</v>
      </c>
    </row>
    <row r="162" spans="2:5" ht="42.75" x14ac:dyDescent="0.25">
      <c r="B162" s="43" t="s">
        <v>189</v>
      </c>
      <c r="C162" s="813">
        <v>60</v>
      </c>
      <c r="D162" s="746">
        <f>+F151</f>
        <v>10</v>
      </c>
      <c r="E162" s="1404"/>
    </row>
  </sheetData>
  <mergeCells count="90">
    <mergeCell ref="B140:N140"/>
    <mergeCell ref="J142:L142"/>
    <mergeCell ref="P145:Q145"/>
    <mergeCell ref="P146:Q146"/>
    <mergeCell ref="N88:N93"/>
    <mergeCell ref="O88:O93"/>
    <mergeCell ref="M88:M93"/>
    <mergeCell ref="M94:M101"/>
    <mergeCell ref="N94:N101"/>
    <mergeCell ref="O94:O101"/>
    <mergeCell ref="B115:P115"/>
    <mergeCell ref="B108:N108"/>
    <mergeCell ref="D111:E111"/>
    <mergeCell ref="D112:E112"/>
    <mergeCell ref="I143:I144"/>
    <mergeCell ref="P143:Q144"/>
    <mergeCell ref="B118:N118"/>
    <mergeCell ref="E135:E137"/>
    <mergeCell ref="B151:B153"/>
    <mergeCell ref="F151:F153"/>
    <mergeCell ref="E161:E162"/>
    <mergeCell ref="G143:G144"/>
    <mergeCell ref="H143:H144"/>
    <mergeCell ref="P142:Q142"/>
    <mergeCell ref="B143:B144"/>
    <mergeCell ref="C143:C144"/>
    <mergeCell ref="D143:D144"/>
    <mergeCell ref="E143:E144"/>
    <mergeCell ref="F143:F144"/>
    <mergeCell ref="N143:N144"/>
    <mergeCell ref="M143:M144"/>
    <mergeCell ref="O143:O144"/>
    <mergeCell ref="P102:Q102"/>
    <mergeCell ref="B103:B105"/>
    <mergeCell ref="C103:C105"/>
    <mergeCell ref="D103:D105"/>
    <mergeCell ref="E103:E105"/>
    <mergeCell ref="F103:F105"/>
    <mergeCell ref="G103:G105"/>
    <mergeCell ref="H103:H105"/>
    <mergeCell ref="H88:H93"/>
    <mergeCell ref="I88:I93"/>
    <mergeCell ref="P88:Q93"/>
    <mergeCell ref="H94:H101"/>
    <mergeCell ref="I94:I101"/>
    <mergeCell ref="P94:Q101"/>
    <mergeCell ref="I103:I105"/>
    <mergeCell ref="P103:Q105"/>
    <mergeCell ref="O103:O105"/>
    <mergeCell ref="N103:N105"/>
    <mergeCell ref="M103:M105"/>
    <mergeCell ref="G88:G93"/>
    <mergeCell ref="B94:B101"/>
    <mergeCell ref="C94:C101"/>
    <mergeCell ref="D94:D101"/>
    <mergeCell ref="E94:E101"/>
    <mergeCell ref="F94:F101"/>
    <mergeCell ref="G94:G101"/>
    <mergeCell ref="B88:B93"/>
    <mergeCell ref="C88:C93"/>
    <mergeCell ref="D88:D93"/>
    <mergeCell ref="E88:E93"/>
    <mergeCell ref="F88:F93"/>
    <mergeCell ref="J87:L87"/>
    <mergeCell ref="P87:Q87"/>
    <mergeCell ref="C64:N64"/>
    <mergeCell ref="B66:N66"/>
    <mergeCell ref="O69:P69"/>
    <mergeCell ref="O70:P70"/>
    <mergeCell ref="O71:P71"/>
    <mergeCell ref="O72:P72"/>
    <mergeCell ref="O73:P73"/>
    <mergeCell ref="O74:P74"/>
    <mergeCell ref="C9:N9"/>
    <mergeCell ref="O75:P75"/>
    <mergeCell ref="O76:P76"/>
    <mergeCell ref="B82:N82"/>
    <mergeCell ref="B60:B61"/>
    <mergeCell ref="C60:C61"/>
    <mergeCell ref="D60:E60"/>
    <mergeCell ref="B2:P2"/>
    <mergeCell ref="B4:P4"/>
    <mergeCell ref="C6:N6"/>
    <mergeCell ref="C7:N7"/>
    <mergeCell ref="C8:N8"/>
    <mergeCell ref="C10:E10"/>
    <mergeCell ref="B14:C21"/>
    <mergeCell ref="B22:C22"/>
    <mergeCell ref="E40:E41"/>
    <mergeCell ref="M45:N45"/>
  </mergeCells>
  <dataValidations count="2">
    <dataValidation type="decimal" allowBlank="1" showInputMessage="1" showErrorMessage="1" sqref="WVH983078 WBP983078 VRT983078 VHX983078 UYB983078 UOF983078 UEJ983078 TUN983078 TKR983078 TAV983078 SQZ983078 SHD983078 RXH983078 RNL983078 RDP983078 QTT983078 QJX983078 QAB983078 PQF983078 PGJ983078 OWN983078 OMR983078 OCV983078 NSZ983078 NJD983078 MZH983078 MPL983078 MFP983078 LVT983078 LLX983078 LCB983078 KSF983078 KIJ983078 JYN983078 JOR983078 JEV983078 IUZ983078 ILD983078 IBH983078 HRL983078 HHP983078 GXT983078 GNX983078 GEB983078 FUF983078 FKJ983078 FAN983078 EQR983078 EGV983078 DWZ983078 DND983078 DDH983078 CTL983078 CJP983078 BZT983078 BPX983078 BGB983078 AWF983078 AMJ983078 ACN983078 SR983078 IV983078 C983078 WVH917542 WLL917542 WBP917542 VRT917542 VHX917542 UYB917542 UOF917542 UEJ917542 TUN917542 TKR917542 TAV917542 SQZ917542 SHD917542 RXH917542 RNL917542 RDP917542 QTT917542 QJX917542 QAB917542 PQF917542 PGJ917542 OWN917542 OMR917542 OCV917542 NSZ917542 NJD917542 MZH917542 MPL917542 MFP917542 LVT917542 LLX917542 LCB917542 KSF917542 KIJ917542 JYN917542 JOR917542 JEV917542 IUZ917542 ILD917542 IBH917542 HRL917542 HHP917542 GXT917542 GNX917542 GEB917542 FUF917542 FKJ917542 FAN917542 EQR917542 EGV917542 DWZ917542 DND917542 DDH917542 CTL917542 CJP917542 BZT917542 BPX917542 BGB917542 AWF917542 AMJ917542 ACN917542 SR917542 IV917542 C917542 WVH852006 WLL852006 WBP852006 VRT852006 VHX852006 UYB852006 UOF852006 UEJ852006 TUN852006 TKR852006 TAV852006 SQZ852006 SHD852006 RXH852006 RNL852006 RDP852006 QTT852006 QJX852006 QAB852006 PQF852006 PGJ852006 OWN852006 OMR852006 OCV852006 NSZ852006 NJD852006 MZH852006 MPL852006 MFP852006 LVT852006 LLX852006 LCB852006 KSF852006 KIJ852006 JYN852006 JOR852006 JEV852006 IUZ852006 ILD852006 IBH852006 HRL852006 HHP852006 GXT852006 GNX852006 GEB852006 FUF852006 FKJ852006 FAN852006 EQR852006 EGV852006 DWZ852006 DND852006 DDH852006 CTL852006 CJP852006 BZT852006 BPX852006 BGB852006 AWF852006 AMJ852006 ACN852006 SR852006 IV852006 C852006 WVH786470 WLL786470 WBP786470 VRT786470 VHX786470 UYB786470 UOF786470 UEJ786470 TUN786470 TKR786470 TAV786470 SQZ786470 SHD786470 RXH786470 RNL786470 RDP786470 QTT786470 QJX786470 QAB786470 PQF786470 PGJ786470 OWN786470 OMR786470 OCV786470 NSZ786470 NJD786470 MZH786470 MPL786470 MFP786470 LVT786470 LLX786470 LCB786470 KSF786470 KIJ786470 JYN786470 JOR786470 JEV786470 IUZ786470 ILD786470 IBH786470 HRL786470 HHP786470 GXT786470 GNX786470 GEB786470 FUF786470 FKJ786470 FAN786470 EQR786470 EGV786470 DWZ786470 DND786470 DDH786470 CTL786470 CJP786470 BZT786470 BPX786470 BGB786470 AWF786470 AMJ786470 ACN786470 SR786470 IV786470 C786470 WVH720934 WLL720934 WBP720934 VRT720934 VHX720934 UYB720934 UOF720934 UEJ720934 TUN720934 TKR720934 TAV720934 SQZ720934 SHD720934 RXH720934 RNL720934 RDP720934 QTT720934 QJX720934 QAB720934 PQF720934 PGJ720934 OWN720934 OMR720934 OCV720934 NSZ720934 NJD720934 MZH720934 MPL720934 MFP720934 LVT720934 LLX720934 LCB720934 KSF720934 KIJ720934 JYN720934 JOR720934 JEV720934 IUZ720934 ILD720934 IBH720934 HRL720934 HHP720934 GXT720934 GNX720934 GEB720934 FUF720934 FKJ720934 FAN720934 EQR720934 EGV720934 DWZ720934 DND720934 DDH720934 CTL720934 CJP720934 BZT720934 BPX720934 BGB720934 AWF720934 AMJ720934 ACN720934 SR720934 IV720934 C720934 WVH655398 WLL655398 WBP655398 VRT655398 VHX655398 UYB655398 UOF655398 UEJ655398 TUN655398 TKR655398 TAV655398 SQZ655398 SHD655398 RXH655398 RNL655398 RDP655398 QTT655398 QJX655398 QAB655398 PQF655398 PGJ655398 OWN655398 OMR655398 OCV655398 NSZ655398 NJD655398 MZH655398 MPL655398 MFP655398 LVT655398 LLX655398 LCB655398 KSF655398 KIJ655398 JYN655398 JOR655398 JEV655398 IUZ655398 ILD655398 IBH655398 HRL655398 HHP655398 GXT655398 GNX655398 GEB655398 FUF655398 FKJ655398 FAN655398 EQR655398 EGV655398 DWZ655398 DND655398 DDH655398 CTL655398 CJP655398 BZT655398 BPX655398 BGB655398 AWF655398 AMJ655398 ACN655398 SR655398 IV655398 C655398 WVH589862 WLL589862 WBP589862 VRT589862 VHX589862 UYB589862 UOF589862 UEJ589862 TUN589862 TKR589862 TAV589862 SQZ589862 SHD589862 RXH589862 RNL589862 RDP589862 QTT589862 QJX589862 QAB589862 PQF589862 PGJ589862 OWN589862 OMR589862 OCV589862 NSZ589862 NJD589862 MZH589862 MPL589862 MFP589862 LVT589862 LLX589862 LCB589862 KSF589862 KIJ589862 JYN589862 JOR589862 JEV589862 IUZ589862 ILD589862 IBH589862 HRL589862 HHP589862 GXT589862 GNX589862 GEB589862 FUF589862 FKJ589862 FAN589862 EQR589862 EGV589862 DWZ589862 DND589862 DDH589862 CTL589862 CJP589862 BZT589862 BPX589862 BGB589862 AWF589862 AMJ589862 ACN589862 SR589862 IV589862 C589862 WVH524326 WLL524326 WBP524326 VRT524326 VHX524326 UYB524326 UOF524326 UEJ524326 TUN524326 TKR524326 TAV524326 SQZ524326 SHD524326 RXH524326 RNL524326 RDP524326 QTT524326 QJX524326 QAB524326 PQF524326 PGJ524326 OWN524326 OMR524326 OCV524326 NSZ524326 NJD524326 MZH524326 MPL524326 MFP524326 LVT524326 LLX524326 LCB524326 KSF524326 KIJ524326 JYN524326 JOR524326 JEV524326 IUZ524326 ILD524326 IBH524326 HRL524326 HHP524326 GXT524326 GNX524326 GEB524326 FUF524326 FKJ524326 FAN524326 EQR524326 EGV524326 DWZ524326 DND524326 DDH524326 CTL524326 CJP524326 BZT524326 BPX524326 BGB524326 AWF524326 AMJ524326 ACN524326 SR524326 IV524326 C524326 WVH458790 WLL458790 WBP458790 VRT458790 VHX458790 UYB458790 UOF458790 UEJ458790 TUN458790 TKR458790 TAV458790 SQZ458790 SHD458790 RXH458790 RNL458790 RDP458790 QTT458790 QJX458790 QAB458790 PQF458790 PGJ458790 OWN458790 OMR458790 OCV458790 NSZ458790 NJD458790 MZH458790 MPL458790 MFP458790 LVT458790 LLX458790 LCB458790 KSF458790 KIJ458790 JYN458790 JOR458790 JEV458790 IUZ458790 ILD458790 IBH458790 HRL458790 HHP458790 GXT458790 GNX458790 GEB458790 FUF458790 FKJ458790 FAN458790 EQR458790 EGV458790 DWZ458790 DND458790 DDH458790 CTL458790 CJP458790 BZT458790 BPX458790 BGB458790 AWF458790 AMJ458790 ACN458790 SR458790 IV458790 C458790 WVH393254 WLL393254 WBP393254 VRT393254 VHX393254 UYB393254 UOF393254 UEJ393254 TUN393254 TKR393254 TAV393254 SQZ393254 SHD393254 RXH393254 RNL393254 RDP393254 QTT393254 QJX393254 QAB393254 PQF393254 PGJ393254 OWN393254 OMR393254 OCV393254 NSZ393254 NJD393254 MZH393254 MPL393254 MFP393254 LVT393254 LLX393254 LCB393254 KSF393254 KIJ393254 JYN393254 JOR393254 JEV393254 IUZ393254 ILD393254 IBH393254 HRL393254 HHP393254 GXT393254 GNX393254 GEB393254 FUF393254 FKJ393254 FAN393254 EQR393254 EGV393254 DWZ393254 DND393254 DDH393254 CTL393254 CJP393254 BZT393254 BPX393254 BGB393254 AWF393254 AMJ393254 ACN393254 SR393254 IV393254 C393254 WVH327718 WLL327718 WBP327718 VRT327718 VHX327718 UYB327718 UOF327718 UEJ327718 TUN327718 TKR327718 TAV327718 SQZ327718 SHD327718 RXH327718 RNL327718 RDP327718 QTT327718 QJX327718 QAB327718 PQF327718 PGJ327718 OWN327718 OMR327718 OCV327718 NSZ327718 NJD327718 MZH327718 MPL327718 MFP327718 LVT327718 LLX327718 LCB327718 KSF327718 KIJ327718 JYN327718 JOR327718 JEV327718 IUZ327718 ILD327718 IBH327718 HRL327718 HHP327718 GXT327718 GNX327718 GEB327718 FUF327718 FKJ327718 FAN327718 EQR327718 EGV327718 DWZ327718 DND327718 DDH327718 CTL327718 CJP327718 BZT327718 BPX327718 BGB327718 AWF327718 AMJ327718 ACN327718 SR327718 IV327718 C327718 WVH262182 WLL262182 WBP262182 VRT262182 VHX262182 UYB262182 UOF262182 UEJ262182 TUN262182 TKR262182 TAV262182 SQZ262182 SHD262182 RXH262182 RNL262182 RDP262182 QTT262182 QJX262182 QAB262182 PQF262182 PGJ262182 OWN262182 OMR262182 OCV262182 NSZ262182 NJD262182 MZH262182 MPL262182 MFP262182 LVT262182 LLX262182 LCB262182 KSF262182 KIJ262182 JYN262182 JOR262182 JEV262182 IUZ262182 ILD262182 IBH262182 HRL262182 HHP262182 GXT262182 GNX262182 GEB262182 FUF262182 FKJ262182 FAN262182 EQR262182 EGV262182 DWZ262182 DND262182 DDH262182 CTL262182 CJP262182 BZT262182 BPX262182 BGB262182 AWF262182 AMJ262182 ACN262182 SR262182 IV262182 C262182 WVH196646 WLL196646 WBP196646 VRT196646 VHX196646 UYB196646 UOF196646 UEJ196646 TUN196646 TKR196646 TAV196646 SQZ196646 SHD196646 RXH196646 RNL196646 RDP196646 QTT196646 QJX196646 QAB196646 PQF196646 PGJ196646 OWN196646 OMR196646 OCV196646 NSZ196646 NJD196646 MZH196646 MPL196646 MFP196646 LVT196646 LLX196646 LCB196646 KSF196646 KIJ196646 JYN196646 JOR196646 JEV196646 IUZ196646 ILD196646 IBH196646 HRL196646 HHP196646 GXT196646 GNX196646 GEB196646 FUF196646 FKJ196646 FAN196646 EQR196646 EGV196646 DWZ196646 DND196646 DDH196646 CTL196646 CJP196646 BZT196646 BPX196646 BGB196646 AWF196646 AMJ196646 ACN196646 SR196646 IV196646 C196646 WVH131110 WLL131110 WBP131110 VRT131110 VHX131110 UYB131110 UOF131110 UEJ131110 TUN131110 TKR131110 TAV131110 SQZ131110 SHD131110 RXH131110 RNL131110 RDP131110 QTT131110 QJX131110 QAB131110 PQF131110 PGJ131110 OWN131110 OMR131110 OCV131110 NSZ131110 NJD131110 MZH131110 MPL131110 MFP131110 LVT131110 LLX131110 LCB131110 KSF131110 KIJ131110 JYN131110 JOR131110 JEV131110 IUZ131110 ILD131110 IBH131110 HRL131110 HHP131110 GXT131110 GNX131110 GEB131110 FUF131110 FKJ131110 FAN131110 EQR131110 EGV131110 DWZ131110 DND131110 DDH131110 CTL131110 CJP131110 BZT131110 BPX131110 BGB131110 AWF131110 AMJ131110 ACN131110 SR131110 IV131110 C131110 WVH65574 WLL65574 WBP65574 VRT65574 VHX65574 UYB65574 UOF65574 UEJ65574 TUN65574 TKR65574 TAV65574 SQZ65574 SHD65574 RXH65574 RNL65574 RDP65574 QTT65574 QJX65574 QAB65574 PQF65574 PGJ65574 OWN65574 OMR65574 OCV65574 NSZ65574 NJD65574 MZH65574 MPL65574 MFP65574 LVT65574 LLX65574 LCB65574 KSF65574 KIJ65574 JYN65574 JOR65574 JEV65574 IUZ65574 ILD65574 IBH65574 HRL65574 HHP65574 GXT65574 GNX65574 GEB65574 FUF65574 FKJ65574 FAN65574 EQR65574 EGV65574 DWZ65574 DND65574 DDH65574 CTL65574 CJP65574 BZT65574 BPX65574 BGB65574 AWF65574 AMJ65574 ACN65574 SR65574 IV65574 C65574 WLL98307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8 WLI983078 WBM983078 VRQ983078 VHU983078 UXY983078 UOC983078 UEG983078 TUK983078 TKO983078 TAS983078 SQW983078 SHA983078 RXE983078 RNI983078 RDM983078 QTQ983078 QJU983078 PZY983078 PQC983078 PGG983078 OWK983078 OMO983078 OCS983078 NSW983078 NJA983078 MZE983078 MPI983078 MFM983078 LVQ983078 LLU983078 LBY983078 KSC983078 KIG983078 JYK983078 JOO983078 JES983078 IUW983078 ILA983078 IBE983078 HRI983078 HHM983078 GXQ983078 GNU983078 GDY983078 FUC983078 FKG983078 FAK983078 EQO983078 EGS983078 DWW983078 DNA983078 DDE983078 CTI983078 CJM983078 BZQ983078 BPU983078 BFY983078 AWC983078 AMG983078 ACK983078 SO983078 IS983078 A983078 WVE917542 WLI917542 WBM917542 VRQ917542 VHU917542 UXY917542 UOC917542 UEG917542 TUK917542 TKO917542 TAS917542 SQW917542 SHA917542 RXE917542 RNI917542 RDM917542 QTQ917542 QJU917542 PZY917542 PQC917542 PGG917542 OWK917542 OMO917542 OCS917542 NSW917542 NJA917542 MZE917542 MPI917542 MFM917542 LVQ917542 LLU917542 LBY917542 KSC917542 KIG917542 JYK917542 JOO917542 JES917542 IUW917542 ILA917542 IBE917542 HRI917542 HHM917542 GXQ917542 GNU917542 GDY917542 FUC917542 FKG917542 FAK917542 EQO917542 EGS917542 DWW917542 DNA917542 DDE917542 CTI917542 CJM917542 BZQ917542 BPU917542 BFY917542 AWC917542 AMG917542 ACK917542 SO917542 IS917542 A917542 WVE852006 WLI852006 WBM852006 VRQ852006 VHU852006 UXY852006 UOC852006 UEG852006 TUK852006 TKO852006 TAS852006 SQW852006 SHA852006 RXE852006 RNI852006 RDM852006 QTQ852006 QJU852006 PZY852006 PQC852006 PGG852006 OWK852006 OMO852006 OCS852006 NSW852006 NJA852006 MZE852006 MPI852006 MFM852006 LVQ852006 LLU852006 LBY852006 KSC852006 KIG852006 JYK852006 JOO852006 JES852006 IUW852006 ILA852006 IBE852006 HRI852006 HHM852006 GXQ852006 GNU852006 GDY852006 FUC852006 FKG852006 FAK852006 EQO852006 EGS852006 DWW852006 DNA852006 DDE852006 CTI852006 CJM852006 BZQ852006 BPU852006 BFY852006 AWC852006 AMG852006 ACK852006 SO852006 IS852006 A852006 WVE786470 WLI786470 WBM786470 VRQ786470 VHU786470 UXY786470 UOC786470 UEG786470 TUK786470 TKO786470 TAS786470 SQW786470 SHA786470 RXE786470 RNI786470 RDM786470 QTQ786470 QJU786470 PZY786470 PQC786470 PGG786470 OWK786470 OMO786470 OCS786470 NSW786470 NJA786470 MZE786470 MPI786470 MFM786470 LVQ786470 LLU786470 LBY786470 KSC786470 KIG786470 JYK786470 JOO786470 JES786470 IUW786470 ILA786470 IBE786470 HRI786470 HHM786470 GXQ786470 GNU786470 GDY786470 FUC786470 FKG786470 FAK786470 EQO786470 EGS786470 DWW786470 DNA786470 DDE786470 CTI786470 CJM786470 BZQ786470 BPU786470 BFY786470 AWC786470 AMG786470 ACK786470 SO786470 IS786470 A786470 WVE720934 WLI720934 WBM720934 VRQ720934 VHU720934 UXY720934 UOC720934 UEG720934 TUK720934 TKO720934 TAS720934 SQW720934 SHA720934 RXE720934 RNI720934 RDM720934 QTQ720934 QJU720934 PZY720934 PQC720934 PGG720934 OWK720934 OMO720934 OCS720934 NSW720934 NJA720934 MZE720934 MPI720934 MFM720934 LVQ720934 LLU720934 LBY720934 KSC720934 KIG720934 JYK720934 JOO720934 JES720934 IUW720934 ILA720934 IBE720934 HRI720934 HHM720934 GXQ720934 GNU720934 GDY720934 FUC720934 FKG720934 FAK720934 EQO720934 EGS720934 DWW720934 DNA720934 DDE720934 CTI720934 CJM720934 BZQ720934 BPU720934 BFY720934 AWC720934 AMG720934 ACK720934 SO720934 IS720934 A720934 WVE655398 WLI655398 WBM655398 VRQ655398 VHU655398 UXY655398 UOC655398 UEG655398 TUK655398 TKO655398 TAS655398 SQW655398 SHA655398 RXE655398 RNI655398 RDM655398 QTQ655398 QJU655398 PZY655398 PQC655398 PGG655398 OWK655398 OMO655398 OCS655398 NSW655398 NJA655398 MZE655398 MPI655398 MFM655398 LVQ655398 LLU655398 LBY655398 KSC655398 KIG655398 JYK655398 JOO655398 JES655398 IUW655398 ILA655398 IBE655398 HRI655398 HHM655398 GXQ655398 GNU655398 GDY655398 FUC655398 FKG655398 FAK655398 EQO655398 EGS655398 DWW655398 DNA655398 DDE655398 CTI655398 CJM655398 BZQ655398 BPU655398 BFY655398 AWC655398 AMG655398 ACK655398 SO655398 IS655398 A655398 WVE589862 WLI589862 WBM589862 VRQ589862 VHU589862 UXY589862 UOC589862 UEG589862 TUK589862 TKO589862 TAS589862 SQW589862 SHA589862 RXE589862 RNI589862 RDM589862 QTQ589862 QJU589862 PZY589862 PQC589862 PGG589862 OWK589862 OMO589862 OCS589862 NSW589862 NJA589862 MZE589862 MPI589862 MFM589862 LVQ589862 LLU589862 LBY589862 KSC589862 KIG589862 JYK589862 JOO589862 JES589862 IUW589862 ILA589862 IBE589862 HRI589862 HHM589862 GXQ589862 GNU589862 GDY589862 FUC589862 FKG589862 FAK589862 EQO589862 EGS589862 DWW589862 DNA589862 DDE589862 CTI589862 CJM589862 BZQ589862 BPU589862 BFY589862 AWC589862 AMG589862 ACK589862 SO589862 IS589862 A589862 WVE524326 WLI524326 WBM524326 VRQ524326 VHU524326 UXY524326 UOC524326 UEG524326 TUK524326 TKO524326 TAS524326 SQW524326 SHA524326 RXE524326 RNI524326 RDM524326 QTQ524326 QJU524326 PZY524326 PQC524326 PGG524326 OWK524326 OMO524326 OCS524326 NSW524326 NJA524326 MZE524326 MPI524326 MFM524326 LVQ524326 LLU524326 LBY524326 KSC524326 KIG524326 JYK524326 JOO524326 JES524326 IUW524326 ILA524326 IBE524326 HRI524326 HHM524326 GXQ524326 GNU524326 GDY524326 FUC524326 FKG524326 FAK524326 EQO524326 EGS524326 DWW524326 DNA524326 DDE524326 CTI524326 CJM524326 BZQ524326 BPU524326 BFY524326 AWC524326 AMG524326 ACK524326 SO524326 IS524326 A524326 WVE458790 WLI458790 WBM458790 VRQ458790 VHU458790 UXY458790 UOC458790 UEG458790 TUK458790 TKO458790 TAS458790 SQW458790 SHA458790 RXE458790 RNI458790 RDM458790 QTQ458790 QJU458790 PZY458790 PQC458790 PGG458790 OWK458790 OMO458790 OCS458790 NSW458790 NJA458790 MZE458790 MPI458790 MFM458790 LVQ458790 LLU458790 LBY458790 KSC458790 KIG458790 JYK458790 JOO458790 JES458790 IUW458790 ILA458790 IBE458790 HRI458790 HHM458790 GXQ458790 GNU458790 GDY458790 FUC458790 FKG458790 FAK458790 EQO458790 EGS458790 DWW458790 DNA458790 DDE458790 CTI458790 CJM458790 BZQ458790 BPU458790 BFY458790 AWC458790 AMG458790 ACK458790 SO458790 IS458790 A458790 WVE393254 WLI393254 WBM393254 VRQ393254 VHU393254 UXY393254 UOC393254 UEG393254 TUK393254 TKO393254 TAS393254 SQW393254 SHA393254 RXE393254 RNI393254 RDM393254 QTQ393254 QJU393254 PZY393254 PQC393254 PGG393254 OWK393254 OMO393254 OCS393254 NSW393254 NJA393254 MZE393254 MPI393254 MFM393254 LVQ393254 LLU393254 LBY393254 KSC393254 KIG393254 JYK393254 JOO393254 JES393254 IUW393254 ILA393254 IBE393254 HRI393254 HHM393254 GXQ393254 GNU393254 GDY393254 FUC393254 FKG393254 FAK393254 EQO393254 EGS393254 DWW393254 DNA393254 DDE393254 CTI393254 CJM393254 BZQ393254 BPU393254 BFY393254 AWC393254 AMG393254 ACK393254 SO393254 IS393254 A393254 WVE327718 WLI327718 WBM327718 VRQ327718 VHU327718 UXY327718 UOC327718 UEG327718 TUK327718 TKO327718 TAS327718 SQW327718 SHA327718 RXE327718 RNI327718 RDM327718 QTQ327718 QJU327718 PZY327718 PQC327718 PGG327718 OWK327718 OMO327718 OCS327718 NSW327718 NJA327718 MZE327718 MPI327718 MFM327718 LVQ327718 LLU327718 LBY327718 KSC327718 KIG327718 JYK327718 JOO327718 JES327718 IUW327718 ILA327718 IBE327718 HRI327718 HHM327718 GXQ327718 GNU327718 GDY327718 FUC327718 FKG327718 FAK327718 EQO327718 EGS327718 DWW327718 DNA327718 DDE327718 CTI327718 CJM327718 BZQ327718 BPU327718 BFY327718 AWC327718 AMG327718 ACK327718 SO327718 IS327718 A327718 WVE262182 WLI262182 WBM262182 VRQ262182 VHU262182 UXY262182 UOC262182 UEG262182 TUK262182 TKO262182 TAS262182 SQW262182 SHA262182 RXE262182 RNI262182 RDM262182 QTQ262182 QJU262182 PZY262182 PQC262182 PGG262182 OWK262182 OMO262182 OCS262182 NSW262182 NJA262182 MZE262182 MPI262182 MFM262182 LVQ262182 LLU262182 LBY262182 KSC262182 KIG262182 JYK262182 JOO262182 JES262182 IUW262182 ILA262182 IBE262182 HRI262182 HHM262182 GXQ262182 GNU262182 GDY262182 FUC262182 FKG262182 FAK262182 EQO262182 EGS262182 DWW262182 DNA262182 DDE262182 CTI262182 CJM262182 BZQ262182 BPU262182 BFY262182 AWC262182 AMG262182 ACK262182 SO262182 IS262182 A262182 WVE196646 WLI196646 WBM196646 VRQ196646 VHU196646 UXY196646 UOC196646 UEG196646 TUK196646 TKO196646 TAS196646 SQW196646 SHA196646 RXE196646 RNI196646 RDM196646 QTQ196646 QJU196646 PZY196646 PQC196646 PGG196646 OWK196646 OMO196646 OCS196646 NSW196646 NJA196646 MZE196646 MPI196646 MFM196646 LVQ196646 LLU196646 LBY196646 KSC196646 KIG196646 JYK196646 JOO196646 JES196646 IUW196646 ILA196646 IBE196646 HRI196646 HHM196646 GXQ196646 GNU196646 GDY196646 FUC196646 FKG196646 FAK196646 EQO196646 EGS196646 DWW196646 DNA196646 DDE196646 CTI196646 CJM196646 BZQ196646 BPU196646 BFY196646 AWC196646 AMG196646 ACK196646 SO196646 IS196646 A196646 WVE131110 WLI131110 WBM131110 VRQ131110 VHU131110 UXY131110 UOC131110 UEG131110 TUK131110 TKO131110 TAS131110 SQW131110 SHA131110 RXE131110 RNI131110 RDM131110 QTQ131110 QJU131110 PZY131110 PQC131110 PGG131110 OWK131110 OMO131110 OCS131110 NSW131110 NJA131110 MZE131110 MPI131110 MFM131110 LVQ131110 LLU131110 LBY131110 KSC131110 KIG131110 JYK131110 JOO131110 JES131110 IUW131110 ILA131110 IBE131110 HRI131110 HHM131110 GXQ131110 GNU131110 GDY131110 FUC131110 FKG131110 FAK131110 EQO131110 EGS131110 DWW131110 DNA131110 DDE131110 CTI131110 CJM131110 BZQ131110 BPU131110 BFY131110 AWC131110 AMG131110 ACK131110 SO131110 IS131110 A131110 WVE65574 WLI65574 WBM65574 VRQ65574 VHU65574 UXY65574 UOC65574 UEG65574 TUK65574 TKO65574 TAS65574 SQW65574 SHA65574 RXE65574 RNI65574 RDM65574 QTQ65574 QJU65574 PZY65574 PQC65574 PGG65574 OWK65574 OMO65574 OCS65574 NSW65574 NJA65574 MZE65574 MPI65574 MFM65574 LVQ65574 LLU65574 LBY65574 KSC65574 KIG65574 JYK65574 JOO65574 JES65574 IUW65574 ILA65574 IBE65574 HRI65574 HHM65574 GXQ65574 GNU65574 GDY65574 FUC65574 FKG65574 FAK65574 EQO65574 EGS65574 DWW65574 DNA65574 DDE65574 CTI65574 CJM65574 BZQ65574 BPU65574 BFY65574 AWC65574 AMG65574 ACK65574 SO65574 IS65574 A655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2:Z156"/>
  <sheetViews>
    <sheetView topLeftCell="C142"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5.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2714</v>
      </c>
      <c r="D6" s="1443"/>
      <c r="E6" s="1443"/>
      <c r="F6" s="1443"/>
      <c r="G6" s="1443"/>
      <c r="H6" s="1443"/>
      <c r="I6" s="1443"/>
      <c r="J6" s="1443"/>
      <c r="K6" s="1443"/>
      <c r="L6" s="1443"/>
      <c r="M6" s="1443"/>
      <c r="N6" s="1444"/>
    </row>
    <row r="7" spans="2:16" ht="16.5" thickBot="1" x14ac:dyDescent="0.3">
      <c r="B7" s="3" t="s">
        <v>4</v>
      </c>
      <c r="C7" s="153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14</v>
      </c>
      <c r="D10" s="1415"/>
      <c r="E10" s="1416"/>
      <c r="F10" s="4"/>
      <c r="G10" s="4"/>
      <c r="H10" s="4"/>
      <c r="I10" s="4"/>
      <c r="J10" s="4"/>
      <c r="K10" s="4"/>
      <c r="L10" s="4"/>
      <c r="M10" s="4"/>
      <c r="N10" s="5"/>
    </row>
    <row r="11" spans="2:16" ht="16.5" thickBot="1" x14ac:dyDescent="0.3">
      <c r="B11" s="6" t="s">
        <v>10</v>
      </c>
      <c r="C11" s="7">
        <v>41981</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c r="G14" s="16"/>
      <c r="I14" s="17"/>
      <c r="J14" s="17"/>
      <c r="K14" s="17"/>
      <c r="L14" s="17"/>
      <c r="M14" s="17"/>
      <c r="N14" s="14"/>
    </row>
    <row r="15" spans="2:16" x14ac:dyDescent="0.25">
      <c r="B15" s="1417"/>
      <c r="C15" s="1417"/>
      <c r="D15" s="760">
        <v>14</v>
      </c>
      <c r="E15" s="18">
        <v>974333486</v>
      </c>
      <c r="F15" s="19">
        <v>406</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c r="F22" s="19">
        <v>406</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324.8</v>
      </c>
      <c r="D24" s="32"/>
      <c r="E24" s="18">
        <v>974333486</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0" t="s">
        <v>23</v>
      </c>
      <c r="D30" s="740"/>
      <c r="E30"/>
      <c r="F30"/>
      <c r="G30"/>
      <c r="H30"/>
      <c r="I30" s="13"/>
      <c r="J30" s="13"/>
      <c r="K30" s="13"/>
      <c r="L30" s="13"/>
      <c r="M30" s="13"/>
      <c r="N30" s="14"/>
    </row>
    <row r="31" spans="1:14" x14ac:dyDescent="0.25">
      <c r="A31" s="36"/>
      <c r="B31" s="41" t="s">
        <v>24</v>
      </c>
      <c r="C31" s="740"/>
      <c r="D31" s="740" t="s">
        <v>23</v>
      </c>
      <c r="E31"/>
      <c r="F31"/>
      <c r="G31"/>
      <c r="H31"/>
      <c r="I31" s="13"/>
      <c r="J31" s="13"/>
      <c r="K31" s="13"/>
      <c r="L31" s="13"/>
      <c r="M31" s="13"/>
      <c r="N31" s="14"/>
    </row>
    <row r="32" spans="1:14" x14ac:dyDescent="0.25">
      <c r="A32" s="36"/>
      <c r="B32" s="41" t="s">
        <v>25</v>
      </c>
      <c r="C32" s="740"/>
      <c r="D32" s="740" t="s">
        <v>23</v>
      </c>
      <c r="E32"/>
      <c r="F32"/>
      <c r="G32"/>
      <c r="H32"/>
      <c r="I32" s="13"/>
      <c r="J32" s="13"/>
      <c r="K32" s="13"/>
      <c r="L32" s="13"/>
      <c r="M32" s="13"/>
      <c r="N32" s="14"/>
    </row>
    <row r="33" spans="1:17" x14ac:dyDescent="0.25">
      <c r="A33" s="36"/>
      <c r="B33" s="41" t="s">
        <v>26</v>
      </c>
      <c r="C33" s="740" t="s">
        <v>23</v>
      </c>
      <c r="D33" s="740"/>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79">
        <v>40</v>
      </c>
      <c r="E40" s="1403">
        <v>75</v>
      </c>
      <c r="F40"/>
      <c r="G40"/>
      <c r="H40"/>
      <c r="I40" s="13"/>
      <c r="J40" s="13"/>
      <c r="K40" s="13"/>
      <c r="L40" s="13"/>
      <c r="M40" s="13"/>
      <c r="N40" s="14"/>
    </row>
    <row r="41" spans="1:17" ht="42.75" x14ac:dyDescent="0.25">
      <c r="A41" s="36"/>
      <c r="B41" s="43" t="s">
        <v>32</v>
      </c>
      <c r="C41" s="813">
        <v>60</v>
      </c>
      <c r="D41" s="779">
        <v>35</v>
      </c>
      <c r="E41" s="1404"/>
      <c r="F41"/>
      <c r="G41"/>
      <c r="H41" s="156"/>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43.5" thickBot="1" x14ac:dyDescent="0.3">
      <c r="A49" s="50">
        <v>1</v>
      </c>
      <c r="B49" s="64" t="s">
        <v>2714</v>
      </c>
      <c r="C49" s="52" t="s">
        <v>2714</v>
      </c>
      <c r="D49" s="64" t="s">
        <v>318</v>
      </c>
      <c r="E49" s="53">
        <v>701820120191</v>
      </c>
      <c r="F49" s="52" t="s">
        <v>20</v>
      </c>
      <c r="G49" s="54"/>
      <c r="H49" s="55">
        <v>40939</v>
      </c>
      <c r="I49" s="157">
        <v>41274</v>
      </c>
      <c r="J49" s="56" t="s">
        <v>21</v>
      </c>
      <c r="K49" s="158">
        <v>11</v>
      </c>
      <c r="L49" s="57">
        <v>0</v>
      </c>
      <c r="M49" s="58">
        <v>248</v>
      </c>
      <c r="N49" s="58">
        <v>100</v>
      </c>
      <c r="O49" s="59">
        <v>127348481</v>
      </c>
      <c r="P49" s="60" t="s">
        <v>2768</v>
      </c>
      <c r="Q49" s="1037"/>
      <c r="R49" s="61"/>
      <c r="S49" s="61"/>
      <c r="T49" s="61"/>
      <c r="U49" s="61"/>
      <c r="V49" s="61"/>
      <c r="W49" s="61"/>
      <c r="X49" s="61"/>
      <c r="Y49" s="61"/>
      <c r="Z49" s="61"/>
    </row>
    <row r="50" spans="1:26" s="62" customFormat="1" ht="43.5" thickBot="1" x14ac:dyDescent="0.3">
      <c r="A50" s="50">
        <f>+A49+1</f>
        <v>2</v>
      </c>
      <c r="B50" s="64" t="s">
        <v>2714</v>
      </c>
      <c r="C50" s="52" t="s">
        <v>2714</v>
      </c>
      <c r="D50" s="64" t="s">
        <v>318</v>
      </c>
      <c r="E50" s="53">
        <v>701820110082</v>
      </c>
      <c r="F50" s="52" t="s">
        <v>20</v>
      </c>
      <c r="G50" s="54"/>
      <c r="H50" s="159">
        <v>40576</v>
      </c>
      <c r="I50" s="160">
        <v>40908</v>
      </c>
      <c r="J50" s="161" t="s">
        <v>21</v>
      </c>
      <c r="K50" s="57">
        <v>10.92</v>
      </c>
      <c r="L50" s="57">
        <v>0</v>
      </c>
      <c r="M50" s="58">
        <v>304</v>
      </c>
      <c r="N50" s="162">
        <v>100</v>
      </c>
      <c r="O50" s="163">
        <v>143349170</v>
      </c>
      <c r="P50" s="164" t="s">
        <v>2767</v>
      </c>
      <c r="Q50" s="1036"/>
      <c r="R50" s="61"/>
      <c r="S50" s="61"/>
      <c r="T50" s="61"/>
      <c r="U50" s="61"/>
      <c r="V50" s="61"/>
      <c r="W50" s="61"/>
      <c r="X50" s="61"/>
      <c r="Y50" s="61"/>
      <c r="Z50" s="61"/>
    </row>
    <row r="51" spans="1:26" s="62" customFormat="1" ht="42.75" x14ac:dyDescent="0.25">
      <c r="A51" s="50"/>
      <c r="B51" s="64" t="s">
        <v>2714</v>
      </c>
      <c r="C51" s="52" t="s">
        <v>2714</v>
      </c>
      <c r="D51" s="64" t="s">
        <v>318</v>
      </c>
      <c r="E51" s="53">
        <v>701820100060</v>
      </c>
      <c r="F51" s="52" t="s">
        <v>20</v>
      </c>
      <c r="G51" s="54"/>
      <c r="H51" s="159">
        <v>40205</v>
      </c>
      <c r="I51" s="160">
        <v>40543</v>
      </c>
      <c r="J51" s="56" t="s">
        <v>21</v>
      </c>
      <c r="K51" s="57">
        <v>11.1</v>
      </c>
      <c r="L51" s="57"/>
      <c r="M51" s="58">
        <v>228</v>
      </c>
      <c r="N51" s="58">
        <v>100</v>
      </c>
      <c r="O51" s="163">
        <v>96550691</v>
      </c>
      <c r="P51" s="166" t="s">
        <v>2031</v>
      </c>
      <c r="Q51" s="1578"/>
      <c r="R51" s="61"/>
      <c r="S51" s="61"/>
      <c r="T51" s="61"/>
      <c r="U51" s="61"/>
      <c r="V51" s="61"/>
      <c r="W51" s="61"/>
      <c r="X51" s="61"/>
      <c r="Y51" s="61"/>
      <c r="Z51" s="61"/>
    </row>
    <row r="52" spans="1:26" s="62" customFormat="1" x14ac:dyDescent="0.25">
      <c r="A52" s="50"/>
      <c r="B52" s="64"/>
      <c r="C52" s="64"/>
      <c r="D52" s="52"/>
      <c r="E52" s="53"/>
      <c r="F52" s="52"/>
      <c r="G52" s="54"/>
      <c r="H52" s="159"/>
      <c r="I52" s="160"/>
      <c r="J52" s="56"/>
      <c r="K52" s="57"/>
      <c r="L52" s="57"/>
      <c r="M52" s="58"/>
      <c r="N52" s="58"/>
      <c r="O52" s="163"/>
      <c r="P52" s="784"/>
      <c r="Q52" s="1579"/>
      <c r="R52" s="61"/>
      <c r="S52" s="61"/>
      <c r="T52" s="61"/>
      <c r="U52" s="61"/>
      <c r="V52" s="61"/>
      <c r="W52" s="61"/>
      <c r="X52" s="61"/>
      <c r="Y52" s="61"/>
      <c r="Z52" s="61"/>
    </row>
    <row r="53" spans="1:26" s="62" customFormat="1" x14ac:dyDescent="0.25">
      <c r="A53" s="50" t="e">
        <f>+#REF!+1</f>
        <v>#REF!</v>
      </c>
      <c r="B53" s="71"/>
      <c r="C53" s="72"/>
      <c r="D53" s="71"/>
      <c r="E53" s="53"/>
      <c r="F53" s="73"/>
      <c r="G53" s="73"/>
      <c r="H53" s="73"/>
      <c r="I53" s="74"/>
      <c r="J53" s="74"/>
      <c r="K53" s="74"/>
      <c r="L53" s="74"/>
      <c r="M53" s="76"/>
      <c r="N53" s="76"/>
      <c r="O53" s="77"/>
      <c r="P53" s="77"/>
      <c r="Q53" s="65"/>
      <c r="R53" s="61"/>
      <c r="S53" s="61"/>
      <c r="T53" s="61"/>
      <c r="U53" s="61"/>
      <c r="V53" s="61"/>
      <c r="W53" s="61"/>
      <c r="X53" s="61"/>
      <c r="Y53" s="61"/>
      <c r="Z53" s="61"/>
    </row>
    <row r="54" spans="1:26" s="62" customFormat="1" x14ac:dyDescent="0.25">
      <c r="A54" s="50"/>
      <c r="B54" s="78" t="s">
        <v>30</v>
      </c>
      <c r="C54" s="72"/>
      <c r="D54" s="71"/>
      <c r="E54" s="53"/>
      <c r="F54" s="73"/>
      <c r="G54" s="73"/>
      <c r="H54" s="73"/>
      <c r="I54" s="74"/>
      <c r="J54" s="74"/>
      <c r="K54" s="79">
        <f>SUM(K49:K53)</f>
        <v>33.020000000000003</v>
      </c>
      <c r="L54" s="79">
        <f>SUM(L49:L53)</f>
        <v>0</v>
      </c>
      <c r="M54" s="80">
        <v>304</v>
      </c>
      <c r="N54" s="169"/>
      <c r="O54" s="77">
        <f>SUM(O49:O53)</f>
        <v>367248342</v>
      </c>
      <c r="P54" s="77"/>
      <c r="Q54" s="81"/>
    </row>
    <row r="55" spans="1:26" s="82" customFormat="1" x14ac:dyDescent="0.25">
      <c r="E55" s="83"/>
      <c r="K55" s="170"/>
      <c r="N55" s="170"/>
    </row>
    <row r="56" spans="1:26" s="82" customFormat="1" x14ac:dyDescent="0.25">
      <c r="B56" s="1422" t="s">
        <v>56</v>
      </c>
      <c r="C56" s="1422" t="s">
        <v>57</v>
      </c>
      <c r="D56" s="1424" t="s">
        <v>58</v>
      </c>
      <c r="E56" s="1424"/>
    </row>
    <row r="57" spans="1:26" s="82" customFormat="1" x14ac:dyDescent="0.25">
      <c r="B57" s="1423"/>
      <c r="C57" s="1423"/>
      <c r="D57" s="766" t="s">
        <v>59</v>
      </c>
      <c r="E57" s="85" t="s">
        <v>60</v>
      </c>
      <c r="H57" s="171"/>
    </row>
    <row r="58" spans="1:26" s="82" customFormat="1" ht="18.75" x14ac:dyDescent="0.25">
      <c r="B58" s="86" t="s">
        <v>61</v>
      </c>
      <c r="C58" s="87">
        <f>+K54</f>
        <v>33.020000000000003</v>
      </c>
      <c r="D58" s="88" t="s">
        <v>23</v>
      </c>
      <c r="E58" s="88"/>
      <c r="F58" s="89"/>
      <c r="G58" s="89"/>
      <c r="H58" s="172"/>
      <c r="I58" s="89"/>
      <c r="J58" s="89"/>
      <c r="K58" s="89"/>
      <c r="L58" s="89"/>
      <c r="M58" s="89"/>
    </row>
    <row r="59" spans="1:26" s="82" customFormat="1" x14ac:dyDescent="0.25">
      <c r="B59" s="86" t="s">
        <v>62</v>
      </c>
      <c r="C59" s="87" t="s">
        <v>2766</v>
      </c>
      <c r="D59" s="88"/>
      <c r="E59" s="88" t="s">
        <v>23</v>
      </c>
    </row>
    <row r="60" spans="1:26" s="82" customFormat="1" x14ac:dyDescent="0.25">
      <c r="B60" s="90"/>
      <c r="C60" s="1413"/>
      <c r="D60" s="1413"/>
      <c r="E60" s="1413"/>
      <c r="F60" s="1413"/>
      <c r="G60" s="1413"/>
      <c r="H60" s="1413"/>
      <c r="I60" s="1413"/>
      <c r="J60" s="1413"/>
      <c r="K60" s="1413"/>
      <c r="L60" s="1413"/>
      <c r="M60" s="1413"/>
      <c r="N60" s="1413"/>
    </row>
    <row r="61" spans="1:26" ht="15.75" thickBot="1" x14ac:dyDescent="0.3"/>
    <row r="62" spans="1:26" ht="27" thickBot="1" x14ac:dyDescent="0.3">
      <c r="B62" s="1414" t="s">
        <v>63</v>
      </c>
      <c r="C62" s="1414"/>
      <c r="D62" s="1414"/>
      <c r="E62" s="1414"/>
      <c r="F62" s="1414"/>
      <c r="G62" s="1414"/>
      <c r="H62" s="1414"/>
      <c r="I62" s="1414"/>
      <c r="J62" s="1414"/>
      <c r="K62" s="1414"/>
      <c r="L62" s="1414"/>
      <c r="M62" s="1414"/>
      <c r="N62" s="1414"/>
    </row>
    <row r="65" spans="2:17" ht="75" x14ac:dyDescent="0.25">
      <c r="B65" s="91" t="s">
        <v>64</v>
      </c>
      <c r="C65" s="92" t="s">
        <v>65</v>
      </c>
      <c r="D65" s="92" t="s">
        <v>66</v>
      </c>
      <c r="E65" s="92" t="s">
        <v>67</v>
      </c>
      <c r="F65" s="92" t="s">
        <v>68</v>
      </c>
      <c r="G65" s="92" t="s">
        <v>69</v>
      </c>
      <c r="H65" s="92" t="s">
        <v>70</v>
      </c>
      <c r="I65" s="92" t="s">
        <v>71</v>
      </c>
      <c r="J65" s="92" t="s">
        <v>72</v>
      </c>
      <c r="K65" s="92" t="s">
        <v>73</v>
      </c>
      <c r="L65" s="92" t="s">
        <v>74</v>
      </c>
      <c r="M65" s="93" t="s">
        <v>75</v>
      </c>
      <c r="N65" s="93" t="s">
        <v>76</v>
      </c>
      <c r="O65" s="1387" t="s">
        <v>77</v>
      </c>
      <c r="P65" s="1388"/>
      <c r="Q65" s="92" t="s">
        <v>78</v>
      </c>
    </row>
    <row r="66" spans="2:17" ht="15" customHeight="1" x14ac:dyDescent="0.25">
      <c r="B66" s="94" t="s">
        <v>2765</v>
      </c>
      <c r="C66" s="104" t="s">
        <v>2764</v>
      </c>
      <c r="D66" s="95" t="s">
        <v>2763</v>
      </c>
      <c r="E66" s="95">
        <v>140</v>
      </c>
      <c r="F66" s="96" t="s">
        <v>81</v>
      </c>
      <c r="G66" s="96" t="s">
        <v>81</v>
      </c>
      <c r="H66" s="96" t="s">
        <v>20</v>
      </c>
      <c r="I66" s="97"/>
      <c r="J66" s="97" t="s">
        <v>20</v>
      </c>
      <c r="K66" s="41" t="s">
        <v>20</v>
      </c>
      <c r="L66" s="41" t="s">
        <v>20</v>
      </c>
      <c r="M66" s="41" t="s">
        <v>20</v>
      </c>
      <c r="N66" s="41" t="s">
        <v>20</v>
      </c>
      <c r="O66" s="1392"/>
      <c r="P66" s="1392"/>
      <c r="Q66" s="41" t="s">
        <v>20</v>
      </c>
    </row>
    <row r="67" spans="2:17" ht="90" customHeight="1" x14ac:dyDescent="0.25">
      <c r="B67" s="94" t="s">
        <v>2759</v>
      </c>
      <c r="C67" s="104" t="s">
        <v>80</v>
      </c>
      <c r="D67" s="107" t="s">
        <v>2762</v>
      </c>
      <c r="E67" s="95">
        <v>200</v>
      </c>
      <c r="F67" s="96" t="s">
        <v>81</v>
      </c>
      <c r="G67" s="96" t="s">
        <v>21</v>
      </c>
      <c r="H67" s="96" t="s">
        <v>368</v>
      </c>
      <c r="I67" s="97" t="s">
        <v>21</v>
      </c>
      <c r="J67" s="97" t="s">
        <v>20</v>
      </c>
      <c r="K67" s="41" t="s">
        <v>20</v>
      </c>
      <c r="L67" s="41" t="s">
        <v>20</v>
      </c>
      <c r="M67" s="41" t="s">
        <v>20</v>
      </c>
      <c r="N67" s="41" t="s">
        <v>20</v>
      </c>
      <c r="O67" s="1597" t="s">
        <v>2761</v>
      </c>
      <c r="P67" s="1598"/>
      <c r="Q67" s="1403" t="s">
        <v>21</v>
      </c>
    </row>
    <row r="68" spans="2:17" ht="45" x14ac:dyDescent="0.25">
      <c r="B68" s="94" t="s">
        <v>2759</v>
      </c>
      <c r="C68" s="104" t="s">
        <v>80</v>
      </c>
      <c r="D68" s="107" t="s">
        <v>2760</v>
      </c>
      <c r="E68" s="95">
        <v>254</v>
      </c>
      <c r="F68" s="96" t="s">
        <v>81</v>
      </c>
      <c r="G68" s="96" t="s">
        <v>21</v>
      </c>
      <c r="H68" s="96" t="s">
        <v>368</v>
      </c>
      <c r="I68" s="97" t="s">
        <v>21</v>
      </c>
      <c r="J68" s="97" t="s">
        <v>20</v>
      </c>
      <c r="K68" s="41" t="s">
        <v>20</v>
      </c>
      <c r="L68" s="41" t="s">
        <v>20</v>
      </c>
      <c r="M68" s="41" t="s">
        <v>20</v>
      </c>
      <c r="N68" s="41" t="s">
        <v>20</v>
      </c>
      <c r="O68" s="1597"/>
      <c r="P68" s="1598"/>
      <c r="Q68" s="1397"/>
    </row>
    <row r="69" spans="2:17" x14ac:dyDescent="0.25">
      <c r="B69" s="94" t="s">
        <v>2759</v>
      </c>
      <c r="C69" s="104" t="s">
        <v>80</v>
      </c>
      <c r="D69" s="95" t="s">
        <v>2758</v>
      </c>
      <c r="E69" s="95">
        <v>175</v>
      </c>
      <c r="F69" s="96" t="s">
        <v>81</v>
      </c>
      <c r="G69" s="96" t="s">
        <v>21</v>
      </c>
      <c r="H69" s="96" t="s">
        <v>368</v>
      </c>
      <c r="I69" s="97" t="s">
        <v>21</v>
      </c>
      <c r="J69" s="97" t="s">
        <v>20</v>
      </c>
      <c r="K69" s="41" t="s">
        <v>20</v>
      </c>
      <c r="L69" s="41" t="s">
        <v>20</v>
      </c>
      <c r="M69" s="41" t="s">
        <v>20</v>
      </c>
      <c r="N69" s="41" t="s">
        <v>20</v>
      </c>
      <c r="O69" s="1599"/>
      <c r="P69" s="1600"/>
      <c r="Q69" s="1404"/>
    </row>
    <row r="70" spans="2:17" x14ac:dyDescent="0.25">
      <c r="B70" s="1" t="s">
        <v>83</v>
      </c>
    </row>
    <row r="71" spans="2:17" x14ac:dyDescent="0.25">
      <c r="B71" s="1" t="s">
        <v>84</v>
      </c>
    </row>
    <row r="72" spans="2:17" x14ac:dyDescent="0.25">
      <c r="B72" s="1" t="s">
        <v>85</v>
      </c>
    </row>
    <row r="74" spans="2:17" ht="15.75" thickBot="1" x14ac:dyDescent="0.3"/>
    <row r="75" spans="2:17" ht="27" thickBot="1" x14ac:dyDescent="0.3">
      <c r="B75" s="1393" t="s">
        <v>86</v>
      </c>
      <c r="C75" s="1394"/>
      <c r="D75" s="1394"/>
      <c r="E75" s="1394"/>
      <c r="F75" s="1394"/>
      <c r="G75" s="1394"/>
      <c r="H75" s="1394"/>
      <c r="I75" s="1394"/>
      <c r="J75" s="1394"/>
      <c r="K75" s="1394"/>
      <c r="L75" s="1394"/>
      <c r="M75" s="1394"/>
      <c r="N75" s="1395"/>
    </row>
    <row r="80" spans="2:17" ht="75" x14ac:dyDescent="0.25">
      <c r="B80" s="91" t="s">
        <v>87</v>
      </c>
      <c r="C80" s="91" t="s">
        <v>88</v>
      </c>
      <c r="D80" s="91" t="s">
        <v>89</v>
      </c>
      <c r="E80" s="91" t="s">
        <v>90</v>
      </c>
      <c r="F80" s="91" t="s">
        <v>91</v>
      </c>
      <c r="G80" s="91" t="s">
        <v>92</v>
      </c>
      <c r="H80" s="91" t="s">
        <v>93</v>
      </c>
      <c r="I80" s="91" t="s">
        <v>94</v>
      </c>
      <c r="J80" s="1387" t="s">
        <v>95</v>
      </c>
      <c r="K80" s="1405"/>
      <c r="L80" s="1388"/>
      <c r="M80" s="91" t="s">
        <v>96</v>
      </c>
      <c r="N80" s="91" t="s">
        <v>97</v>
      </c>
      <c r="O80" s="91" t="s">
        <v>98</v>
      </c>
      <c r="P80" s="1387" t="s">
        <v>77</v>
      </c>
      <c r="Q80" s="1388"/>
    </row>
    <row r="81" spans="2:17" s="102" customFormat="1" ht="30" x14ac:dyDescent="0.25">
      <c r="B81" s="98"/>
      <c r="C81" s="98"/>
      <c r="D81" s="98"/>
      <c r="E81" s="98"/>
      <c r="F81" s="98"/>
      <c r="G81" s="98"/>
      <c r="H81" s="98"/>
      <c r="I81" s="98"/>
      <c r="J81" s="775" t="s">
        <v>99</v>
      </c>
      <c r="K81" s="778" t="s">
        <v>100</v>
      </c>
      <c r="L81" s="776" t="s">
        <v>101</v>
      </c>
      <c r="M81" s="98"/>
      <c r="N81" s="98"/>
      <c r="O81" s="98"/>
      <c r="P81" s="775"/>
      <c r="Q81" s="776"/>
    </row>
    <row r="82" spans="2:17" ht="171" x14ac:dyDescent="0.2">
      <c r="B82" s="2055" t="s">
        <v>1614</v>
      </c>
      <c r="C82" s="2029" t="s">
        <v>464</v>
      </c>
      <c r="D82" s="1654" t="s">
        <v>2757</v>
      </c>
      <c r="E82" s="2060">
        <v>64588563</v>
      </c>
      <c r="F82" s="1654" t="s">
        <v>315</v>
      </c>
      <c r="G82" s="1654" t="s">
        <v>293</v>
      </c>
      <c r="H82" s="2063">
        <v>38163</v>
      </c>
      <c r="I82" s="1478" t="s">
        <v>368</v>
      </c>
      <c r="J82" s="177" t="s">
        <v>2742</v>
      </c>
      <c r="K82" s="179" t="s">
        <v>2756</v>
      </c>
      <c r="L82" s="182" t="s">
        <v>2743</v>
      </c>
      <c r="M82" s="1537" t="s">
        <v>20</v>
      </c>
      <c r="N82" s="1537" t="s">
        <v>20</v>
      </c>
      <c r="O82" s="1537" t="s">
        <v>20</v>
      </c>
      <c r="P82" s="1561"/>
      <c r="Q82" s="1562"/>
    </row>
    <row r="83" spans="2:17" ht="171" x14ac:dyDescent="0.2">
      <c r="B83" s="2056"/>
      <c r="C83" s="2030"/>
      <c r="D83" s="2032"/>
      <c r="E83" s="2061"/>
      <c r="F83" s="2032"/>
      <c r="G83" s="2032"/>
      <c r="H83" s="2064"/>
      <c r="I83" s="1479"/>
      <c r="J83" s="177" t="s">
        <v>2742</v>
      </c>
      <c r="K83" s="182" t="s">
        <v>2755</v>
      </c>
      <c r="L83" s="182" t="s">
        <v>2743</v>
      </c>
      <c r="M83" s="1538"/>
      <c r="N83" s="1538"/>
      <c r="O83" s="1538"/>
      <c r="P83" s="1563"/>
      <c r="Q83" s="1564"/>
    </row>
    <row r="84" spans="2:17" ht="57" x14ac:dyDescent="0.2">
      <c r="B84" s="2056"/>
      <c r="C84" s="2030"/>
      <c r="D84" s="2032"/>
      <c r="E84" s="2061"/>
      <c r="F84" s="2032"/>
      <c r="G84" s="2032"/>
      <c r="H84" s="2064"/>
      <c r="I84" s="1479"/>
      <c r="J84" s="177" t="s">
        <v>2754</v>
      </c>
      <c r="K84" s="825"/>
      <c r="L84" s="825" t="s">
        <v>2753</v>
      </c>
      <c r="M84" s="1538"/>
      <c r="N84" s="1538"/>
      <c r="O84" s="1538"/>
      <c r="P84" s="1563"/>
      <c r="Q84" s="1564"/>
    </row>
    <row r="85" spans="2:17" ht="60" x14ac:dyDescent="0.2">
      <c r="B85" s="2056"/>
      <c r="C85" s="2030"/>
      <c r="D85" s="2032"/>
      <c r="E85" s="2061"/>
      <c r="F85" s="2032"/>
      <c r="G85" s="2032"/>
      <c r="H85" s="2064"/>
      <c r="I85" s="1479"/>
      <c r="J85" s="177" t="s">
        <v>2752</v>
      </c>
      <c r="K85" s="41" t="s">
        <v>2751</v>
      </c>
      <c r="L85" s="739" t="s">
        <v>2750</v>
      </c>
      <c r="M85" s="1538"/>
      <c r="N85" s="1538"/>
      <c r="O85" s="1538"/>
      <c r="P85" s="1563"/>
      <c r="Q85" s="1564"/>
    </row>
    <row r="86" spans="2:17" ht="60.75" thickBot="1" x14ac:dyDescent="0.25">
      <c r="B86" s="2057"/>
      <c r="C86" s="2058"/>
      <c r="D86" s="2059"/>
      <c r="E86" s="2062"/>
      <c r="F86" s="2059"/>
      <c r="G86" s="2059"/>
      <c r="H86" s="2065"/>
      <c r="I86" s="1480"/>
      <c r="J86" s="177" t="s">
        <v>2749</v>
      </c>
      <c r="K86" s="41" t="s">
        <v>2748</v>
      </c>
      <c r="L86" s="739" t="s">
        <v>2747</v>
      </c>
      <c r="M86" s="1539"/>
      <c r="N86" s="1539"/>
      <c r="O86" s="1539"/>
      <c r="P86" s="1565"/>
      <c r="Q86" s="1566"/>
    </row>
    <row r="87" spans="2:17" ht="171" x14ac:dyDescent="0.2">
      <c r="B87" s="2042" t="s">
        <v>2746</v>
      </c>
      <c r="C87" s="2042" t="s">
        <v>464</v>
      </c>
      <c r="D87" s="2044" t="s">
        <v>2745</v>
      </c>
      <c r="E87" s="2047">
        <v>1102796457</v>
      </c>
      <c r="F87" s="2049" t="s">
        <v>274</v>
      </c>
      <c r="G87" s="2051" t="s">
        <v>161</v>
      </c>
      <c r="H87" s="2053">
        <v>40893</v>
      </c>
      <c r="I87" s="1718" t="s">
        <v>81</v>
      </c>
      <c r="J87" s="177" t="s">
        <v>2742</v>
      </c>
      <c r="K87" s="1035" t="s">
        <v>2744</v>
      </c>
      <c r="L87" s="182" t="s">
        <v>2743</v>
      </c>
      <c r="M87" s="1719" t="s">
        <v>20</v>
      </c>
      <c r="N87" s="1719" t="s">
        <v>20</v>
      </c>
      <c r="O87" s="1719" t="s">
        <v>20</v>
      </c>
      <c r="P87" s="1561"/>
      <c r="Q87" s="1562"/>
    </row>
    <row r="88" spans="2:17" ht="28.5" x14ac:dyDescent="0.2">
      <c r="B88" s="2043"/>
      <c r="C88" s="2043"/>
      <c r="D88" s="2045"/>
      <c r="E88" s="2048"/>
      <c r="F88" s="2050"/>
      <c r="G88" s="2052"/>
      <c r="H88" s="2054"/>
      <c r="I88" s="1851"/>
      <c r="J88" s="177" t="s">
        <v>2742</v>
      </c>
      <c r="K88" s="182" t="s">
        <v>2741</v>
      </c>
      <c r="L88" s="182"/>
      <c r="M88" s="1720"/>
      <c r="N88" s="1720"/>
      <c r="O88" s="1720"/>
      <c r="P88" s="1563"/>
      <c r="Q88" s="1564"/>
    </row>
    <row r="89" spans="2:17" x14ac:dyDescent="0.2">
      <c r="B89" s="2043"/>
      <c r="C89" s="2043"/>
      <c r="D89" s="2045"/>
      <c r="E89" s="2048"/>
      <c r="F89" s="2050"/>
      <c r="G89" s="2052"/>
      <c r="H89" s="2054"/>
      <c r="I89" s="1851"/>
      <c r="J89" s="41" t="s">
        <v>2740</v>
      </c>
      <c r="K89" s="41" t="s">
        <v>2739</v>
      </c>
      <c r="L89" s="182"/>
      <c r="M89" s="1720"/>
      <c r="N89" s="1720"/>
      <c r="O89" s="1720"/>
      <c r="P89" s="1563"/>
      <c r="Q89" s="1564"/>
    </row>
    <row r="90" spans="2:17" ht="71.25" x14ac:dyDescent="0.2">
      <c r="B90" s="2043"/>
      <c r="C90" s="2043"/>
      <c r="D90" s="2045"/>
      <c r="E90" s="2048"/>
      <c r="F90" s="2050"/>
      <c r="G90" s="2052"/>
      <c r="H90" s="2054"/>
      <c r="I90" s="1851"/>
      <c r="J90" s="41" t="s">
        <v>2738</v>
      </c>
      <c r="K90" s="41" t="s">
        <v>2737</v>
      </c>
      <c r="L90" s="182" t="s">
        <v>2736</v>
      </c>
      <c r="M90" s="1720"/>
      <c r="N90" s="1720"/>
      <c r="O90" s="1720"/>
      <c r="P90" s="1563"/>
      <c r="Q90" s="1564"/>
    </row>
    <row r="91" spans="2:17" ht="57.75" thickBot="1" x14ac:dyDescent="0.3">
      <c r="B91" s="2043"/>
      <c r="C91" s="2043"/>
      <c r="D91" s="2046"/>
      <c r="E91" s="2048"/>
      <c r="F91" s="2050"/>
      <c r="G91" s="2052"/>
      <c r="H91" s="2054"/>
      <c r="I91" s="1851"/>
      <c r="J91" s="41" t="s">
        <v>2735</v>
      </c>
      <c r="K91" s="41"/>
      <c r="L91" s="184" t="s">
        <v>2734</v>
      </c>
      <c r="M91" s="1720"/>
      <c r="N91" s="1720"/>
      <c r="O91" s="1720"/>
      <c r="P91" s="1563"/>
      <c r="Q91" s="1564"/>
    </row>
    <row r="92" spans="2:17" ht="43.5" x14ac:dyDescent="0.25">
      <c r="B92" s="2033" t="s">
        <v>214</v>
      </c>
      <c r="C92" s="2033" t="s">
        <v>2724</v>
      </c>
      <c r="D92" s="2036" t="s">
        <v>2733</v>
      </c>
      <c r="E92" s="2037">
        <v>30571732</v>
      </c>
      <c r="F92" s="1751" t="s">
        <v>113</v>
      </c>
      <c r="G92" s="1737" t="s">
        <v>2732</v>
      </c>
      <c r="H92" s="2039">
        <v>36481</v>
      </c>
      <c r="I92" s="1763" t="s">
        <v>81</v>
      </c>
      <c r="J92" s="846" t="s">
        <v>2731</v>
      </c>
      <c r="K92" s="107" t="s">
        <v>2730</v>
      </c>
      <c r="L92" s="182" t="s">
        <v>2729</v>
      </c>
      <c r="M92" s="1719" t="s">
        <v>20</v>
      </c>
      <c r="N92" s="1719" t="s">
        <v>20</v>
      </c>
      <c r="O92" s="1719" t="s">
        <v>20</v>
      </c>
      <c r="P92" s="1561"/>
      <c r="Q92" s="1562"/>
    </row>
    <row r="93" spans="2:17" ht="43.5" x14ac:dyDescent="0.25">
      <c r="B93" s="2034"/>
      <c r="C93" s="2034"/>
      <c r="D93" s="2036"/>
      <c r="E93" s="2038"/>
      <c r="F93" s="1752"/>
      <c r="G93" s="1738"/>
      <c r="H93" s="2040"/>
      <c r="I93" s="1764"/>
      <c r="J93" s="846" t="s">
        <v>2727</v>
      </c>
      <c r="K93" s="107" t="s">
        <v>2728</v>
      </c>
      <c r="L93" s="182" t="s">
        <v>2725</v>
      </c>
      <c r="M93" s="1720"/>
      <c r="N93" s="1720"/>
      <c r="O93" s="1720"/>
      <c r="P93" s="1563"/>
      <c r="Q93" s="1564"/>
    </row>
    <row r="94" spans="2:17" ht="43.5" x14ac:dyDescent="0.25">
      <c r="B94" s="2035"/>
      <c r="C94" s="2034"/>
      <c r="D94" s="2036"/>
      <c r="E94" s="2038"/>
      <c r="F94" s="1752"/>
      <c r="G94" s="1738"/>
      <c r="H94" s="2041"/>
      <c r="I94" s="1764"/>
      <c r="J94" s="846" t="s">
        <v>2727</v>
      </c>
      <c r="K94" s="362" t="s">
        <v>2726</v>
      </c>
      <c r="L94" s="182" t="s">
        <v>2725</v>
      </c>
      <c r="M94" s="1720"/>
      <c r="N94" s="1720"/>
      <c r="O94" s="1720"/>
      <c r="P94" s="1563"/>
      <c r="Q94" s="1564"/>
    </row>
    <row r="95" spans="2:17" ht="45" x14ac:dyDescent="0.25">
      <c r="B95" s="2029" t="s">
        <v>1230</v>
      </c>
      <c r="C95" s="1888" t="s">
        <v>2724</v>
      </c>
      <c r="D95" s="1654" t="s">
        <v>2723</v>
      </c>
      <c r="E95" s="1669">
        <v>1102817960</v>
      </c>
      <c r="F95" s="1522" t="s">
        <v>274</v>
      </c>
      <c r="G95" s="1520" t="s">
        <v>161</v>
      </c>
      <c r="H95" s="1516">
        <v>40887</v>
      </c>
      <c r="I95" s="1592" t="s">
        <v>81</v>
      </c>
      <c r="J95" s="104" t="s">
        <v>2722</v>
      </c>
      <c r="K95" s="107" t="s">
        <v>2721</v>
      </c>
      <c r="L95" s="107" t="s">
        <v>2720</v>
      </c>
      <c r="M95" s="1403" t="s">
        <v>20</v>
      </c>
      <c r="N95" s="1888" t="s">
        <v>20</v>
      </c>
      <c r="O95" s="1403" t="s">
        <v>20</v>
      </c>
      <c r="P95" s="1656"/>
      <c r="Q95" s="1657"/>
    </row>
    <row r="96" spans="2:17" x14ac:dyDescent="0.25">
      <c r="B96" s="2030"/>
      <c r="C96" s="1889"/>
      <c r="D96" s="2032"/>
      <c r="E96" s="1670"/>
      <c r="F96" s="1528"/>
      <c r="G96" s="1527"/>
      <c r="H96" s="1529"/>
      <c r="I96" s="1593"/>
      <c r="J96" s="120" t="s">
        <v>2719</v>
      </c>
      <c r="K96" s="41" t="s">
        <v>2718</v>
      </c>
      <c r="L96" s="120" t="s">
        <v>986</v>
      </c>
      <c r="M96" s="1397"/>
      <c r="N96" s="1889"/>
      <c r="O96" s="1397"/>
      <c r="P96" s="1662"/>
      <c r="Q96" s="1663"/>
    </row>
    <row r="97" spans="2:17" ht="60" x14ac:dyDescent="0.25">
      <c r="B97" s="2031"/>
      <c r="C97" s="1890"/>
      <c r="D97" s="1521"/>
      <c r="E97" s="1671"/>
      <c r="F97" s="1517"/>
      <c r="G97" s="1521"/>
      <c r="H97" s="1523"/>
      <c r="I97" s="1594"/>
      <c r="J97" s="1" t="s">
        <v>1218</v>
      </c>
      <c r="K97" s="200" t="s">
        <v>2717</v>
      </c>
      <c r="L97" s="248" t="s">
        <v>2716</v>
      </c>
      <c r="M97" s="1404"/>
      <c r="N97" s="1890"/>
      <c r="O97" s="1404"/>
      <c r="P97" s="1658"/>
      <c r="Q97" s="1659"/>
    </row>
    <row r="98" spans="2:17" x14ac:dyDescent="0.25">
      <c r="B98" s="803"/>
      <c r="C98" s="746"/>
      <c r="D98" s="803"/>
      <c r="E98" s="804"/>
      <c r="F98" s="804"/>
      <c r="G98" s="803"/>
      <c r="H98" s="198"/>
      <c r="I98" s="96"/>
      <c r="J98" s="847"/>
      <c r="K98" s="41"/>
      <c r="L98" s="120"/>
      <c r="M98" s="41"/>
      <c r="N98" s="41"/>
      <c r="O98" s="41"/>
      <c r="P98" s="41"/>
      <c r="Q98" s="41"/>
    </row>
    <row r="99" spans="2:17" ht="15.75" thickBot="1" x14ac:dyDescent="0.3">
      <c r="K99" s="41"/>
      <c r="L99" s="41"/>
      <c r="M99" s="41"/>
      <c r="N99" s="41"/>
      <c r="O99" s="41"/>
      <c r="P99" s="41"/>
      <c r="Q99" s="41"/>
    </row>
    <row r="100" spans="2:17" ht="27" thickBot="1" x14ac:dyDescent="0.3">
      <c r="B100" s="1393" t="s">
        <v>143</v>
      </c>
      <c r="C100" s="1394"/>
      <c r="D100" s="1394"/>
      <c r="E100" s="1394"/>
      <c r="F100" s="1394"/>
      <c r="G100" s="1394"/>
      <c r="H100" s="1394"/>
      <c r="I100" s="1394"/>
      <c r="J100" s="1394"/>
      <c r="K100" s="1828"/>
      <c r="L100" s="1828"/>
      <c r="M100" s="1828"/>
      <c r="N100" s="1829"/>
    </row>
    <row r="103" spans="2:17" ht="30" x14ac:dyDescent="0.25">
      <c r="B103" s="92" t="s">
        <v>19</v>
      </c>
      <c r="C103" s="92" t="s">
        <v>144</v>
      </c>
      <c r="D103" s="1387" t="s">
        <v>77</v>
      </c>
      <c r="E103" s="1388"/>
    </row>
    <row r="104" spans="2:17" x14ac:dyDescent="0.25">
      <c r="B104" s="120" t="s">
        <v>145</v>
      </c>
      <c r="C104" s="41" t="s">
        <v>20</v>
      </c>
      <c r="D104" s="1389"/>
      <c r="E104" s="1389"/>
      <c r="I104" s="205"/>
    </row>
    <row r="107" spans="2:17" ht="26.25" x14ac:dyDescent="0.25">
      <c r="B107" s="1408" t="s">
        <v>146</v>
      </c>
      <c r="C107" s="1409"/>
      <c r="D107" s="1409"/>
      <c r="E107" s="1409"/>
      <c r="F107" s="1409"/>
      <c r="G107" s="1409"/>
      <c r="H107" s="1409"/>
      <c r="I107" s="1409"/>
      <c r="J107" s="1409"/>
      <c r="K107" s="1409"/>
      <c r="L107" s="1409"/>
      <c r="M107" s="1409"/>
      <c r="N107" s="1409"/>
      <c r="O107" s="1409"/>
      <c r="P107" s="1409"/>
    </row>
    <row r="109" spans="2:17" ht="15.75" thickBot="1" x14ac:dyDescent="0.3"/>
    <row r="110" spans="2:17" ht="27" thickBot="1" x14ac:dyDescent="0.3">
      <c r="B110" s="1393" t="s">
        <v>147</v>
      </c>
      <c r="C110" s="1394"/>
      <c r="D110" s="1394"/>
      <c r="E110" s="1394"/>
      <c r="F110" s="1394"/>
      <c r="G110" s="1394"/>
      <c r="H110" s="1394"/>
      <c r="I110" s="1394"/>
      <c r="J110" s="1394"/>
      <c r="K110" s="1394"/>
      <c r="L110" s="1394"/>
      <c r="M110" s="1394"/>
      <c r="N110" s="1395"/>
    </row>
    <row r="112" spans="2:17" ht="15.75" thickBot="1" x14ac:dyDescent="0.3">
      <c r="M112" s="46"/>
      <c r="N112" s="46"/>
    </row>
    <row r="113" spans="1:26" s="13" customFormat="1" ht="60" x14ac:dyDescent="0.25">
      <c r="B113" s="47" t="s">
        <v>35</v>
      </c>
      <c r="C113" s="47" t="s">
        <v>36</v>
      </c>
      <c r="D113" s="47" t="s">
        <v>37</v>
      </c>
      <c r="E113" s="47" t="s">
        <v>38</v>
      </c>
      <c r="F113" s="47" t="s">
        <v>39</v>
      </c>
      <c r="G113" s="47" t="s">
        <v>40</v>
      </c>
      <c r="H113" s="47" t="s">
        <v>41</v>
      </c>
      <c r="I113" s="47" t="s">
        <v>42</v>
      </c>
      <c r="J113" s="47" t="s">
        <v>43</v>
      </c>
      <c r="K113" s="47" t="s">
        <v>44</v>
      </c>
      <c r="L113" s="47" t="s">
        <v>45</v>
      </c>
      <c r="M113" s="48" t="s">
        <v>46</v>
      </c>
      <c r="N113" s="47" t="s">
        <v>47</v>
      </c>
      <c r="O113" s="47" t="s">
        <v>48</v>
      </c>
      <c r="P113" s="49" t="s">
        <v>49</v>
      </c>
      <c r="Q113" s="49" t="s">
        <v>50</v>
      </c>
    </row>
    <row r="114" spans="1:26" s="62" customFormat="1" ht="42.75" x14ac:dyDescent="0.25">
      <c r="A114" s="50">
        <v>1</v>
      </c>
      <c r="B114" s="64" t="s">
        <v>2714</v>
      </c>
      <c r="C114" s="64" t="s">
        <v>2714</v>
      </c>
      <c r="D114" s="52" t="s">
        <v>318</v>
      </c>
      <c r="E114" s="162">
        <v>701820140219</v>
      </c>
      <c r="F114" s="52" t="s">
        <v>20</v>
      </c>
      <c r="G114" s="54">
        <v>1</v>
      </c>
      <c r="H114" s="55">
        <v>41661</v>
      </c>
      <c r="I114" s="157">
        <v>41912</v>
      </c>
      <c r="J114" s="56" t="s">
        <v>21</v>
      </c>
      <c r="K114" s="57">
        <v>8.26</v>
      </c>
      <c r="L114" s="56"/>
      <c r="M114" s="58">
        <v>290</v>
      </c>
      <c r="N114" s="58">
        <v>290</v>
      </c>
      <c r="O114" s="59">
        <v>235128666</v>
      </c>
      <c r="P114" s="59" t="s">
        <v>2715</v>
      </c>
      <c r="Q114" s="60"/>
      <c r="R114" s="61"/>
      <c r="S114" s="61"/>
      <c r="T114" s="61"/>
      <c r="U114" s="61"/>
      <c r="V114" s="61"/>
      <c r="W114" s="61"/>
      <c r="X114" s="61"/>
      <c r="Y114" s="61"/>
      <c r="Z114" s="61"/>
    </row>
    <row r="115" spans="1:26" s="62" customFormat="1" ht="42.75" x14ac:dyDescent="0.25">
      <c r="A115" s="50">
        <f>+A114+1</f>
        <v>2</v>
      </c>
      <c r="B115" s="64" t="s">
        <v>2714</v>
      </c>
      <c r="C115" s="64" t="s">
        <v>2714</v>
      </c>
      <c r="D115" s="52" t="s">
        <v>318</v>
      </c>
      <c r="E115" s="162">
        <v>701820130150</v>
      </c>
      <c r="F115" s="52" t="s">
        <v>20</v>
      </c>
      <c r="G115" s="206">
        <v>1</v>
      </c>
      <c r="H115" s="55">
        <v>41304</v>
      </c>
      <c r="I115" s="157" t="s">
        <v>2713</v>
      </c>
      <c r="J115" s="56" t="s">
        <v>21</v>
      </c>
      <c r="K115" s="57">
        <v>11.73</v>
      </c>
      <c r="L115" s="57">
        <v>8.26</v>
      </c>
      <c r="M115" s="58">
        <v>290</v>
      </c>
      <c r="N115" s="58">
        <v>290</v>
      </c>
      <c r="O115" s="59">
        <v>234445603</v>
      </c>
      <c r="P115" s="207" t="s">
        <v>2712</v>
      </c>
      <c r="Q115" s="60"/>
      <c r="R115" s="61"/>
      <c r="S115" s="61"/>
      <c r="T115" s="61"/>
      <c r="U115" s="61"/>
      <c r="V115" s="61"/>
      <c r="W115" s="61"/>
      <c r="X115" s="61"/>
      <c r="Y115" s="61"/>
      <c r="Z115" s="61"/>
    </row>
    <row r="116" spans="1:26" s="62" customFormat="1" x14ac:dyDescent="0.25">
      <c r="A116" s="50">
        <f>+A115+1</f>
        <v>3</v>
      </c>
      <c r="B116" s="64"/>
      <c r="C116" s="60"/>
      <c r="D116" s="52"/>
      <c r="E116" s="58"/>
      <c r="F116" s="52"/>
      <c r="G116" s="206"/>
      <c r="H116" s="55"/>
      <c r="I116" s="208"/>
      <c r="J116" s="56"/>
      <c r="K116" s="56"/>
      <c r="L116" s="56"/>
      <c r="M116" s="58"/>
      <c r="N116" s="57"/>
      <c r="O116" s="59"/>
      <c r="P116" s="59"/>
      <c r="Q116" s="60"/>
      <c r="R116" s="61"/>
      <c r="S116" s="61"/>
      <c r="T116" s="61"/>
      <c r="U116" s="61"/>
      <c r="V116" s="61"/>
      <c r="W116" s="61"/>
      <c r="X116" s="61"/>
      <c r="Y116" s="61"/>
      <c r="Z116" s="61"/>
    </row>
    <row r="117" spans="1:26" s="62" customFormat="1" x14ac:dyDescent="0.25">
      <c r="A117" s="50"/>
      <c r="B117" s="78" t="s">
        <v>30</v>
      </c>
      <c r="C117" s="52"/>
      <c r="D117" s="64"/>
      <c r="E117" s="127"/>
      <c r="F117" s="122"/>
      <c r="G117" s="122"/>
      <c r="H117" s="122"/>
      <c r="I117" s="125"/>
      <c r="J117" s="125"/>
      <c r="K117" s="209">
        <f>SUM(K114:K116)</f>
        <v>19.990000000000002</v>
      </c>
      <c r="L117" s="131">
        <f>SUM(L114:L116)</f>
        <v>8.26</v>
      </c>
      <c r="M117" s="210"/>
      <c r="N117" s="209">
        <f>SUM(N114:N116)</f>
        <v>580</v>
      </c>
      <c r="O117" s="59">
        <f>SUM(O114:O116)</f>
        <v>469574269</v>
      </c>
      <c r="P117" s="126"/>
      <c r="Q117" s="60"/>
    </row>
    <row r="118" spans="1:26" x14ac:dyDescent="0.25">
      <c r="B118" s="82"/>
      <c r="C118" s="82"/>
      <c r="D118" s="82"/>
      <c r="E118" s="83"/>
      <c r="F118" s="82"/>
      <c r="G118" s="82"/>
      <c r="H118" s="82"/>
      <c r="I118" s="82"/>
      <c r="J118" s="82"/>
      <c r="K118" s="82"/>
      <c r="L118" s="82"/>
      <c r="M118" s="82"/>
      <c r="N118" s="82"/>
      <c r="O118" s="82"/>
      <c r="P118" s="82"/>
    </row>
    <row r="119" spans="1:26" ht="18.75" x14ac:dyDescent="0.25">
      <c r="B119" s="86" t="s">
        <v>151</v>
      </c>
      <c r="C119" s="133">
        <f>+K117</f>
        <v>19.990000000000002</v>
      </c>
      <c r="H119" s="89"/>
      <c r="I119" s="89"/>
      <c r="J119" s="89"/>
      <c r="K119" s="89"/>
      <c r="L119" s="89"/>
      <c r="M119" s="89"/>
      <c r="N119" s="82"/>
      <c r="O119" s="82"/>
      <c r="P119" s="82"/>
    </row>
    <row r="121" spans="1:26" ht="15.75" thickBot="1" x14ac:dyDescent="0.3"/>
    <row r="122" spans="1:26" ht="30.75" thickBot="1" x14ac:dyDescent="0.3">
      <c r="B122" s="134" t="s">
        <v>152</v>
      </c>
      <c r="C122" s="135" t="s">
        <v>153</v>
      </c>
      <c r="D122" s="134" t="s">
        <v>29</v>
      </c>
      <c r="E122" s="135" t="s">
        <v>154</v>
      </c>
    </row>
    <row r="123" spans="1:26" x14ac:dyDescent="0.25">
      <c r="B123" s="136" t="s">
        <v>155</v>
      </c>
      <c r="C123" s="137">
        <v>20</v>
      </c>
      <c r="D123" s="137">
        <v>0</v>
      </c>
      <c r="E123" s="1396">
        <v>40</v>
      </c>
    </row>
    <row r="124" spans="1:26" x14ac:dyDescent="0.25">
      <c r="B124" s="136" t="s">
        <v>156</v>
      </c>
      <c r="C124" s="740">
        <v>30</v>
      </c>
      <c r="D124" s="746">
        <v>0</v>
      </c>
      <c r="E124" s="1397"/>
    </row>
    <row r="125" spans="1:26" ht="15.75" thickBot="1" x14ac:dyDescent="0.3">
      <c r="B125" s="136" t="s">
        <v>157</v>
      </c>
      <c r="C125" s="139">
        <v>40</v>
      </c>
      <c r="D125" s="139">
        <v>40</v>
      </c>
      <c r="E125" s="1398"/>
    </row>
    <row r="127" spans="1:26" ht="15.75" thickBot="1" x14ac:dyDescent="0.3"/>
    <row r="128" spans="1:26" ht="27" thickBot="1" x14ac:dyDescent="0.3">
      <c r="B128" s="1393" t="s">
        <v>158</v>
      </c>
      <c r="C128" s="1394"/>
      <c r="D128" s="1394"/>
      <c r="E128" s="1394"/>
      <c r="F128" s="1394"/>
      <c r="G128" s="1394"/>
      <c r="H128" s="1394"/>
      <c r="I128" s="1394"/>
      <c r="J128" s="1394"/>
      <c r="K128" s="1394"/>
      <c r="L128" s="1394"/>
      <c r="M128" s="1394"/>
      <c r="N128" s="1395"/>
    </row>
    <row r="130" spans="2:17" ht="75" x14ac:dyDescent="0.25">
      <c r="B130" s="91" t="s">
        <v>87</v>
      </c>
      <c r="C130" s="91" t="s">
        <v>88</v>
      </c>
      <c r="D130" s="91" t="s">
        <v>89</v>
      </c>
      <c r="E130" s="91" t="s">
        <v>90</v>
      </c>
      <c r="F130" s="91" t="s">
        <v>91</v>
      </c>
      <c r="G130" s="91" t="s">
        <v>92</v>
      </c>
      <c r="H130" s="91" t="s">
        <v>93</v>
      </c>
      <c r="I130" s="91" t="s">
        <v>94</v>
      </c>
      <c r="J130" s="1387" t="s">
        <v>95</v>
      </c>
      <c r="K130" s="1405"/>
      <c r="L130" s="1388"/>
      <c r="M130" s="91" t="s">
        <v>96</v>
      </c>
      <c r="N130" s="91" t="s">
        <v>97</v>
      </c>
      <c r="O130" s="91" t="s">
        <v>98</v>
      </c>
      <c r="P130" s="1387" t="s">
        <v>77</v>
      </c>
      <c r="Q130" s="1388"/>
    </row>
    <row r="131" spans="2:17" ht="60" x14ac:dyDescent="0.25">
      <c r="B131" s="1672" t="s">
        <v>1018</v>
      </c>
      <c r="C131" s="1672" t="s">
        <v>2684</v>
      </c>
      <c r="D131" s="1672" t="s">
        <v>2711</v>
      </c>
      <c r="E131" s="1672">
        <v>92532404</v>
      </c>
      <c r="F131" s="1672" t="s">
        <v>261</v>
      </c>
      <c r="G131" s="1672" t="s">
        <v>2710</v>
      </c>
      <c r="H131" s="1684">
        <v>37946</v>
      </c>
      <c r="I131" s="1685" t="s">
        <v>81</v>
      </c>
      <c r="J131" s="104" t="s">
        <v>2709</v>
      </c>
      <c r="K131" s="107" t="s">
        <v>2708</v>
      </c>
      <c r="L131" s="107" t="s">
        <v>2707</v>
      </c>
      <c r="M131" s="1686" t="s">
        <v>20</v>
      </c>
      <c r="N131" s="1689" t="s">
        <v>21</v>
      </c>
      <c r="O131" s="1686" t="s">
        <v>20</v>
      </c>
      <c r="P131" s="1595" t="s">
        <v>2706</v>
      </c>
      <c r="Q131" s="1596"/>
    </row>
    <row r="132" spans="2:17" ht="30" x14ac:dyDescent="0.25">
      <c r="B132" s="1673"/>
      <c r="C132" s="1673"/>
      <c r="D132" s="1673"/>
      <c r="E132" s="1673"/>
      <c r="F132" s="1673"/>
      <c r="G132" s="1673"/>
      <c r="H132" s="2027"/>
      <c r="I132" s="2028"/>
      <c r="J132" s="104" t="s">
        <v>2705</v>
      </c>
      <c r="K132" s="269" t="s">
        <v>2704</v>
      </c>
      <c r="L132" s="107" t="s">
        <v>2703</v>
      </c>
      <c r="M132" s="1687"/>
      <c r="N132" s="1690"/>
      <c r="O132" s="1687"/>
      <c r="P132" s="1597"/>
      <c r="Q132" s="1598"/>
    </row>
    <row r="133" spans="2:17" ht="60" x14ac:dyDescent="0.25">
      <c r="B133" s="1673"/>
      <c r="C133" s="1673"/>
      <c r="D133" s="1673"/>
      <c r="E133" s="1673"/>
      <c r="F133" s="1673"/>
      <c r="G133" s="1673"/>
      <c r="H133" s="2027"/>
      <c r="I133" s="2028"/>
      <c r="J133" s="104" t="s">
        <v>2701</v>
      </c>
      <c r="K133" s="269" t="s">
        <v>2702</v>
      </c>
      <c r="L133" s="107" t="s">
        <v>2699</v>
      </c>
      <c r="M133" s="1687"/>
      <c r="N133" s="1690"/>
      <c r="O133" s="1687"/>
      <c r="P133" s="1597"/>
      <c r="Q133" s="1598"/>
    </row>
    <row r="134" spans="2:17" ht="60" x14ac:dyDescent="0.25">
      <c r="B134" s="1673"/>
      <c r="C134" s="1673"/>
      <c r="D134" s="1673"/>
      <c r="E134" s="1673"/>
      <c r="F134" s="1673"/>
      <c r="G134" s="1673"/>
      <c r="H134" s="2027"/>
      <c r="I134" s="2028"/>
      <c r="J134" s="104" t="s">
        <v>2701</v>
      </c>
      <c r="K134" s="269" t="s">
        <v>2700</v>
      </c>
      <c r="L134" s="107" t="s">
        <v>2699</v>
      </c>
      <c r="M134" s="1687"/>
      <c r="N134" s="1690"/>
      <c r="O134" s="1687"/>
      <c r="P134" s="1597"/>
      <c r="Q134" s="1598"/>
    </row>
    <row r="135" spans="2:17" x14ac:dyDescent="0.25">
      <c r="B135" s="1673"/>
      <c r="C135" s="1673"/>
      <c r="D135" s="1673"/>
      <c r="E135" s="1673"/>
      <c r="F135" s="1673"/>
      <c r="G135" s="1673"/>
      <c r="H135" s="1673"/>
      <c r="I135" s="1673"/>
      <c r="J135" s="41" t="s">
        <v>2698</v>
      </c>
      <c r="K135" s="41" t="s">
        <v>2697</v>
      </c>
      <c r="L135" s="41" t="s">
        <v>2696</v>
      </c>
      <c r="M135" s="1687"/>
      <c r="N135" s="1690"/>
      <c r="O135" s="1687"/>
      <c r="P135" s="1597"/>
      <c r="Q135" s="1598"/>
    </row>
    <row r="136" spans="2:17" ht="30" x14ac:dyDescent="0.25">
      <c r="B136" s="1674"/>
      <c r="C136" s="1674"/>
      <c r="D136" s="1674"/>
      <c r="E136" s="1674"/>
      <c r="F136" s="1674"/>
      <c r="G136" s="1674"/>
      <c r="H136" s="1674"/>
      <c r="I136" s="1674"/>
      <c r="J136" s="106" t="s">
        <v>2695</v>
      </c>
      <c r="K136" s="97" t="s">
        <v>2694</v>
      </c>
      <c r="L136" s="107" t="s">
        <v>2693</v>
      </c>
      <c r="M136" s="1688"/>
      <c r="N136" s="1691"/>
      <c r="O136" s="1688"/>
      <c r="P136" s="1599"/>
      <c r="Q136" s="1600"/>
    </row>
    <row r="137" spans="2:17" ht="30" x14ac:dyDescent="0.25">
      <c r="B137" s="1520" t="s">
        <v>2692</v>
      </c>
      <c r="C137" s="1518" t="s">
        <v>2684</v>
      </c>
      <c r="D137" s="1520" t="s">
        <v>2691</v>
      </c>
      <c r="E137" s="1669">
        <v>64571539</v>
      </c>
      <c r="F137" s="1520" t="s">
        <v>2690</v>
      </c>
      <c r="G137" s="1520" t="s">
        <v>218</v>
      </c>
      <c r="H137" s="1602">
        <v>37680</v>
      </c>
      <c r="I137" s="1678" t="s">
        <v>81</v>
      </c>
      <c r="J137" s="120" t="s">
        <v>1796</v>
      </c>
      <c r="K137" s="97" t="s">
        <v>2689</v>
      </c>
      <c r="L137" s="107" t="s">
        <v>245</v>
      </c>
      <c r="M137" s="1770" t="s">
        <v>20</v>
      </c>
      <c r="N137" s="1770" t="s">
        <v>20</v>
      </c>
      <c r="O137" s="1675" t="s">
        <v>20</v>
      </c>
      <c r="P137" s="1595"/>
      <c r="Q137" s="1596"/>
    </row>
    <row r="138" spans="2:17" x14ac:dyDescent="0.25">
      <c r="B138" s="1527"/>
      <c r="C138" s="1526"/>
      <c r="D138" s="1527"/>
      <c r="E138" s="1670"/>
      <c r="F138" s="1527"/>
      <c r="G138" s="1527"/>
      <c r="H138" s="1603"/>
      <c r="I138" s="1723"/>
      <c r="J138" s="248" t="s">
        <v>2687</v>
      </c>
      <c r="K138" s="97" t="s">
        <v>2688</v>
      </c>
      <c r="L138" s="107" t="s">
        <v>245</v>
      </c>
      <c r="M138" s="1771"/>
      <c r="N138" s="1771"/>
      <c r="O138" s="1676"/>
      <c r="P138" s="1597"/>
      <c r="Q138" s="1598"/>
    </row>
    <row r="139" spans="2:17" x14ac:dyDescent="0.25">
      <c r="B139" s="1527"/>
      <c r="C139" s="1526"/>
      <c r="D139" s="1521"/>
      <c r="E139" s="1670"/>
      <c r="F139" s="1527"/>
      <c r="G139" s="1527"/>
      <c r="H139" s="1603"/>
      <c r="I139" s="1769"/>
      <c r="J139" s="248" t="s">
        <v>2687</v>
      </c>
      <c r="K139" s="97" t="s">
        <v>2686</v>
      </c>
      <c r="L139" s="107" t="s">
        <v>245</v>
      </c>
      <c r="M139" s="1680"/>
      <c r="N139" s="1680"/>
      <c r="O139" s="1676"/>
      <c r="P139" s="1692"/>
      <c r="Q139" s="1693"/>
    </row>
    <row r="140" spans="2:17" ht="30" x14ac:dyDescent="0.25">
      <c r="B140" s="803" t="s">
        <v>2685</v>
      </c>
      <c r="C140" s="1034" t="s">
        <v>2684</v>
      </c>
      <c r="D140" s="1033" t="s">
        <v>2683</v>
      </c>
      <c r="E140" s="1032">
        <v>92528701</v>
      </c>
      <c r="F140" s="268" t="s">
        <v>379</v>
      </c>
      <c r="G140" s="268" t="s">
        <v>2682</v>
      </c>
      <c r="H140" s="1031">
        <v>38702</v>
      </c>
      <c r="I140" s="1030" t="s">
        <v>81</v>
      </c>
      <c r="J140" s="41"/>
      <c r="K140" s="41"/>
      <c r="L140" s="120"/>
      <c r="M140" s="1005" t="s">
        <v>20</v>
      </c>
      <c r="N140" s="1005" t="s">
        <v>20</v>
      </c>
      <c r="O140" s="41" t="s">
        <v>20</v>
      </c>
      <c r="P140" s="1390"/>
      <c r="Q140" s="1391"/>
    </row>
    <row r="141" spans="2:17" x14ac:dyDescent="0.25">
      <c r="B141" s="803"/>
      <c r="C141" s="803"/>
      <c r="D141" s="804"/>
      <c r="E141" s="804"/>
      <c r="F141" s="803"/>
      <c r="G141" s="803"/>
      <c r="H141" s="198"/>
      <c r="I141" s="96"/>
      <c r="J141" s="41"/>
      <c r="K141" s="41"/>
      <c r="L141" s="120"/>
      <c r="M141" s="739"/>
      <c r="N141" s="739"/>
      <c r="O141" s="41"/>
      <c r="P141" s="120"/>
      <c r="Q141" s="120"/>
    </row>
    <row r="142" spans="2:17" x14ac:dyDescent="0.25">
      <c r="B142" s="803"/>
      <c r="C142" s="803"/>
      <c r="D142" s="804"/>
      <c r="E142" s="804"/>
      <c r="F142" s="803"/>
      <c r="G142" s="803"/>
      <c r="H142" s="198"/>
      <c r="I142" s="96"/>
      <c r="J142" s="41"/>
      <c r="K142" s="41"/>
      <c r="L142" s="120"/>
      <c r="M142" s="739"/>
      <c r="N142" s="739"/>
      <c r="O142" s="41"/>
      <c r="P142" s="120"/>
      <c r="Q142" s="120"/>
    </row>
    <row r="143" spans="2:17" ht="15.75" thickBot="1" x14ac:dyDescent="0.3"/>
    <row r="144" spans="2:17" ht="30" x14ac:dyDescent="0.25">
      <c r="B144" s="42" t="s">
        <v>19</v>
      </c>
      <c r="C144" s="42" t="s">
        <v>152</v>
      </c>
      <c r="D144" s="91" t="s">
        <v>153</v>
      </c>
      <c r="E144" s="42" t="s">
        <v>29</v>
      </c>
      <c r="F144" s="135" t="s">
        <v>182</v>
      </c>
      <c r="G144" s="147"/>
    </row>
    <row r="145" spans="2:7" ht="108" x14ac:dyDescent="0.2">
      <c r="B145" s="1399" t="s">
        <v>183</v>
      </c>
      <c r="C145" s="148" t="s">
        <v>184</v>
      </c>
      <c r="D145" s="746">
        <v>25</v>
      </c>
      <c r="E145" s="746">
        <v>0</v>
      </c>
      <c r="F145" s="1400">
        <v>35</v>
      </c>
      <c r="G145" s="149"/>
    </row>
    <row r="146" spans="2:7" ht="96" x14ac:dyDescent="0.2">
      <c r="B146" s="1399"/>
      <c r="C146" s="148" t="s">
        <v>185</v>
      </c>
      <c r="D146" s="739">
        <v>25</v>
      </c>
      <c r="E146" s="746">
        <v>25</v>
      </c>
      <c r="F146" s="1401"/>
      <c r="G146" s="149"/>
    </row>
    <row r="147" spans="2:7" ht="60" x14ac:dyDescent="0.2">
      <c r="B147" s="1399"/>
      <c r="C147" s="148" t="s">
        <v>186</v>
      </c>
      <c r="D147" s="746">
        <v>10</v>
      </c>
      <c r="E147" s="746">
        <v>10</v>
      </c>
      <c r="F147" s="1402"/>
      <c r="G147" s="149"/>
    </row>
    <row r="148" spans="2:7" x14ac:dyDescent="0.25">
      <c r="C148"/>
    </row>
    <row r="151" spans="2:7" x14ac:dyDescent="0.25">
      <c r="B151" s="39" t="s">
        <v>187</v>
      </c>
    </row>
    <row r="154" spans="2:7" x14ac:dyDescent="0.25">
      <c r="B154" s="40" t="s">
        <v>19</v>
      </c>
      <c r="C154" s="40" t="s">
        <v>28</v>
      </c>
      <c r="D154" s="42" t="s">
        <v>29</v>
      </c>
      <c r="E154" s="42" t="s">
        <v>30</v>
      </c>
    </row>
    <row r="155" spans="2:7" ht="28.5" x14ac:dyDescent="0.25">
      <c r="B155" s="43" t="s">
        <v>188</v>
      </c>
      <c r="C155" s="813">
        <v>40</v>
      </c>
      <c r="D155" s="746">
        <v>40</v>
      </c>
      <c r="E155" s="1403">
        <v>40</v>
      </c>
    </row>
    <row r="156" spans="2:7" ht="42.75" x14ac:dyDescent="0.25">
      <c r="B156" s="43" t="s">
        <v>189</v>
      </c>
      <c r="C156" s="813">
        <v>60</v>
      </c>
      <c r="D156" s="746">
        <v>0</v>
      </c>
      <c r="E156" s="1404"/>
    </row>
  </sheetData>
  <mergeCells count="109">
    <mergeCell ref="Q67:Q69"/>
    <mergeCell ref="B56:B57"/>
    <mergeCell ref="C56:C57"/>
    <mergeCell ref="D56:E56"/>
    <mergeCell ref="C60:N60"/>
    <mergeCell ref="B62:N62"/>
    <mergeCell ref="O65:P65"/>
    <mergeCell ref="Q51:Q52"/>
    <mergeCell ref="B2:P2"/>
    <mergeCell ref="B4:P4"/>
    <mergeCell ref="C6:N6"/>
    <mergeCell ref="C7:N7"/>
    <mergeCell ref="C8:N8"/>
    <mergeCell ref="C9:N9"/>
    <mergeCell ref="C10:E10"/>
    <mergeCell ref="B14:C21"/>
    <mergeCell ref="B22:C22"/>
    <mergeCell ref="E40:E41"/>
    <mergeCell ref="M45:N45"/>
    <mergeCell ref="H82:H86"/>
    <mergeCell ref="I82:I86"/>
    <mergeCell ref="M82:M86"/>
    <mergeCell ref="N82:N86"/>
    <mergeCell ref="G82:G86"/>
    <mergeCell ref="O66:P66"/>
    <mergeCell ref="O67:P69"/>
    <mergeCell ref="N87:N91"/>
    <mergeCell ref="O87:O91"/>
    <mergeCell ref="P87:Q91"/>
    <mergeCell ref="O82:O86"/>
    <mergeCell ref="P82:Q86"/>
    <mergeCell ref="B75:N75"/>
    <mergeCell ref="J80:L80"/>
    <mergeCell ref="P80:Q80"/>
    <mergeCell ref="B82:B86"/>
    <mergeCell ref="C82:C86"/>
    <mergeCell ref="D82:D86"/>
    <mergeCell ref="E82:E86"/>
    <mergeCell ref="F82:F86"/>
    <mergeCell ref="B87:B91"/>
    <mergeCell ref="C87:C91"/>
    <mergeCell ref="D87:D91"/>
    <mergeCell ref="E87:E91"/>
    <mergeCell ref="F87:F91"/>
    <mergeCell ref="G87:G91"/>
    <mergeCell ref="H87:H91"/>
    <mergeCell ref="I87:I91"/>
    <mergeCell ref="M87:M91"/>
    <mergeCell ref="O95:O97"/>
    <mergeCell ref="P95:Q97"/>
    <mergeCell ref="B100:N100"/>
    <mergeCell ref="D103:E103"/>
    <mergeCell ref="D104:E104"/>
    <mergeCell ref="B107:P107"/>
    <mergeCell ref="B110:N110"/>
    <mergeCell ref="E123:E125"/>
    <mergeCell ref="B92:B94"/>
    <mergeCell ref="C92:C94"/>
    <mergeCell ref="D92:D94"/>
    <mergeCell ref="E92:E94"/>
    <mergeCell ref="F92:F94"/>
    <mergeCell ref="G92:G94"/>
    <mergeCell ref="H92:H94"/>
    <mergeCell ref="I92:I94"/>
    <mergeCell ref="M92:M94"/>
    <mergeCell ref="N92:N94"/>
    <mergeCell ref="O92:O94"/>
    <mergeCell ref="P92:Q94"/>
    <mergeCell ref="B128:N128"/>
    <mergeCell ref="J130:L130"/>
    <mergeCell ref="B95:B97"/>
    <mergeCell ref="C95:C97"/>
    <mergeCell ref="D95:D97"/>
    <mergeCell ref="E95:E97"/>
    <mergeCell ref="F95:F97"/>
    <mergeCell ref="G95:G97"/>
    <mergeCell ref="H95:H97"/>
    <mergeCell ref="I95:I97"/>
    <mergeCell ref="M95:M97"/>
    <mergeCell ref="N95:N97"/>
    <mergeCell ref="B145:B147"/>
    <mergeCell ref="F145:F147"/>
    <mergeCell ref="E155:E156"/>
    <mergeCell ref="H137:H139"/>
    <mergeCell ref="I137:I139"/>
    <mergeCell ref="M137:M139"/>
    <mergeCell ref="P130:Q130"/>
    <mergeCell ref="B131:B136"/>
    <mergeCell ref="C131:C136"/>
    <mergeCell ref="D131:D136"/>
    <mergeCell ref="E131:E136"/>
    <mergeCell ref="F131:F136"/>
    <mergeCell ref="G131:G136"/>
    <mergeCell ref="H131:H136"/>
    <mergeCell ref="P131:Q136"/>
    <mergeCell ref="I131:I136"/>
    <mergeCell ref="M131:M136"/>
    <mergeCell ref="N131:N136"/>
    <mergeCell ref="O131:O136"/>
    <mergeCell ref="P140:Q140"/>
    <mergeCell ref="N137:N139"/>
    <mergeCell ref="O137:O139"/>
    <mergeCell ref="P137:Q139"/>
    <mergeCell ref="B137:B139"/>
    <mergeCell ref="C137:C139"/>
    <mergeCell ref="D137:D139"/>
    <mergeCell ref="E137:E139"/>
    <mergeCell ref="F137:F139"/>
    <mergeCell ref="G137:G139"/>
  </mergeCells>
  <dataValidations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2:Z165"/>
  <sheetViews>
    <sheetView topLeftCell="B37"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5703125" style="1" customWidth="1"/>
    <col min="5" max="5" width="25" style="1" customWidth="1"/>
    <col min="6" max="7" width="29.7109375" style="1" customWidth="1"/>
    <col min="8" max="8" width="24.5703125" style="1" customWidth="1"/>
    <col min="9" max="9" width="24" style="1" customWidth="1"/>
    <col min="10" max="10" width="22.7109375" style="1" customWidth="1"/>
    <col min="11" max="11" width="22.5703125" style="1" customWidth="1"/>
    <col min="12" max="12" width="22.7109375" style="1" customWidth="1"/>
    <col min="13" max="13" width="18.7109375" style="1" customWidth="1"/>
    <col min="14" max="14" width="22.140625" style="1" customWidth="1"/>
    <col min="15" max="15" width="26.140625" style="1" customWidth="1"/>
    <col min="16" max="16" width="14.5703125" style="1" customWidth="1"/>
    <col min="17" max="17" width="42.28515625" style="1" customWidth="1"/>
    <col min="18" max="18" width="58.5703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2905</v>
      </c>
      <c r="D6" s="1533"/>
      <c r="E6" s="1533"/>
      <c r="F6" s="1533"/>
      <c r="G6" s="1533"/>
      <c r="H6" s="1533"/>
      <c r="I6" s="1533"/>
      <c r="J6" s="1533"/>
      <c r="K6" s="1533"/>
      <c r="L6" s="1533"/>
      <c r="M6" s="1533"/>
      <c r="N6" s="1574"/>
    </row>
    <row r="7" spans="2:16" ht="16.5" thickBot="1" x14ac:dyDescent="0.3">
      <c r="B7" s="3"/>
      <c r="C7" s="1533" t="s">
        <v>2797</v>
      </c>
      <c r="D7" s="1533"/>
      <c r="E7" s="1533"/>
      <c r="F7" s="1533"/>
      <c r="G7" s="1533"/>
      <c r="H7" s="1533"/>
      <c r="I7" s="1533"/>
      <c r="J7" s="1533"/>
      <c r="K7" s="1533"/>
      <c r="L7" s="1533"/>
      <c r="M7" s="1533"/>
      <c r="N7" s="1574"/>
    </row>
    <row r="8" spans="2:16" ht="16.5" thickBot="1" x14ac:dyDescent="0.3">
      <c r="B8" s="3"/>
      <c r="C8" s="1533" t="s">
        <v>2904</v>
      </c>
      <c r="D8" s="1533"/>
      <c r="E8" s="1533"/>
      <c r="F8" s="1533"/>
      <c r="G8" s="1533"/>
      <c r="H8" s="1533"/>
      <c r="I8" s="1533"/>
      <c r="J8" s="1533"/>
      <c r="K8" s="1533"/>
      <c r="L8" s="1533"/>
      <c r="M8" s="1533"/>
      <c r="N8" s="1574"/>
    </row>
    <row r="9" spans="2:16" ht="16.5" thickBot="1" x14ac:dyDescent="0.3">
      <c r="B9" s="3"/>
      <c r="C9" s="1425"/>
      <c r="D9" s="1425"/>
      <c r="E9" s="1425"/>
      <c r="F9" s="1425"/>
      <c r="G9" s="1425"/>
      <c r="H9" s="1425"/>
      <c r="I9" s="1425"/>
      <c r="J9" s="1425"/>
      <c r="K9" s="1425"/>
      <c r="L9" s="1425"/>
      <c r="M9" s="1425"/>
      <c r="N9" s="1426"/>
    </row>
    <row r="10" spans="2:16" ht="16.5" thickBot="1" x14ac:dyDescent="0.3">
      <c r="B10" s="3" t="s">
        <v>9</v>
      </c>
      <c r="C10" s="1415">
        <v>11</v>
      </c>
      <c r="D10" s="1415"/>
      <c r="E10" s="1416"/>
      <c r="F10" s="4"/>
      <c r="G10" s="4"/>
      <c r="H10" s="4"/>
      <c r="I10" s="4"/>
      <c r="J10" s="4"/>
      <c r="K10" s="4"/>
      <c r="L10" s="4"/>
      <c r="M10" s="4"/>
      <c r="N10" s="5"/>
    </row>
    <row r="11" spans="2:16" ht="16.5" thickBot="1" x14ac:dyDescent="0.3">
      <c r="B11" s="6" t="s">
        <v>10</v>
      </c>
      <c r="C11" s="223">
        <v>41983</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11</v>
      </c>
      <c r="E15" s="18">
        <v>2873474656</v>
      </c>
      <c r="F15" s="19">
        <v>1376</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26"/>
      <c r="F22" s="357">
        <v>1376</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v>1101</v>
      </c>
      <c r="D24" s="32"/>
      <c r="E24" s="33">
        <f>E22</f>
        <v>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c r="D30" s="41" t="s">
        <v>23</v>
      </c>
      <c r="E30"/>
      <c r="F30"/>
      <c r="G30"/>
      <c r="H30"/>
      <c r="I30" s="13"/>
      <c r="J30" s="13"/>
      <c r="K30" s="13"/>
      <c r="L30" s="13"/>
      <c r="M30" s="13"/>
      <c r="N30" s="14"/>
    </row>
    <row r="31" spans="1:14" x14ac:dyDescent="0.25">
      <c r="A31" s="36"/>
      <c r="B31" s="41" t="s">
        <v>24</v>
      </c>
      <c r="C31" s="746"/>
      <c r="D31" s="41" t="s">
        <v>23</v>
      </c>
      <c r="E31"/>
      <c r="F31"/>
      <c r="G31"/>
      <c r="H31"/>
      <c r="I31" s="13"/>
      <c r="J31" s="13"/>
      <c r="K31" s="13"/>
      <c r="L31" s="13"/>
      <c r="M31" s="13"/>
      <c r="N31" s="14"/>
    </row>
    <row r="32" spans="1:14" x14ac:dyDescent="0.25">
      <c r="A32" s="36"/>
      <c r="B32" s="41" t="s">
        <v>25</v>
      </c>
      <c r="C32" s="746"/>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20</v>
      </c>
      <c r="E40" s="1403">
        <v>30</v>
      </c>
      <c r="F40"/>
      <c r="G40"/>
      <c r="H40"/>
      <c r="I40" s="13"/>
      <c r="J40" s="13"/>
      <c r="K40" s="13"/>
      <c r="L40" s="13"/>
      <c r="M40" s="13"/>
      <c r="N40" s="14"/>
    </row>
    <row r="41" spans="1:17" ht="42.75" x14ac:dyDescent="0.25">
      <c r="A41" s="36"/>
      <c r="B41" s="43" t="s">
        <v>32</v>
      </c>
      <c r="C41" s="813">
        <v>60</v>
      </c>
      <c r="D41" s="746">
        <v>10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60" x14ac:dyDescent="0.25">
      <c r="A49" s="50">
        <v>1</v>
      </c>
      <c r="B49" s="71" t="s">
        <v>2797</v>
      </c>
      <c r="C49" s="71" t="s">
        <v>2797</v>
      </c>
      <c r="D49" s="72" t="s">
        <v>318</v>
      </c>
      <c r="E49" s="76">
        <v>701820100078</v>
      </c>
      <c r="F49" s="73" t="s">
        <v>20</v>
      </c>
      <c r="G49" s="225">
        <v>1</v>
      </c>
      <c r="H49" s="226">
        <v>40205</v>
      </c>
      <c r="I49" s="226">
        <v>40543</v>
      </c>
      <c r="J49" s="74" t="s">
        <v>21</v>
      </c>
      <c r="K49" s="75">
        <v>11.1</v>
      </c>
      <c r="L49" s="75">
        <v>0</v>
      </c>
      <c r="M49" s="76">
        <v>804</v>
      </c>
      <c r="N49" s="76">
        <f>+M49*G49</f>
        <v>804</v>
      </c>
      <c r="O49" s="77">
        <v>410875743</v>
      </c>
      <c r="P49" s="77" t="s">
        <v>2903</v>
      </c>
      <c r="Q49" s="736" t="s">
        <v>2796</v>
      </c>
      <c r="R49" s="61"/>
      <c r="S49" s="61"/>
      <c r="T49" s="61"/>
      <c r="U49" s="61"/>
      <c r="V49" s="61"/>
      <c r="W49" s="61"/>
      <c r="X49" s="61"/>
      <c r="Y49" s="61"/>
      <c r="Z49" s="61"/>
    </row>
    <row r="50" spans="1:26" s="62" customFormat="1" ht="60" x14ac:dyDescent="0.25">
      <c r="A50" s="50">
        <f>+A49+1</f>
        <v>2</v>
      </c>
      <c r="B50" s="71" t="s">
        <v>2797</v>
      </c>
      <c r="C50" s="71" t="s">
        <v>2797</v>
      </c>
      <c r="D50" s="72" t="s">
        <v>318</v>
      </c>
      <c r="E50" s="76">
        <v>701820130169</v>
      </c>
      <c r="F50" s="73" t="s">
        <v>20</v>
      </c>
      <c r="G50" s="228">
        <v>1</v>
      </c>
      <c r="H50" s="226">
        <v>41309</v>
      </c>
      <c r="I50" s="226">
        <v>41639</v>
      </c>
      <c r="J50" s="74" t="s">
        <v>21</v>
      </c>
      <c r="K50" s="75">
        <v>10.87</v>
      </c>
      <c r="L50" s="75">
        <v>0</v>
      </c>
      <c r="M50" s="76">
        <v>130</v>
      </c>
      <c r="N50" s="76">
        <v>130</v>
      </c>
      <c r="O50" s="77">
        <v>100120165</v>
      </c>
      <c r="P50" s="77" t="s">
        <v>2902</v>
      </c>
      <c r="Q50" s="736" t="s">
        <v>2796</v>
      </c>
      <c r="R50" s="61"/>
      <c r="S50" s="61"/>
      <c r="T50" s="61"/>
      <c r="U50" s="61"/>
      <c r="V50" s="61"/>
      <c r="W50" s="61"/>
      <c r="X50" s="61"/>
      <c r="Y50" s="61"/>
      <c r="Z50" s="61"/>
    </row>
    <row r="51" spans="1:26" s="62" customFormat="1" ht="45" x14ac:dyDescent="0.25">
      <c r="A51" s="50">
        <f>+A50+1</f>
        <v>3</v>
      </c>
      <c r="B51" s="71" t="s">
        <v>2799</v>
      </c>
      <c r="C51" s="71" t="s">
        <v>2799</v>
      </c>
      <c r="D51" s="72" t="s">
        <v>318</v>
      </c>
      <c r="E51" s="76">
        <v>701820110094</v>
      </c>
      <c r="F51" s="73" t="s">
        <v>20</v>
      </c>
      <c r="G51" s="228">
        <v>1</v>
      </c>
      <c r="H51" s="226">
        <v>40573</v>
      </c>
      <c r="I51" s="226">
        <v>40908</v>
      </c>
      <c r="J51" s="74" t="s">
        <v>21</v>
      </c>
      <c r="K51" s="75">
        <v>11</v>
      </c>
      <c r="L51" s="75">
        <v>0</v>
      </c>
      <c r="M51" s="76">
        <v>190</v>
      </c>
      <c r="N51" s="76">
        <v>190</v>
      </c>
      <c r="O51" s="77">
        <v>104696162</v>
      </c>
      <c r="P51" s="77" t="s">
        <v>2901</v>
      </c>
      <c r="Q51" s="65"/>
      <c r="R51" s="61"/>
      <c r="S51" s="61"/>
      <c r="T51" s="61"/>
      <c r="U51" s="61"/>
      <c r="V51" s="61"/>
      <c r="W51" s="61"/>
      <c r="X51" s="61"/>
      <c r="Y51" s="61"/>
      <c r="Z51" s="61"/>
    </row>
    <row r="52" spans="1:26" s="62" customFormat="1" x14ac:dyDescent="0.25">
      <c r="A52" s="50"/>
      <c r="B52" s="78" t="s">
        <v>30</v>
      </c>
      <c r="C52" s="72"/>
      <c r="D52" s="71"/>
      <c r="E52" s="228"/>
      <c r="F52" s="73"/>
      <c r="G52" s="73"/>
      <c r="H52" s="73"/>
      <c r="I52" s="74"/>
      <c r="J52" s="74"/>
      <c r="K52" s="79" t="s">
        <v>2899</v>
      </c>
      <c r="L52" s="79">
        <f>SUM(L49:L51)</f>
        <v>0</v>
      </c>
      <c r="M52" s="76">
        <v>0</v>
      </c>
      <c r="N52" s="79" t="s">
        <v>2900</v>
      </c>
      <c r="O52" s="77">
        <f>SUM(O49:O51)</f>
        <v>615692070</v>
      </c>
      <c r="P52" s="77"/>
      <c r="Q52" s="81"/>
    </row>
    <row r="53" spans="1:26" s="82" customFormat="1" x14ac:dyDescent="0.25">
      <c r="E53" s="83"/>
    </row>
    <row r="54" spans="1:26" s="82" customFormat="1" x14ac:dyDescent="0.25">
      <c r="B54" s="1422" t="s">
        <v>56</v>
      </c>
      <c r="C54" s="1422" t="s">
        <v>57</v>
      </c>
      <c r="D54" s="1424" t="s">
        <v>58</v>
      </c>
      <c r="E54" s="1424"/>
    </row>
    <row r="55" spans="1:26" s="82" customFormat="1" x14ac:dyDescent="0.25">
      <c r="B55" s="1423"/>
      <c r="C55" s="1423"/>
      <c r="D55" s="766" t="s">
        <v>59</v>
      </c>
      <c r="E55" s="85" t="s">
        <v>60</v>
      </c>
    </row>
    <row r="56" spans="1:26" s="82" customFormat="1" ht="18.75" x14ac:dyDescent="0.25">
      <c r="B56" s="86" t="s">
        <v>61</v>
      </c>
      <c r="C56" s="79" t="s">
        <v>2899</v>
      </c>
      <c r="D56" s="88" t="s">
        <v>23</v>
      </c>
      <c r="E56" s="88"/>
      <c r="F56" s="89"/>
      <c r="G56" s="89"/>
      <c r="H56" s="89"/>
      <c r="I56" s="89"/>
      <c r="J56" s="89"/>
      <c r="K56" s="89"/>
      <c r="L56" s="89"/>
      <c r="M56" s="89"/>
    </row>
    <row r="57" spans="1:26" s="82" customFormat="1" x14ac:dyDescent="0.25">
      <c r="B57" s="86" t="s">
        <v>62</v>
      </c>
      <c r="C57" s="76">
        <v>804</v>
      </c>
      <c r="D57" s="88"/>
      <c r="E57" s="88" t="s">
        <v>23</v>
      </c>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90"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x14ac:dyDescent="0.25">
      <c r="B64" s="94"/>
      <c r="C64" s="94"/>
      <c r="D64" s="95"/>
      <c r="E64" s="95"/>
      <c r="F64" s="266"/>
      <c r="G64" s="266"/>
      <c r="H64" s="96"/>
      <c r="I64" s="97"/>
      <c r="J64" s="97"/>
      <c r="K64" s="41"/>
      <c r="L64" s="41"/>
      <c r="M64" s="267"/>
      <c r="N64" s="41"/>
      <c r="O64" s="1390" t="s">
        <v>2898</v>
      </c>
      <c r="P64" s="1391"/>
      <c r="Q64" s="41" t="s">
        <v>21</v>
      </c>
    </row>
    <row r="65" spans="2:17" x14ac:dyDescent="0.25">
      <c r="B65" s="94"/>
      <c r="C65" s="94"/>
      <c r="D65" s="107"/>
      <c r="E65" s="95"/>
      <c r="F65" s="266"/>
      <c r="G65" s="266"/>
      <c r="H65" s="96"/>
      <c r="I65" s="97"/>
      <c r="J65" s="97"/>
      <c r="K65" s="41"/>
      <c r="L65" s="41"/>
      <c r="M65" s="267"/>
      <c r="N65" s="41"/>
      <c r="O65" s="755"/>
      <c r="P65" s="756"/>
      <c r="Q65" s="41"/>
    </row>
    <row r="66" spans="2:17" x14ac:dyDescent="0.25">
      <c r="B66" s="94"/>
      <c r="C66" s="94"/>
      <c r="D66" s="95"/>
      <c r="E66" s="95"/>
      <c r="F66" s="266"/>
      <c r="G66" s="266"/>
      <c r="H66" s="96"/>
      <c r="I66" s="97"/>
      <c r="J66" s="97"/>
      <c r="K66" s="41"/>
      <c r="L66" s="41"/>
      <c r="M66" s="267"/>
      <c r="N66" s="41"/>
      <c r="O66" s="755"/>
      <c r="P66" s="756"/>
      <c r="Q66" s="41"/>
    </row>
    <row r="67" spans="2:17" x14ac:dyDescent="0.25">
      <c r="B67" s="94"/>
      <c r="C67" s="94"/>
      <c r="D67" s="95"/>
      <c r="E67" s="95"/>
      <c r="F67" s="96"/>
      <c r="G67" s="96"/>
      <c r="H67" s="96"/>
      <c r="I67" s="97"/>
      <c r="J67" s="97"/>
      <c r="K67" s="41"/>
      <c r="L67" s="41"/>
      <c r="M67" s="41"/>
      <c r="N67" s="41"/>
      <c r="O67" s="1410"/>
      <c r="P67" s="1411"/>
      <c r="Q67" s="41"/>
    </row>
    <row r="68" spans="2:17" x14ac:dyDescent="0.25">
      <c r="B68" s="41"/>
      <c r="C68" s="41"/>
      <c r="D68" s="41"/>
      <c r="E68" s="41"/>
      <c r="F68" s="41"/>
      <c r="G68" s="41"/>
      <c r="H68" s="41"/>
      <c r="I68" s="41"/>
      <c r="J68" s="41"/>
      <c r="K68" s="41"/>
      <c r="L68" s="41"/>
      <c r="M68" s="41"/>
      <c r="N68" s="41"/>
      <c r="O68" s="1410"/>
      <c r="P68" s="1411"/>
      <c r="Q68" s="41"/>
    </row>
    <row r="69" spans="2:17" x14ac:dyDescent="0.25">
      <c r="B69" s="1" t="s">
        <v>83</v>
      </c>
    </row>
    <row r="70" spans="2:17" x14ac:dyDescent="0.25">
      <c r="B70" s="1" t="s">
        <v>84</v>
      </c>
    </row>
    <row r="71" spans="2:17" x14ac:dyDescent="0.25">
      <c r="B71" s="1" t="s">
        <v>85</v>
      </c>
    </row>
    <row r="73" spans="2:17" ht="15.75" thickBot="1" x14ac:dyDescent="0.3"/>
    <row r="74" spans="2:17" ht="27" thickBot="1" x14ac:dyDescent="0.3">
      <c r="B74" s="1393" t="s">
        <v>86</v>
      </c>
      <c r="C74" s="1394"/>
      <c r="D74" s="1394"/>
      <c r="E74" s="1394"/>
      <c r="F74" s="1394"/>
      <c r="G74" s="1394"/>
      <c r="H74" s="1394"/>
      <c r="I74" s="1394"/>
      <c r="J74" s="1394"/>
      <c r="K74" s="1394"/>
      <c r="L74" s="1394"/>
      <c r="M74" s="1394"/>
      <c r="N74" s="1395"/>
    </row>
    <row r="77" spans="2:17" ht="75" x14ac:dyDescent="0.25">
      <c r="B77" s="91" t="s">
        <v>87</v>
      </c>
      <c r="C77" s="91" t="s">
        <v>88</v>
      </c>
      <c r="D77" s="91" t="s">
        <v>89</v>
      </c>
      <c r="E77" s="91" t="s">
        <v>90</v>
      </c>
      <c r="F77" s="91" t="s">
        <v>91</v>
      </c>
      <c r="G77" s="91" t="s">
        <v>92</v>
      </c>
      <c r="H77" s="91" t="s">
        <v>93</v>
      </c>
      <c r="I77" s="91" t="s">
        <v>94</v>
      </c>
      <c r="J77" s="1387" t="s">
        <v>95</v>
      </c>
      <c r="K77" s="1405"/>
      <c r="L77" s="1388"/>
      <c r="M77" s="91" t="s">
        <v>96</v>
      </c>
      <c r="N77" s="91" t="s">
        <v>97</v>
      </c>
      <c r="O77" s="91" t="s">
        <v>98</v>
      </c>
      <c r="P77" s="1387" t="s">
        <v>77</v>
      </c>
      <c r="Q77" s="1388"/>
    </row>
    <row r="78" spans="2:17" ht="90" x14ac:dyDescent="0.25">
      <c r="B78" s="1518" t="s">
        <v>858</v>
      </c>
      <c r="C78" s="1577" t="s">
        <v>215</v>
      </c>
      <c r="D78" s="1520" t="s">
        <v>2897</v>
      </c>
      <c r="E78" s="1669">
        <v>92026665</v>
      </c>
      <c r="F78" s="1520" t="s">
        <v>261</v>
      </c>
      <c r="G78" s="1520" t="s">
        <v>1257</v>
      </c>
      <c r="H78" s="1589">
        <v>32864</v>
      </c>
      <c r="I78" s="1484" t="s">
        <v>81</v>
      </c>
      <c r="J78" s="104" t="s">
        <v>2896</v>
      </c>
      <c r="K78" s="269" t="s">
        <v>2895</v>
      </c>
      <c r="L78" s="107" t="s">
        <v>2894</v>
      </c>
      <c r="M78" s="1403" t="s">
        <v>20</v>
      </c>
      <c r="N78" s="1403" t="s">
        <v>21</v>
      </c>
      <c r="O78" s="2090" t="s">
        <v>20</v>
      </c>
      <c r="P78" s="1793" t="s">
        <v>2893</v>
      </c>
      <c r="Q78" s="2091"/>
    </row>
    <row r="79" spans="2:17" ht="45" x14ac:dyDescent="0.25">
      <c r="B79" s="1526"/>
      <c r="C79" s="1578"/>
      <c r="D79" s="1527"/>
      <c r="E79" s="1670"/>
      <c r="F79" s="1527"/>
      <c r="G79" s="1527"/>
      <c r="H79" s="1590"/>
      <c r="I79" s="1485"/>
      <c r="J79" s="747" t="s">
        <v>2829</v>
      </c>
      <c r="K79" s="402" t="s">
        <v>2892</v>
      </c>
      <c r="L79" s="747" t="s">
        <v>2891</v>
      </c>
      <c r="M79" s="1397"/>
      <c r="N79" s="1397"/>
      <c r="O79" s="1649"/>
      <c r="P79" s="2092"/>
      <c r="Q79" s="2093"/>
    </row>
    <row r="80" spans="2:17" ht="45" x14ac:dyDescent="0.25">
      <c r="B80" s="794" t="s">
        <v>858</v>
      </c>
      <c r="C80" s="743" t="s">
        <v>215</v>
      </c>
      <c r="D80" s="786" t="s">
        <v>2890</v>
      </c>
      <c r="E80" s="795">
        <v>9133202</v>
      </c>
      <c r="F80" s="786" t="s">
        <v>261</v>
      </c>
      <c r="G80" s="786" t="s">
        <v>1358</v>
      </c>
      <c r="H80" s="1045" t="s">
        <v>2889</v>
      </c>
      <c r="I80" s="790" t="s">
        <v>81</v>
      </c>
      <c r="J80" s="747" t="s">
        <v>318</v>
      </c>
      <c r="K80" s="402" t="s">
        <v>2888</v>
      </c>
      <c r="L80" s="747" t="s">
        <v>2887</v>
      </c>
      <c r="M80" s="741" t="s">
        <v>20</v>
      </c>
      <c r="N80" s="741" t="s">
        <v>235</v>
      </c>
      <c r="O80" s="777" t="s">
        <v>20</v>
      </c>
      <c r="P80" s="775"/>
      <c r="Q80" s="776"/>
    </row>
    <row r="81" spans="2:18" ht="30" x14ac:dyDescent="0.25">
      <c r="B81" s="2082" t="s">
        <v>858</v>
      </c>
      <c r="C81" s="2079" t="s">
        <v>215</v>
      </c>
      <c r="D81" s="2079" t="s">
        <v>2886</v>
      </c>
      <c r="E81" s="2079">
        <v>64868223</v>
      </c>
      <c r="F81" s="2079" t="s">
        <v>2885</v>
      </c>
      <c r="G81" s="2079" t="s">
        <v>161</v>
      </c>
      <c r="H81" s="2085">
        <v>36413</v>
      </c>
      <c r="I81" s="2079" t="s">
        <v>81</v>
      </c>
      <c r="J81" s="747" t="s">
        <v>2884</v>
      </c>
      <c r="K81" s="402" t="s">
        <v>2883</v>
      </c>
      <c r="L81" s="406" t="s">
        <v>245</v>
      </c>
      <c r="M81" s="2079" t="s">
        <v>20</v>
      </c>
      <c r="N81" s="2079" t="s">
        <v>21</v>
      </c>
      <c r="O81" s="2079" t="s">
        <v>20</v>
      </c>
      <c r="P81" s="1793" t="s">
        <v>2882</v>
      </c>
      <c r="Q81" s="1794"/>
      <c r="R81" s="1604" t="s">
        <v>2881</v>
      </c>
    </row>
    <row r="82" spans="2:18" ht="45" x14ac:dyDescent="0.25">
      <c r="B82" s="2083"/>
      <c r="C82" s="2080"/>
      <c r="D82" s="2080"/>
      <c r="E82" s="2080"/>
      <c r="F82" s="2080"/>
      <c r="G82" s="2080"/>
      <c r="H82" s="2086"/>
      <c r="I82" s="2080"/>
      <c r="J82" s="747" t="s">
        <v>2880</v>
      </c>
      <c r="K82" s="402" t="s">
        <v>2879</v>
      </c>
      <c r="L82" s="406" t="s">
        <v>245</v>
      </c>
      <c r="M82" s="2080"/>
      <c r="N82" s="2080"/>
      <c r="O82" s="2080"/>
      <c r="P82" s="2088"/>
      <c r="Q82" s="2089"/>
      <c r="R82" s="1604"/>
    </row>
    <row r="83" spans="2:18" ht="207" customHeight="1" x14ac:dyDescent="0.25">
      <c r="B83" s="2084"/>
      <c r="C83" s="2081"/>
      <c r="D83" s="2081"/>
      <c r="E83" s="2081"/>
      <c r="F83" s="2081"/>
      <c r="G83" s="2081"/>
      <c r="H83" s="2087"/>
      <c r="I83" s="2081"/>
      <c r="J83" s="747" t="s">
        <v>2878</v>
      </c>
      <c r="K83" s="402" t="s">
        <v>2877</v>
      </c>
      <c r="L83" s="406" t="s">
        <v>2876</v>
      </c>
      <c r="M83" s="2081"/>
      <c r="N83" s="2081"/>
      <c r="O83" s="2081"/>
      <c r="P83" s="1795"/>
      <c r="Q83" s="1796"/>
      <c r="R83" s="1604"/>
    </row>
    <row r="84" spans="2:18" ht="30" x14ac:dyDescent="0.25">
      <c r="B84" s="1518" t="s">
        <v>858</v>
      </c>
      <c r="C84" s="1520" t="s">
        <v>215</v>
      </c>
      <c r="D84" s="1520" t="s">
        <v>2875</v>
      </c>
      <c r="E84" s="1530">
        <v>35195418</v>
      </c>
      <c r="F84" s="1522" t="s">
        <v>113</v>
      </c>
      <c r="G84" s="1522" t="s">
        <v>161</v>
      </c>
      <c r="H84" s="1589">
        <v>37862</v>
      </c>
      <c r="I84" s="1484" t="s">
        <v>81</v>
      </c>
      <c r="J84" s="747" t="s">
        <v>2874</v>
      </c>
      <c r="K84" s="269" t="s">
        <v>2873</v>
      </c>
      <c r="L84" s="269" t="s">
        <v>2872</v>
      </c>
      <c r="M84" s="1403" t="s">
        <v>20</v>
      </c>
      <c r="N84" s="1403" t="s">
        <v>21</v>
      </c>
      <c r="O84" s="1403" t="s">
        <v>20</v>
      </c>
      <c r="P84" s="1390" t="s">
        <v>2871</v>
      </c>
      <c r="Q84" s="1391"/>
    </row>
    <row r="85" spans="2:18" ht="30" x14ac:dyDescent="0.25">
      <c r="B85" s="1526"/>
      <c r="C85" s="1527"/>
      <c r="D85" s="1527"/>
      <c r="E85" s="1531"/>
      <c r="F85" s="1528"/>
      <c r="G85" s="1528"/>
      <c r="H85" s="1590"/>
      <c r="I85" s="1485"/>
      <c r="J85" s="104" t="s">
        <v>2870</v>
      </c>
      <c r="K85" s="269" t="s">
        <v>2869</v>
      </c>
      <c r="L85" s="107" t="s">
        <v>2868</v>
      </c>
      <c r="M85" s="1397"/>
      <c r="N85" s="1397"/>
      <c r="O85" s="1397"/>
      <c r="P85" s="1595" t="s">
        <v>2867</v>
      </c>
      <c r="Q85" s="1596"/>
    </row>
    <row r="86" spans="2:18" ht="45" x14ac:dyDescent="0.25">
      <c r="B86" s="1519"/>
      <c r="C86" s="1521"/>
      <c r="D86" s="1521"/>
      <c r="E86" s="1532"/>
      <c r="F86" s="1517"/>
      <c r="G86" s="1517"/>
      <c r="H86" s="1591"/>
      <c r="I86" s="1486"/>
      <c r="J86" s="747" t="s">
        <v>2866</v>
      </c>
      <c r="K86" s="402" t="s">
        <v>2865</v>
      </c>
      <c r="L86" s="747" t="s">
        <v>2864</v>
      </c>
      <c r="M86" s="1404"/>
      <c r="N86" s="1404"/>
      <c r="O86" s="1404"/>
      <c r="P86" s="1599"/>
      <c r="Q86" s="1600"/>
    </row>
    <row r="87" spans="2:18" ht="75" x14ac:dyDescent="0.25">
      <c r="B87" s="1034" t="s">
        <v>858</v>
      </c>
      <c r="C87" s="603" t="s">
        <v>259</v>
      </c>
      <c r="D87" s="603" t="s">
        <v>2863</v>
      </c>
      <c r="E87" s="1043">
        <v>64870648</v>
      </c>
      <c r="F87" s="603" t="s">
        <v>177</v>
      </c>
      <c r="G87" s="804" t="s">
        <v>279</v>
      </c>
      <c r="H87" s="198">
        <v>40004</v>
      </c>
      <c r="I87" s="96" t="s">
        <v>81</v>
      </c>
      <c r="J87" s="747" t="s">
        <v>2779</v>
      </c>
      <c r="K87" s="402" t="s">
        <v>2862</v>
      </c>
      <c r="L87" s="406" t="s">
        <v>1248</v>
      </c>
      <c r="M87" s="746" t="s">
        <v>20</v>
      </c>
      <c r="N87" s="746" t="s">
        <v>21</v>
      </c>
      <c r="O87" s="746" t="s">
        <v>20</v>
      </c>
      <c r="P87" s="1390" t="s">
        <v>2861</v>
      </c>
      <c r="Q87" s="1391"/>
    </row>
    <row r="88" spans="2:18" ht="30" x14ac:dyDescent="0.25">
      <c r="B88" s="1034" t="s">
        <v>1532</v>
      </c>
      <c r="C88" s="603" t="s">
        <v>111</v>
      </c>
      <c r="D88" s="603" t="s">
        <v>2832</v>
      </c>
      <c r="E88" s="1043"/>
      <c r="F88" s="603" t="s">
        <v>2860</v>
      </c>
      <c r="G88" s="804"/>
      <c r="H88" s="198"/>
      <c r="I88" s="96"/>
      <c r="J88" s="104"/>
      <c r="K88" s="269"/>
      <c r="L88" s="107"/>
      <c r="M88" s="746"/>
      <c r="N88" s="746" t="s">
        <v>21</v>
      </c>
      <c r="O88" s="746"/>
      <c r="P88" s="1390" t="s">
        <v>2859</v>
      </c>
      <c r="Q88" s="1391"/>
    </row>
    <row r="89" spans="2:18" ht="30" x14ac:dyDescent="0.25">
      <c r="B89" s="2076" t="s">
        <v>1532</v>
      </c>
      <c r="C89" s="2073" t="s">
        <v>111</v>
      </c>
      <c r="D89" s="2073" t="s">
        <v>2858</v>
      </c>
      <c r="E89" s="2073">
        <v>64704923</v>
      </c>
      <c r="F89" s="2073" t="s">
        <v>274</v>
      </c>
      <c r="G89" s="1522" t="s">
        <v>161</v>
      </c>
      <c r="H89" s="1516">
        <v>40158</v>
      </c>
      <c r="I89" s="1484" t="s">
        <v>81</v>
      </c>
      <c r="J89" s="104" t="s">
        <v>2857</v>
      </c>
      <c r="K89" s="269"/>
      <c r="L89" s="107" t="s">
        <v>2856</v>
      </c>
      <c r="M89" s="1403" t="s">
        <v>20</v>
      </c>
      <c r="N89" s="1403" t="s">
        <v>21</v>
      </c>
      <c r="O89" s="1403" t="s">
        <v>20</v>
      </c>
      <c r="P89" s="1390" t="s">
        <v>2855</v>
      </c>
      <c r="Q89" s="1391"/>
    </row>
    <row r="90" spans="2:18" ht="30" x14ac:dyDescent="0.25">
      <c r="B90" s="2077"/>
      <c r="C90" s="2074"/>
      <c r="D90" s="2074"/>
      <c r="E90" s="2074"/>
      <c r="F90" s="2074"/>
      <c r="G90" s="1528"/>
      <c r="H90" s="1529"/>
      <c r="I90" s="1485"/>
      <c r="J90" s="104" t="s">
        <v>2797</v>
      </c>
      <c r="K90" s="269" t="s">
        <v>2854</v>
      </c>
      <c r="L90" s="107" t="s">
        <v>274</v>
      </c>
      <c r="M90" s="1397"/>
      <c r="N90" s="1397"/>
      <c r="O90" s="1397"/>
      <c r="P90" s="1390" t="s">
        <v>2853</v>
      </c>
      <c r="Q90" s="1391"/>
    </row>
    <row r="91" spans="2:18" ht="30" x14ac:dyDescent="0.25">
      <c r="B91" s="2078"/>
      <c r="C91" s="2075"/>
      <c r="D91" s="2075"/>
      <c r="E91" s="2075"/>
      <c r="F91" s="2075"/>
      <c r="G91" s="1517"/>
      <c r="H91" s="1523"/>
      <c r="I91" s="1486"/>
      <c r="J91" s="104" t="s">
        <v>2852</v>
      </c>
      <c r="K91" s="269"/>
      <c r="L91" s="107" t="s">
        <v>2851</v>
      </c>
      <c r="M91" s="1404"/>
      <c r="N91" s="1404"/>
      <c r="O91" s="1404"/>
      <c r="P91" s="1390" t="s">
        <v>2850</v>
      </c>
      <c r="Q91" s="1391"/>
    </row>
    <row r="92" spans="2:18" ht="222" customHeight="1" x14ac:dyDescent="0.25">
      <c r="B92" s="329" t="s">
        <v>1532</v>
      </c>
      <c r="C92" s="603" t="s">
        <v>111</v>
      </c>
      <c r="D92" s="603" t="s">
        <v>2849</v>
      </c>
      <c r="E92" s="1043">
        <v>1102827758</v>
      </c>
      <c r="F92" s="603" t="s">
        <v>274</v>
      </c>
      <c r="G92" s="803" t="s">
        <v>133</v>
      </c>
      <c r="H92" s="198">
        <v>41109</v>
      </c>
      <c r="I92" s="96" t="s">
        <v>81</v>
      </c>
      <c r="J92" s="747" t="s">
        <v>2786</v>
      </c>
      <c r="K92" s="269" t="s">
        <v>2848</v>
      </c>
      <c r="L92" s="107" t="s">
        <v>274</v>
      </c>
      <c r="M92" s="746" t="s">
        <v>20</v>
      </c>
      <c r="N92" s="746" t="s">
        <v>21</v>
      </c>
      <c r="O92" s="746" t="s">
        <v>20</v>
      </c>
      <c r="P92" s="1820" t="s">
        <v>2847</v>
      </c>
      <c r="Q92" s="1821"/>
      <c r="R92" s="404"/>
    </row>
    <row r="93" spans="2:18" ht="209.25" customHeight="1" x14ac:dyDescent="0.25">
      <c r="B93" s="329" t="s">
        <v>1532</v>
      </c>
      <c r="C93" s="603" t="s">
        <v>111</v>
      </c>
      <c r="D93" s="603" t="s">
        <v>2846</v>
      </c>
      <c r="E93" s="1043">
        <v>1102841560</v>
      </c>
      <c r="F93" s="603" t="s">
        <v>274</v>
      </c>
      <c r="G93" s="803" t="s">
        <v>133</v>
      </c>
      <c r="H93" s="198">
        <v>34992</v>
      </c>
      <c r="I93" s="96" t="s">
        <v>81</v>
      </c>
      <c r="J93" s="747" t="s">
        <v>2797</v>
      </c>
      <c r="K93" s="269" t="s">
        <v>2845</v>
      </c>
      <c r="L93" s="107" t="s">
        <v>274</v>
      </c>
      <c r="M93" s="746" t="s">
        <v>20</v>
      </c>
      <c r="N93" s="746" t="s">
        <v>21</v>
      </c>
      <c r="O93" s="742"/>
      <c r="P93" s="1406" t="s">
        <v>2844</v>
      </c>
      <c r="Q93" s="2094"/>
      <c r="R93" s="1044"/>
    </row>
    <row r="94" spans="2:18" ht="90" x14ac:dyDescent="0.25">
      <c r="B94" s="329" t="s">
        <v>1532</v>
      </c>
      <c r="C94" s="603" t="s">
        <v>111</v>
      </c>
      <c r="D94" s="603" t="s">
        <v>2843</v>
      </c>
      <c r="E94" s="1043">
        <v>18858308</v>
      </c>
      <c r="F94" s="603" t="s">
        <v>297</v>
      </c>
      <c r="G94" s="268" t="s">
        <v>161</v>
      </c>
      <c r="H94" s="1042">
        <v>40445</v>
      </c>
      <c r="I94" s="96" t="s">
        <v>81</v>
      </c>
      <c r="J94" s="747" t="s">
        <v>2842</v>
      </c>
      <c r="K94" s="269" t="s">
        <v>2841</v>
      </c>
      <c r="L94" s="107" t="s">
        <v>297</v>
      </c>
      <c r="M94" s="746" t="s">
        <v>20</v>
      </c>
      <c r="N94" s="746" t="s">
        <v>21</v>
      </c>
      <c r="O94" s="746" t="s">
        <v>20</v>
      </c>
      <c r="P94" s="1392" t="s">
        <v>2840</v>
      </c>
      <c r="Q94" s="1392"/>
    </row>
    <row r="95" spans="2:18" ht="90" x14ac:dyDescent="0.25">
      <c r="B95" s="1518" t="s">
        <v>1532</v>
      </c>
      <c r="C95" s="2073" t="s">
        <v>111</v>
      </c>
      <c r="D95" s="2073" t="s">
        <v>2839</v>
      </c>
      <c r="E95" s="2073">
        <v>22865767</v>
      </c>
      <c r="F95" s="2073" t="s">
        <v>274</v>
      </c>
      <c r="G95" s="1520" t="s">
        <v>728</v>
      </c>
      <c r="H95" s="1516">
        <v>37750</v>
      </c>
      <c r="I95" s="1484" t="s">
        <v>81</v>
      </c>
      <c r="J95" s="747" t="s">
        <v>2838</v>
      </c>
      <c r="K95" s="269" t="s">
        <v>2837</v>
      </c>
      <c r="L95" s="107" t="s">
        <v>2836</v>
      </c>
      <c r="M95" s="1403" t="s">
        <v>20</v>
      </c>
      <c r="N95" s="1403" t="s">
        <v>235</v>
      </c>
      <c r="O95" s="1403" t="s">
        <v>20</v>
      </c>
      <c r="P95" s="1595"/>
      <c r="Q95" s="1596"/>
    </row>
    <row r="96" spans="2:18" ht="75" x14ac:dyDescent="0.25">
      <c r="B96" s="1519"/>
      <c r="C96" s="2075"/>
      <c r="D96" s="2075"/>
      <c r="E96" s="2075"/>
      <c r="F96" s="2075"/>
      <c r="G96" s="1521"/>
      <c r="H96" s="1523"/>
      <c r="I96" s="1486"/>
      <c r="J96" s="747" t="s">
        <v>2835</v>
      </c>
      <c r="K96" s="269" t="s">
        <v>2834</v>
      </c>
      <c r="L96" s="107" t="s">
        <v>2833</v>
      </c>
      <c r="M96" s="1404"/>
      <c r="N96" s="1404"/>
      <c r="O96" s="1404"/>
      <c r="P96" s="1599"/>
      <c r="Q96" s="1600"/>
    </row>
    <row r="97" spans="2:17" ht="45" x14ac:dyDescent="0.25">
      <c r="B97" s="1034" t="s">
        <v>1532</v>
      </c>
      <c r="C97" s="603" t="s">
        <v>111</v>
      </c>
      <c r="D97" s="603" t="s">
        <v>2832</v>
      </c>
      <c r="E97" s="1041">
        <v>80179434</v>
      </c>
      <c r="F97" s="1041" t="s">
        <v>2831</v>
      </c>
      <c r="G97" s="787" t="s">
        <v>2830</v>
      </c>
      <c r="H97" s="798">
        <v>38928</v>
      </c>
      <c r="I97" s="792" t="s">
        <v>81</v>
      </c>
      <c r="J97" s="747" t="s">
        <v>2829</v>
      </c>
      <c r="K97" s="269" t="s">
        <v>2828</v>
      </c>
      <c r="L97" s="107" t="s">
        <v>278</v>
      </c>
      <c r="M97" s="742" t="s">
        <v>20</v>
      </c>
      <c r="N97" s="742" t="s">
        <v>21</v>
      </c>
      <c r="O97" s="742" t="s">
        <v>20</v>
      </c>
      <c r="P97" s="1392" t="s">
        <v>2827</v>
      </c>
      <c r="Q97" s="1392"/>
    </row>
    <row r="98" spans="2:17" ht="45" x14ac:dyDescent="0.25">
      <c r="B98" s="1520" t="s">
        <v>1532</v>
      </c>
      <c r="C98" s="2073" t="s">
        <v>111</v>
      </c>
      <c r="D98" s="2073" t="s">
        <v>2826</v>
      </c>
      <c r="E98" s="2073">
        <v>1104412361</v>
      </c>
      <c r="F98" s="2073" t="s">
        <v>113</v>
      </c>
      <c r="G98" s="1520" t="s">
        <v>2824</v>
      </c>
      <c r="H98" s="1516">
        <v>41013</v>
      </c>
      <c r="I98" s="1484" t="s">
        <v>81</v>
      </c>
      <c r="J98" s="787" t="s">
        <v>2824</v>
      </c>
      <c r="K98" s="269"/>
      <c r="L98" s="107"/>
      <c r="M98" s="1403" t="s">
        <v>20</v>
      </c>
      <c r="N98" s="1403" t="s">
        <v>21</v>
      </c>
      <c r="O98" s="1403" t="s">
        <v>20</v>
      </c>
      <c r="P98" s="1595" t="s">
        <v>2825</v>
      </c>
      <c r="Q98" s="1596"/>
    </row>
    <row r="99" spans="2:17" ht="45" x14ac:dyDescent="0.25">
      <c r="B99" s="1527"/>
      <c r="C99" s="2074"/>
      <c r="D99" s="2074"/>
      <c r="E99" s="2074"/>
      <c r="F99" s="2074"/>
      <c r="G99" s="1527"/>
      <c r="H99" s="1529"/>
      <c r="I99" s="1485"/>
      <c r="J99" s="787" t="s">
        <v>2824</v>
      </c>
      <c r="K99" s="269"/>
      <c r="L99" s="107"/>
      <c r="M99" s="1397"/>
      <c r="N99" s="1397"/>
      <c r="O99" s="1397"/>
      <c r="P99" s="1599"/>
      <c r="Q99" s="1600"/>
    </row>
    <row r="100" spans="2:17" ht="60" x14ac:dyDescent="0.25">
      <c r="B100" s="1521"/>
      <c r="C100" s="2075"/>
      <c r="D100" s="2075"/>
      <c r="E100" s="2075"/>
      <c r="F100" s="2075"/>
      <c r="G100" s="1521"/>
      <c r="H100" s="1523"/>
      <c r="I100" s="1486"/>
      <c r="J100" s="104" t="s">
        <v>2823</v>
      </c>
      <c r="K100" s="269"/>
      <c r="L100" s="269" t="s">
        <v>2822</v>
      </c>
      <c r="M100" s="1404"/>
      <c r="N100" s="1404"/>
      <c r="O100" s="1404"/>
      <c r="P100" s="1392" t="s">
        <v>2821</v>
      </c>
      <c r="Q100" s="1392"/>
    </row>
    <row r="101" spans="2:17" ht="60" x14ac:dyDescent="0.25">
      <c r="B101" s="1520" t="s">
        <v>1532</v>
      </c>
      <c r="C101" s="2073" t="s">
        <v>111</v>
      </c>
      <c r="D101" s="2073" t="s">
        <v>2820</v>
      </c>
      <c r="E101" s="2073">
        <v>1102850203</v>
      </c>
      <c r="F101" s="2073" t="s">
        <v>274</v>
      </c>
      <c r="G101" s="1520" t="s">
        <v>701</v>
      </c>
      <c r="H101" s="1516">
        <v>41613</v>
      </c>
      <c r="I101" s="1484" t="s">
        <v>81</v>
      </c>
      <c r="J101" s="104" t="s">
        <v>2819</v>
      </c>
      <c r="K101" s="269" t="s">
        <v>2818</v>
      </c>
      <c r="L101" s="269" t="s">
        <v>2817</v>
      </c>
      <c r="M101" s="1403" t="s">
        <v>20</v>
      </c>
      <c r="N101" s="1403" t="s">
        <v>235</v>
      </c>
      <c r="O101" s="1403" t="s">
        <v>20</v>
      </c>
      <c r="P101" s="1595"/>
      <c r="Q101" s="1596"/>
    </row>
    <row r="102" spans="2:17" ht="30" x14ac:dyDescent="0.25">
      <c r="B102" s="1527"/>
      <c r="C102" s="2074"/>
      <c r="D102" s="2074"/>
      <c r="E102" s="2074"/>
      <c r="F102" s="2074"/>
      <c r="G102" s="1527"/>
      <c r="H102" s="1529"/>
      <c r="I102" s="1485"/>
      <c r="J102" s="104" t="s">
        <v>2816</v>
      </c>
      <c r="K102" s="269" t="s">
        <v>2815</v>
      </c>
      <c r="L102" s="269" t="s">
        <v>2814</v>
      </c>
      <c r="M102" s="1397"/>
      <c r="N102" s="1397"/>
      <c r="O102" s="1397"/>
      <c r="P102" s="1597"/>
      <c r="Q102" s="1598"/>
    </row>
    <row r="103" spans="2:17" ht="60" x14ac:dyDescent="0.25">
      <c r="B103" s="1527"/>
      <c r="C103" s="2074"/>
      <c r="D103" s="2074"/>
      <c r="E103" s="2074"/>
      <c r="F103" s="2074"/>
      <c r="G103" s="1527"/>
      <c r="H103" s="1529"/>
      <c r="I103" s="1485"/>
      <c r="J103" s="104" t="s">
        <v>2813</v>
      </c>
      <c r="K103" s="269" t="s">
        <v>2812</v>
      </c>
      <c r="L103" s="269" t="s">
        <v>139</v>
      </c>
      <c r="M103" s="1397"/>
      <c r="N103" s="1397"/>
      <c r="O103" s="1397"/>
      <c r="P103" s="1597"/>
      <c r="Q103" s="1598"/>
    </row>
    <row r="104" spans="2:17" ht="60" x14ac:dyDescent="0.25">
      <c r="B104" s="1521"/>
      <c r="C104" s="2075"/>
      <c r="D104" s="2075"/>
      <c r="E104" s="2075"/>
      <c r="F104" s="2075"/>
      <c r="G104" s="1521"/>
      <c r="H104" s="1523"/>
      <c r="I104" s="1486"/>
      <c r="J104" s="104" t="s">
        <v>2811</v>
      </c>
      <c r="K104" s="269" t="s">
        <v>2810</v>
      </c>
      <c r="L104" s="269" t="s">
        <v>2809</v>
      </c>
      <c r="M104" s="1397"/>
      <c r="N104" s="1397"/>
      <c r="O104" s="1397"/>
      <c r="P104" s="1597"/>
      <c r="Q104" s="1598"/>
    </row>
    <row r="105" spans="2:17" ht="45" x14ac:dyDescent="0.25">
      <c r="B105" s="1520" t="s">
        <v>1532</v>
      </c>
      <c r="C105" s="2070" t="s">
        <v>2808</v>
      </c>
      <c r="D105" s="2073" t="s">
        <v>2807</v>
      </c>
      <c r="E105" s="2073">
        <v>64577951</v>
      </c>
      <c r="F105" s="2073" t="s">
        <v>274</v>
      </c>
      <c r="G105" s="1520" t="s">
        <v>701</v>
      </c>
      <c r="H105" s="1516">
        <v>41847</v>
      </c>
      <c r="I105" s="1484"/>
      <c r="J105" s="104" t="s">
        <v>2806</v>
      </c>
      <c r="K105" s="269"/>
      <c r="L105" s="269" t="s">
        <v>2805</v>
      </c>
      <c r="M105" s="1403" t="s">
        <v>20</v>
      </c>
      <c r="N105" s="1403" t="s">
        <v>235</v>
      </c>
      <c r="O105" s="1403" t="s">
        <v>20</v>
      </c>
      <c r="P105" s="1595"/>
      <c r="Q105" s="1596"/>
    </row>
    <row r="106" spans="2:17" ht="45" x14ac:dyDescent="0.25">
      <c r="B106" s="1527"/>
      <c r="C106" s="2071"/>
      <c r="D106" s="2074"/>
      <c r="E106" s="2074"/>
      <c r="F106" s="2074"/>
      <c r="G106" s="1527"/>
      <c r="H106" s="1529"/>
      <c r="I106" s="1485"/>
      <c r="J106" s="104" t="s">
        <v>318</v>
      </c>
      <c r="K106" s="269" t="s">
        <v>2804</v>
      </c>
      <c r="L106" s="269" t="s">
        <v>2803</v>
      </c>
      <c r="M106" s="1397"/>
      <c r="N106" s="1397"/>
      <c r="O106" s="1397"/>
      <c r="P106" s="1597"/>
      <c r="Q106" s="1598"/>
    </row>
    <row r="107" spans="2:17" ht="45" x14ac:dyDescent="0.25">
      <c r="B107" s="1521"/>
      <c r="C107" s="2072"/>
      <c r="D107" s="2075"/>
      <c r="E107" s="2075"/>
      <c r="F107" s="2075"/>
      <c r="G107" s="1521"/>
      <c r="H107" s="1523"/>
      <c r="I107" s="1486"/>
      <c r="J107" s="120" t="s">
        <v>2802</v>
      </c>
      <c r="K107" s="201" t="s">
        <v>2801</v>
      </c>
      <c r="L107" s="120" t="s">
        <v>2800</v>
      </c>
      <c r="M107" s="1404"/>
      <c r="N107" s="1404"/>
      <c r="O107" s="1404"/>
      <c r="P107" s="1599"/>
      <c r="Q107" s="1600"/>
    </row>
    <row r="108" spans="2:17" ht="27" thickBot="1" x14ac:dyDescent="0.3">
      <c r="B108" s="2069" t="s">
        <v>143</v>
      </c>
      <c r="C108" s="1828"/>
      <c r="D108" s="1828"/>
      <c r="E108" s="1828"/>
      <c r="F108" s="1828"/>
      <c r="G108" s="1828"/>
      <c r="H108" s="1828"/>
      <c r="I108" s="1828"/>
      <c r="J108" s="1828"/>
      <c r="K108" s="1828"/>
      <c r="L108" s="1828"/>
      <c r="M108" s="1828"/>
      <c r="N108" s="1829"/>
    </row>
    <row r="111" spans="2:17" ht="30" x14ac:dyDescent="0.25">
      <c r="B111" s="92" t="s">
        <v>19</v>
      </c>
      <c r="C111" s="92" t="s">
        <v>144</v>
      </c>
      <c r="D111" s="1387" t="s">
        <v>77</v>
      </c>
      <c r="E111" s="1388"/>
    </row>
    <row r="112" spans="2:17" x14ac:dyDescent="0.25">
      <c r="B112" s="120" t="s">
        <v>145</v>
      </c>
      <c r="C112" s="746" t="s">
        <v>20</v>
      </c>
      <c r="D112" s="1389"/>
      <c r="E112" s="1389"/>
    </row>
    <row r="115" spans="1:26" ht="26.25" x14ac:dyDescent="0.25">
      <c r="B115" s="1408" t="s">
        <v>146</v>
      </c>
      <c r="C115" s="1409"/>
      <c r="D115" s="1409"/>
      <c r="E115" s="1409"/>
      <c r="F115" s="1409"/>
      <c r="G115" s="1409"/>
      <c r="H115" s="1409"/>
      <c r="I115" s="1409"/>
      <c r="J115" s="1409"/>
      <c r="K115" s="1409"/>
      <c r="L115" s="1409"/>
      <c r="M115" s="1409"/>
      <c r="N115" s="1409"/>
      <c r="O115" s="1409"/>
      <c r="P115" s="1409"/>
    </row>
    <row r="117" spans="1:26" ht="15.75" thickBot="1" x14ac:dyDescent="0.3"/>
    <row r="118" spans="1:26" ht="27" thickBot="1" x14ac:dyDescent="0.3">
      <c r="B118" s="1393" t="s">
        <v>147</v>
      </c>
      <c r="C118" s="1394"/>
      <c r="D118" s="1394"/>
      <c r="E118" s="1394"/>
      <c r="F118" s="1394"/>
      <c r="G118" s="1394"/>
      <c r="H118" s="1394"/>
      <c r="I118" s="1394"/>
      <c r="J118" s="1394"/>
      <c r="K118" s="1394"/>
      <c r="L118" s="1394"/>
      <c r="M118" s="1394"/>
      <c r="N118" s="1395"/>
    </row>
    <row r="120" spans="1:26" ht="15.75" thickBot="1" x14ac:dyDescent="0.3">
      <c r="M120" s="46"/>
      <c r="N120" s="46"/>
    </row>
    <row r="121" spans="1:26" s="13" customFormat="1" ht="60.75" thickBot="1" x14ac:dyDescent="0.3">
      <c r="B121" s="47" t="s">
        <v>35</v>
      </c>
      <c r="C121" s="47" t="s">
        <v>36</v>
      </c>
      <c r="D121" s="47" t="s">
        <v>37</v>
      </c>
      <c r="E121" s="47" t="s">
        <v>38</v>
      </c>
      <c r="F121" s="47" t="s">
        <v>39</v>
      </c>
      <c r="G121" s="47" t="s">
        <v>40</v>
      </c>
      <c r="H121" s="47" t="s">
        <v>41</v>
      </c>
      <c r="I121" s="47" t="s">
        <v>42</v>
      </c>
      <c r="J121" s="47" t="s">
        <v>43</v>
      </c>
      <c r="K121" s="47" t="s">
        <v>44</v>
      </c>
      <c r="L121" s="47" t="s">
        <v>45</v>
      </c>
      <c r="M121" s="48" t="s">
        <v>46</v>
      </c>
      <c r="N121" s="47" t="s">
        <v>47</v>
      </c>
      <c r="O121" s="47" t="s">
        <v>48</v>
      </c>
      <c r="P121" s="49" t="s">
        <v>49</v>
      </c>
      <c r="Q121" s="49" t="s">
        <v>50</v>
      </c>
    </row>
    <row r="122" spans="1:26" s="62" customFormat="1" ht="15.75" thickBot="1" x14ac:dyDescent="0.3">
      <c r="A122" s="50">
        <v>1</v>
      </c>
      <c r="B122" s="1443"/>
      <c r="C122" s="1443"/>
      <c r="D122" s="1443"/>
      <c r="E122" s="1443"/>
      <c r="F122" s="1443"/>
      <c r="G122" s="1443"/>
      <c r="H122" s="1443"/>
      <c r="I122" s="1443"/>
      <c r="J122" s="1443"/>
      <c r="K122" s="1443"/>
      <c r="L122" s="1443"/>
      <c r="M122" s="1444"/>
      <c r="N122" s="75"/>
      <c r="O122" s="77"/>
      <c r="P122" s="77"/>
      <c r="Q122" s="65"/>
      <c r="R122" s="61"/>
      <c r="S122" s="61"/>
      <c r="T122" s="61"/>
      <c r="U122" s="61"/>
      <c r="V122" s="61"/>
      <c r="W122" s="61"/>
      <c r="X122" s="61"/>
      <c r="Y122" s="61"/>
      <c r="Z122" s="61"/>
    </row>
    <row r="123" spans="1:26" s="62" customFormat="1" ht="45" x14ac:dyDescent="0.25">
      <c r="A123" s="50">
        <f>+A122+1</f>
        <v>2</v>
      </c>
      <c r="B123" s="71" t="s">
        <v>2799</v>
      </c>
      <c r="C123" s="71" t="s">
        <v>2799</v>
      </c>
      <c r="D123" s="52" t="s">
        <v>318</v>
      </c>
      <c r="E123" s="121">
        <v>701820120186</v>
      </c>
      <c r="F123" s="73" t="s">
        <v>20</v>
      </c>
      <c r="G123" s="225">
        <v>1</v>
      </c>
      <c r="H123" s="226">
        <v>40939</v>
      </c>
      <c r="I123" s="226">
        <v>41274</v>
      </c>
      <c r="J123" s="74" t="s">
        <v>21</v>
      </c>
      <c r="K123" s="75">
        <v>11</v>
      </c>
      <c r="L123" s="75">
        <v>0</v>
      </c>
      <c r="M123" s="76">
        <v>190</v>
      </c>
      <c r="N123" s="76">
        <v>190</v>
      </c>
      <c r="O123" s="77">
        <v>124892970</v>
      </c>
      <c r="P123" s="77" t="s">
        <v>2798</v>
      </c>
      <c r="Q123" s="65"/>
      <c r="R123" s="61"/>
      <c r="S123" s="61"/>
      <c r="T123" s="61"/>
      <c r="U123" s="61"/>
      <c r="V123" s="61"/>
      <c r="W123" s="61"/>
      <c r="X123" s="61"/>
      <c r="Y123" s="61"/>
      <c r="Z123" s="61"/>
    </row>
    <row r="124" spans="1:26" s="62" customFormat="1" ht="60" x14ac:dyDescent="0.25">
      <c r="A124" s="50">
        <f>+A123+1</f>
        <v>3</v>
      </c>
      <c r="B124" s="71" t="s">
        <v>2797</v>
      </c>
      <c r="C124" s="71" t="s">
        <v>2797</v>
      </c>
      <c r="D124" s="52" t="s">
        <v>318</v>
      </c>
      <c r="E124" s="121">
        <v>701820140225</v>
      </c>
      <c r="F124" s="73" t="s">
        <v>20</v>
      </c>
      <c r="G124" s="228">
        <v>1</v>
      </c>
      <c r="H124" s="226">
        <v>41661</v>
      </c>
      <c r="I124" s="226">
        <v>41912</v>
      </c>
      <c r="J124" s="74" t="s">
        <v>21</v>
      </c>
      <c r="K124" s="75">
        <v>8.26</v>
      </c>
      <c r="L124" s="75">
        <v>0</v>
      </c>
      <c r="M124" s="76">
        <v>130</v>
      </c>
      <c r="N124" s="76">
        <v>130</v>
      </c>
      <c r="O124" s="77">
        <v>101292490</v>
      </c>
      <c r="P124" s="77">
        <v>110</v>
      </c>
      <c r="Q124" s="736" t="s">
        <v>2796</v>
      </c>
      <c r="R124" s="61"/>
      <c r="S124" s="61"/>
      <c r="T124" s="61"/>
      <c r="U124" s="61"/>
      <c r="V124" s="61"/>
      <c r="W124" s="61"/>
      <c r="X124" s="61"/>
      <c r="Y124" s="61"/>
      <c r="Z124" s="61"/>
    </row>
    <row r="125" spans="1:26" s="62" customFormat="1" x14ac:dyDescent="0.25">
      <c r="A125" s="50">
        <f>+A124+1</f>
        <v>4</v>
      </c>
      <c r="B125" s="71"/>
      <c r="C125" s="72"/>
      <c r="D125" s="71"/>
      <c r="E125" s="76"/>
      <c r="F125" s="73"/>
      <c r="G125" s="228"/>
      <c r="H125" s="226"/>
      <c r="I125" s="74"/>
      <c r="J125" s="74"/>
      <c r="K125" s="75"/>
      <c r="L125" s="75"/>
      <c r="M125" s="75"/>
      <c r="N125" s="75"/>
      <c r="O125" s="77"/>
      <c r="P125" s="77"/>
      <c r="Q125" s="65"/>
      <c r="R125" s="61"/>
      <c r="S125" s="61"/>
      <c r="T125" s="61"/>
      <c r="U125" s="61"/>
      <c r="V125" s="61"/>
      <c r="W125" s="61"/>
      <c r="X125" s="61"/>
      <c r="Y125" s="61"/>
      <c r="Z125" s="61"/>
    </row>
    <row r="126" spans="1:26" s="62" customFormat="1" x14ac:dyDescent="0.25">
      <c r="A126" s="50">
        <f>+A125+1</f>
        <v>5</v>
      </c>
      <c r="B126" s="71"/>
      <c r="C126" s="71"/>
      <c r="D126" s="71"/>
      <c r="E126" s="76"/>
      <c r="F126" s="73"/>
      <c r="G126" s="228"/>
      <c r="H126" s="226"/>
      <c r="I126" s="74"/>
      <c r="J126" s="74"/>
      <c r="K126" s="75">
        <v>19.260000000000002</v>
      </c>
      <c r="L126" s="75"/>
      <c r="M126" s="75">
        <v>320</v>
      </c>
      <c r="N126" s="75"/>
      <c r="O126" s="77">
        <f>SUM(O123:O125)</f>
        <v>226185460</v>
      </c>
      <c r="P126" s="77"/>
      <c r="Q126" s="65"/>
      <c r="R126" s="61"/>
      <c r="S126" s="61"/>
      <c r="T126" s="61"/>
      <c r="U126" s="61"/>
      <c r="V126" s="61"/>
      <c r="W126" s="61"/>
      <c r="X126" s="61"/>
      <c r="Y126" s="61"/>
      <c r="Z126" s="61"/>
    </row>
    <row r="127" spans="1:26" x14ac:dyDescent="0.25">
      <c r="B127" s="82"/>
      <c r="C127" s="82"/>
      <c r="D127" s="82"/>
      <c r="E127" s="83"/>
      <c r="F127" s="82"/>
      <c r="G127" s="82"/>
      <c r="H127" s="82"/>
      <c r="I127" s="82"/>
      <c r="J127" s="82"/>
      <c r="K127" s="82"/>
      <c r="L127" s="82"/>
      <c r="M127" s="82"/>
      <c r="N127" s="82"/>
      <c r="O127" s="82"/>
      <c r="P127" s="82"/>
    </row>
    <row r="128" spans="1:26" ht="18.75" x14ac:dyDescent="0.25">
      <c r="B128" s="86" t="s">
        <v>151</v>
      </c>
      <c r="C128" s="133" t="s">
        <v>2795</v>
      </c>
      <c r="H128" s="89"/>
      <c r="I128" s="89"/>
      <c r="J128" s="89"/>
      <c r="K128" s="89"/>
      <c r="L128" s="89"/>
      <c r="M128" s="89"/>
      <c r="N128" s="82"/>
      <c r="O128" s="82"/>
      <c r="P128" s="82"/>
    </row>
    <row r="130" spans="2:17" ht="15.75" thickBot="1" x14ac:dyDescent="0.3"/>
    <row r="131" spans="2:17" ht="30.75" thickBot="1" x14ac:dyDescent="0.3">
      <c r="B131" s="134" t="s">
        <v>152</v>
      </c>
      <c r="C131" s="135" t="s">
        <v>153</v>
      </c>
      <c r="D131" s="134" t="s">
        <v>29</v>
      </c>
      <c r="E131" s="135" t="s">
        <v>154</v>
      </c>
    </row>
    <row r="132" spans="2:17" x14ac:dyDescent="0.25">
      <c r="B132" s="136" t="s">
        <v>155</v>
      </c>
      <c r="C132" s="137">
        <v>20</v>
      </c>
      <c r="D132" s="137">
        <v>0</v>
      </c>
      <c r="E132" s="1396">
        <f>+D132+D133+D134</f>
        <v>40</v>
      </c>
    </row>
    <row r="133" spans="2:17" x14ac:dyDescent="0.25">
      <c r="B133" s="136" t="s">
        <v>156</v>
      </c>
      <c r="C133" s="740">
        <v>30</v>
      </c>
      <c r="D133" s="746">
        <v>0</v>
      </c>
      <c r="E133" s="1397"/>
    </row>
    <row r="134" spans="2:17" ht="15.75" thickBot="1" x14ac:dyDescent="0.3">
      <c r="B134" s="136" t="s">
        <v>157</v>
      </c>
      <c r="C134" s="139">
        <v>40</v>
      </c>
      <c r="D134" s="139">
        <v>40</v>
      </c>
      <c r="E134" s="1398"/>
    </row>
    <row r="136" spans="2:17" ht="15.75" thickBot="1" x14ac:dyDescent="0.3"/>
    <row r="137" spans="2:17" ht="27" thickBot="1" x14ac:dyDescent="0.3">
      <c r="B137" s="1393" t="s">
        <v>158</v>
      </c>
      <c r="C137" s="1394"/>
      <c r="D137" s="1394"/>
      <c r="E137" s="1394"/>
      <c r="F137" s="1394"/>
      <c r="G137" s="1394"/>
      <c r="H137" s="1394"/>
      <c r="I137" s="1394"/>
      <c r="J137" s="1394"/>
      <c r="K137" s="1394"/>
      <c r="L137" s="1394"/>
      <c r="M137" s="1394"/>
      <c r="N137" s="1395"/>
    </row>
    <row r="139" spans="2:17" ht="75" x14ac:dyDescent="0.25">
      <c r="B139" s="91" t="s">
        <v>87</v>
      </c>
      <c r="C139" s="91" t="s">
        <v>88</v>
      </c>
      <c r="D139" s="91" t="s">
        <v>89</v>
      </c>
      <c r="E139" s="91" t="s">
        <v>90</v>
      </c>
      <c r="F139" s="91" t="s">
        <v>91</v>
      </c>
      <c r="G139" s="91" t="s">
        <v>92</v>
      </c>
      <c r="H139" s="91" t="s">
        <v>93</v>
      </c>
      <c r="I139" s="91" t="s">
        <v>94</v>
      </c>
      <c r="J139" s="1387" t="s">
        <v>95</v>
      </c>
      <c r="K139" s="1405"/>
      <c r="L139" s="1388"/>
      <c r="M139" s="91" t="s">
        <v>96</v>
      </c>
      <c r="N139" s="91" t="s">
        <v>97</v>
      </c>
      <c r="O139" s="91" t="s">
        <v>98</v>
      </c>
      <c r="P139" s="1387" t="s">
        <v>77</v>
      </c>
      <c r="Q139" s="1388"/>
    </row>
    <row r="140" spans="2:17" ht="30" x14ac:dyDescent="0.25">
      <c r="B140" s="329" t="s">
        <v>320</v>
      </c>
      <c r="C140" s="98" t="s">
        <v>321</v>
      </c>
      <c r="D140" s="329" t="s">
        <v>2794</v>
      </c>
      <c r="E140" s="94">
        <v>1100394110</v>
      </c>
      <c r="F140" s="1038" t="s">
        <v>2793</v>
      </c>
      <c r="G140" s="804" t="s">
        <v>298</v>
      </c>
      <c r="H140" s="111">
        <v>41621</v>
      </c>
      <c r="I140" s="95" t="s">
        <v>81</v>
      </c>
      <c r="J140" s="104" t="s">
        <v>2792</v>
      </c>
      <c r="K140" s="269" t="s">
        <v>2791</v>
      </c>
      <c r="L140" s="107" t="s">
        <v>2487</v>
      </c>
      <c r="M140" s="623" t="s">
        <v>20</v>
      </c>
      <c r="N140" s="640" t="s">
        <v>20</v>
      </c>
      <c r="O140" s="640" t="s">
        <v>20</v>
      </c>
      <c r="P140" s="98"/>
      <c r="Q140" s="98"/>
    </row>
    <row r="141" spans="2:17" ht="30" x14ac:dyDescent="0.25">
      <c r="B141" s="329" t="s">
        <v>320</v>
      </c>
      <c r="C141" s="803" t="s">
        <v>326</v>
      </c>
      <c r="D141" s="329" t="s">
        <v>2790</v>
      </c>
      <c r="E141" s="94">
        <v>52386924</v>
      </c>
      <c r="F141" s="805" t="s">
        <v>177</v>
      </c>
      <c r="G141" s="803" t="s">
        <v>386</v>
      </c>
      <c r="H141" s="111">
        <v>40046</v>
      </c>
      <c r="I141" s="95" t="s">
        <v>81</v>
      </c>
      <c r="J141" s="104" t="s">
        <v>2789</v>
      </c>
      <c r="K141" s="1040" t="s">
        <v>2788</v>
      </c>
      <c r="L141" s="1039" t="s">
        <v>2787</v>
      </c>
      <c r="M141" s="1397" t="s">
        <v>20</v>
      </c>
      <c r="N141" s="1397" t="s">
        <v>21</v>
      </c>
      <c r="O141" s="1397" t="s">
        <v>20</v>
      </c>
      <c r="P141" s="1595"/>
      <c r="Q141" s="1596"/>
    </row>
    <row r="142" spans="2:17" ht="75" x14ac:dyDescent="0.25">
      <c r="B142" s="329"/>
      <c r="C142" s="803"/>
      <c r="D142" s="329"/>
      <c r="E142" s="94"/>
      <c r="F142" s="805"/>
      <c r="G142" s="804"/>
      <c r="H142" s="111"/>
      <c r="I142" s="95"/>
      <c r="J142" s="747" t="s">
        <v>2786</v>
      </c>
      <c r="K142" s="269" t="s">
        <v>2785</v>
      </c>
      <c r="L142" s="107" t="s">
        <v>2784</v>
      </c>
      <c r="M142" s="1404"/>
      <c r="N142" s="1404"/>
      <c r="O142" s="1404"/>
      <c r="P142" s="1599"/>
      <c r="Q142" s="1600"/>
    </row>
    <row r="143" spans="2:17" ht="45" x14ac:dyDescent="0.25">
      <c r="B143" s="1518" t="s">
        <v>165</v>
      </c>
      <c r="C143" s="1520" t="s">
        <v>321</v>
      </c>
      <c r="D143" s="1518" t="s">
        <v>2783</v>
      </c>
      <c r="E143" s="1669">
        <v>64867875</v>
      </c>
      <c r="F143" s="2066" t="s">
        <v>332</v>
      </c>
      <c r="G143" s="1520" t="s">
        <v>161</v>
      </c>
      <c r="H143" s="1602">
        <v>37001</v>
      </c>
      <c r="I143" s="1592" t="s">
        <v>81</v>
      </c>
      <c r="J143" s="104" t="s">
        <v>2781</v>
      </c>
      <c r="K143" s="269" t="s">
        <v>2782</v>
      </c>
      <c r="L143" s="107" t="s">
        <v>1606</v>
      </c>
      <c r="M143" s="1403" t="s">
        <v>20</v>
      </c>
      <c r="N143" s="1403" t="s">
        <v>21</v>
      </c>
      <c r="O143" s="1403" t="s">
        <v>20</v>
      </c>
      <c r="P143" s="1595"/>
      <c r="Q143" s="1596"/>
    </row>
    <row r="144" spans="2:17" ht="45" x14ac:dyDescent="0.25">
      <c r="B144" s="1526"/>
      <c r="C144" s="1527"/>
      <c r="D144" s="1526"/>
      <c r="E144" s="1670"/>
      <c r="F144" s="2067"/>
      <c r="G144" s="1527"/>
      <c r="H144" s="1603"/>
      <c r="I144" s="1593"/>
      <c r="J144" s="104" t="s">
        <v>2781</v>
      </c>
      <c r="K144" s="269" t="s">
        <v>2780</v>
      </c>
      <c r="L144" s="107" t="s">
        <v>1606</v>
      </c>
      <c r="M144" s="1397"/>
      <c r="N144" s="1397"/>
      <c r="O144" s="1397"/>
      <c r="P144" s="1597"/>
      <c r="Q144" s="1598"/>
    </row>
    <row r="145" spans="2:17" ht="75" x14ac:dyDescent="0.25">
      <c r="B145" s="1519"/>
      <c r="C145" s="1521"/>
      <c r="D145" s="1519"/>
      <c r="E145" s="1671"/>
      <c r="F145" s="2068"/>
      <c r="G145" s="1521"/>
      <c r="H145" s="1606"/>
      <c r="I145" s="1594"/>
      <c r="J145" s="747" t="s">
        <v>2779</v>
      </c>
      <c r="K145" s="269" t="s">
        <v>2778</v>
      </c>
      <c r="L145" s="107" t="s">
        <v>1842</v>
      </c>
      <c r="M145" s="1404"/>
      <c r="N145" s="1404"/>
      <c r="O145" s="1404"/>
      <c r="P145" s="1599"/>
      <c r="Q145" s="1600"/>
    </row>
    <row r="146" spans="2:17" ht="135" x14ac:dyDescent="0.25">
      <c r="B146" s="1577" t="s">
        <v>165</v>
      </c>
      <c r="C146" s="1577" t="s">
        <v>326</v>
      </c>
      <c r="D146" s="1577" t="s">
        <v>2777</v>
      </c>
      <c r="E146" s="1403">
        <v>23063378</v>
      </c>
      <c r="F146" s="1577" t="s">
        <v>332</v>
      </c>
      <c r="G146" s="1577" t="s">
        <v>161</v>
      </c>
      <c r="H146" s="1661">
        <v>37224</v>
      </c>
      <c r="I146" s="1445" t="s">
        <v>81</v>
      </c>
      <c r="J146" s="104" t="s">
        <v>2776</v>
      </c>
      <c r="K146" s="269" t="s">
        <v>2775</v>
      </c>
      <c r="L146" s="107" t="s">
        <v>1606</v>
      </c>
      <c r="M146" s="1403" t="s">
        <v>20</v>
      </c>
      <c r="N146" s="1403" t="s">
        <v>20</v>
      </c>
      <c r="O146" s="1403" t="s">
        <v>20</v>
      </c>
      <c r="P146" s="1412" t="s">
        <v>2774</v>
      </c>
      <c r="Q146" s="1412"/>
    </row>
    <row r="147" spans="2:17" ht="195" x14ac:dyDescent="0.25">
      <c r="B147" s="1579"/>
      <c r="C147" s="1579"/>
      <c r="D147" s="1579"/>
      <c r="E147" s="1404"/>
      <c r="F147" s="1579"/>
      <c r="G147" s="1579"/>
      <c r="H147" s="1700"/>
      <c r="I147" s="1446"/>
      <c r="J147" s="104" t="s">
        <v>2773</v>
      </c>
      <c r="K147" s="269" t="s">
        <v>2772</v>
      </c>
      <c r="L147" s="107" t="s">
        <v>2771</v>
      </c>
      <c r="M147" s="1404"/>
      <c r="N147" s="1404"/>
      <c r="O147" s="1404"/>
      <c r="P147" s="1412"/>
      <c r="Q147" s="1412"/>
    </row>
    <row r="148" spans="2:17" ht="30" x14ac:dyDescent="0.25">
      <c r="B148" s="329" t="s">
        <v>175</v>
      </c>
      <c r="C148" s="803" t="s">
        <v>348</v>
      </c>
      <c r="D148" s="329" t="s">
        <v>2770</v>
      </c>
      <c r="E148" s="94">
        <v>64871856</v>
      </c>
      <c r="F148" s="1038" t="s">
        <v>379</v>
      </c>
      <c r="G148" s="803" t="s">
        <v>2769</v>
      </c>
      <c r="H148" s="111">
        <v>40264</v>
      </c>
      <c r="I148" s="95" t="s">
        <v>81</v>
      </c>
      <c r="J148" s="747"/>
      <c r="K148" s="269"/>
      <c r="L148" s="269"/>
      <c r="M148" s="742" t="s">
        <v>20</v>
      </c>
      <c r="N148" s="742" t="s">
        <v>20</v>
      </c>
      <c r="O148" s="742" t="s">
        <v>20</v>
      </c>
      <c r="P148" s="1410"/>
      <c r="Q148" s="1411"/>
    </row>
    <row r="149" spans="2:17" x14ac:dyDescent="0.25">
      <c r="C149" s="803"/>
      <c r="D149" s="104"/>
      <c r="E149" s="94"/>
      <c r="F149" s="104"/>
      <c r="G149" s="804"/>
      <c r="H149" s="111"/>
      <c r="I149" s="95"/>
      <c r="J149" s="104"/>
      <c r="K149" s="269"/>
      <c r="L149" s="107"/>
      <c r="M149" s="742"/>
      <c r="N149" s="742"/>
      <c r="O149" s="742"/>
      <c r="P149" s="746"/>
      <c r="Q149" s="746"/>
    </row>
    <row r="150" spans="2:17" x14ac:dyDescent="0.25">
      <c r="B150" s="104"/>
      <c r="C150" s="13"/>
      <c r="F150" s="248"/>
      <c r="H150" s="250"/>
      <c r="K150" s="250"/>
      <c r="M150" s="13"/>
      <c r="N150" s="13"/>
      <c r="O150" s="13"/>
    </row>
    <row r="151" spans="2:17" x14ac:dyDescent="0.25">
      <c r="C151" s="13"/>
      <c r="D151" s="248"/>
      <c r="G151" s="248"/>
      <c r="K151" s="250"/>
      <c r="M151" s="13"/>
      <c r="N151" s="13"/>
      <c r="O151" s="13"/>
    </row>
    <row r="152" spans="2:17" ht="15.75" thickBot="1" x14ac:dyDescent="0.3">
      <c r="C152" s="13"/>
    </row>
    <row r="153" spans="2:17" ht="30" x14ac:dyDescent="0.25">
      <c r="B153" s="42" t="s">
        <v>19</v>
      </c>
      <c r="C153" s="42" t="s">
        <v>152</v>
      </c>
      <c r="D153" s="91" t="s">
        <v>153</v>
      </c>
      <c r="E153" s="42" t="s">
        <v>29</v>
      </c>
      <c r="F153" s="135" t="s">
        <v>182</v>
      </c>
      <c r="G153" s="147"/>
    </row>
    <row r="154" spans="2:17" ht="108" x14ac:dyDescent="0.2">
      <c r="B154" s="1399" t="s">
        <v>183</v>
      </c>
      <c r="C154" s="148" t="s">
        <v>184</v>
      </c>
      <c r="D154" s="746">
        <v>25</v>
      </c>
      <c r="E154" s="746">
        <v>0</v>
      </c>
      <c r="F154" s="1400">
        <v>10</v>
      </c>
      <c r="G154" s="149"/>
    </row>
    <row r="155" spans="2:17" ht="96" x14ac:dyDescent="0.2">
      <c r="B155" s="1399"/>
      <c r="C155" s="148" t="s">
        <v>185</v>
      </c>
      <c r="D155" s="739">
        <v>25</v>
      </c>
      <c r="E155" s="746">
        <v>0</v>
      </c>
      <c r="F155" s="1401"/>
      <c r="G155" s="149"/>
    </row>
    <row r="156" spans="2:17" ht="60" x14ac:dyDescent="0.2">
      <c r="B156" s="1399"/>
      <c r="C156" s="148" t="s">
        <v>186</v>
      </c>
      <c r="D156" s="746">
        <v>10</v>
      </c>
      <c r="E156" s="746">
        <v>10</v>
      </c>
      <c r="F156" s="1402"/>
      <c r="G156" s="149"/>
    </row>
    <row r="157" spans="2:17" x14ac:dyDescent="0.25">
      <c r="C157"/>
    </row>
    <row r="160" spans="2:17" x14ac:dyDescent="0.25">
      <c r="B160" s="39" t="s">
        <v>187</v>
      </c>
    </row>
    <row r="163" spans="2:5" x14ac:dyDescent="0.25">
      <c r="B163" s="40" t="s">
        <v>19</v>
      </c>
      <c r="C163" s="40" t="s">
        <v>28</v>
      </c>
      <c r="D163" s="42" t="s">
        <v>29</v>
      </c>
      <c r="E163" s="42" t="s">
        <v>30</v>
      </c>
    </row>
    <row r="164" spans="2:5" ht="28.5" x14ac:dyDescent="0.25">
      <c r="B164" s="43" t="s">
        <v>188</v>
      </c>
      <c r="C164" s="813">
        <v>40</v>
      </c>
      <c r="D164" s="746">
        <f>+E132</f>
        <v>40</v>
      </c>
      <c r="E164" s="1403">
        <f>+D164+D165</f>
        <v>50</v>
      </c>
    </row>
    <row r="165" spans="2:5" ht="42.75" x14ac:dyDescent="0.25">
      <c r="B165" s="43" t="s">
        <v>189</v>
      </c>
      <c r="C165" s="813">
        <v>60</v>
      </c>
      <c r="D165" s="746">
        <v>10</v>
      </c>
      <c r="E165" s="1404"/>
    </row>
  </sheetData>
  <mergeCells count="172">
    <mergeCell ref="C10:E10"/>
    <mergeCell ref="B14:C21"/>
    <mergeCell ref="B22:C22"/>
    <mergeCell ref="E40:E41"/>
    <mergeCell ref="M45:N45"/>
    <mergeCell ref="R81:R83"/>
    <mergeCell ref="P92:Q92"/>
    <mergeCell ref="P93:Q93"/>
    <mergeCell ref="B2:P2"/>
    <mergeCell ref="B4:P4"/>
    <mergeCell ref="C6:N6"/>
    <mergeCell ref="C7:N7"/>
    <mergeCell ref="C8:N8"/>
    <mergeCell ref="C9:N9"/>
    <mergeCell ref="C58:N58"/>
    <mergeCell ref="P148:Q148"/>
    <mergeCell ref="B146:B147"/>
    <mergeCell ref="C146:C147"/>
    <mergeCell ref="D146:D147"/>
    <mergeCell ref="E146:E147"/>
    <mergeCell ref="B60:N60"/>
    <mergeCell ref="O63:P63"/>
    <mergeCell ref="O64:P64"/>
    <mergeCell ref="O67:P67"/>
    <mergeCell ref="O68:P68"/>
    <mergeCell ref="P146:Q147"/>
    <mergeCell ref="J77:L77"/>
    <mergeCell ref="O84:O86"/>
    <mergeCell ref="P84:Q84"/>
    <mergeCell ref="P85:Q86"/>
    <mergeCell ref="P77:Q77"/>
    <mergeCell ref="B54:B55"/>
    <mergeCell ref="C54:C55"/>
    <mergeCell ref="D54:E54"/>
    <mergeCell ref="B74:N74"/>
    <mergeCell ref="P143:Q145"/>
    <mergeCell ref="H78:H79"/>
    <mergeCell ref="I78:I79"/>
    <mergeCell ref="M78:M79"/>
    <mergeCell ref="N78:N79"/>
    <mergeCell ref="O78:O79"/>
    <mergeCell ref="P78:Q79"/>
    <mergeCell ref="B78:B79"/>
    <mergeCell ref="C78:C79"/>
    <mergeCell ref="D78:D79"/>
    <mergeCell ref="E78:E79"/>
    <mergeCell ref="F78:F79"/>
    <mergeCell ref="G78:G79"/>
    <mergeCell ref="P87:Q87"/>
    <mergeCell ref="P88:Q88"/>
    <mergeCell ref="P81:Q83"/>
    <mergeCell ref="B84:B86"/>
    <mergeCell ref="C84:C86"/>
    <mergeCell ref="D84:D86"/>
    <mergeCell ref="E84:E86"/>
    <mergeCell ref="F84:F86"/>
    <mergeCell ref="G84:G86"/>
    <mergeCell ref="H84:H86"/>
    <mergeCell ref="N81:N83"/>
    <mergeCell ref="O81:O83"/>
    <mergeCell ref="B81:B83"/>
    <mergeCell ref="C81:C83"/>
    <mergeCell ref="D81:D83"/>
    <mergeCell ref="E81:E83"/>
    <mergeCell ref="F81:F83"/>
    <mergeCell ref="I84:I86"/>
    <mergeCell ref="M84:M86"/>
    <mergeCell ref="G81:G83"/>
    <mergeCell ref="H81:H83"/>
    <mergeCell ref="I81:I83"/>
    <mergeCell ref="M81:M83"/>
    <mergeCell ref="B89:B91"/>
    <mergeCell ref="C89:C91"/>
    <mergeCell ref="D89:D91"/>
    <mergeCell ref="E89:E91"/>
    <mergeCell ref="F89:F91"/>
    <mergeCell ref="G89:G91"/>
    <mergeCell ref="N84:N86"/>
    <mergeCell ref="M89:M91"/>
    <mergeCell ref="N89:N91"/>
    <mergeCell ref="P94:Q94"/>
    <mergeCell ref="H98:H100"/>
    <mergeCell ref="I98:I100"/>
    <mergeCell ref="M98:M100"/>
    <mergeCell ref="N98:N100"/>
    <mergeCell ref="O98:O100"/>
    <mergeCell ref="P98:Q99"/>
    <mergeCell ref="H95:H96"/>
    <mergeCell ref="H89:H91"/>
    <mergeCell ref="I89:I91"/>
    <mergeCell ref="I95:I96"/>
    <mergeCell ref="M95:M96"/>
    <mergeCell ref="N95:N96"/>
    <mergeCell ref="O89:O91"/>
    <mergeCell ref="P89:Q89"/>
    <mergeCell ref="P90:Q90"/>
    <mergeCell ref="P91:Q91"/>
    <mergeCell ref="P100:Q100"/>
    <mergeCell ref="B98:B100"/>
    <mergeCell ref="C98:C100"/>
    <mergeCell ref="D98:D100"/>
    <mergeCell ref="E98:E100"/>
    <mergeCell ref="F98:F100"/>
    <mergeCell ref="G98:G100"/>
    <mergeCell ref="O95:O96"/>
    <mergeCell ref="P95:Q96"/>
    <mergeCell ref="P97:Q97"/>
    <mergeCell ref="B95:B96"/>
    <mergeCell ref="C95:C96"/>
    <mergeCell ref="D95:D96"/>
    <mergeCell ref="E95:E96"/>
    <mergeCell ref="F95:F96"/>
    <mergeCell ref="G95:G96"/>
    <mergeCell ref="N105:N107"/>
    <mergeCell ref="O105:O107"/>
    <mergeCell ref="P105:Q107"/>
    <mergeCell ref="B101:B104"/>
    <mergeCell ref="C101:C104"/>
    <mergeCell ref="D101:D104"/>
    <mergeCell ref="E101:E104"/>
    <mergeCell ref="F101:F104"/>
    <mergeCell ref="G101:G104"/>
    <mergeCell ref="H101:H104"/>
    <mergeCell ref="I101:I104"/>
    <mergeCell ref="M101:M104"/>
    <mergeCell ref="N101:N104"/>
    <mergeCell ref="O101:O104"/>
    <mergeCell ref="P101:Q104"/>
    <mergeCell ref="B105:B107"/>
    <mergeCell ref="C105:C107"/>
    <mergeCell ref="D105:D107"/>
    <mergeCell ref="E105:E107"/>
    <mergeCell ref="F105:F107"/>
    <mergeCell ref="G105:G107"/>
    <mergeCell ref="H105:H107"/>
    <mergeCell ref="I105:I107"/>
    <mergeCell ref="M105:M107"/>
    <mergeCell ref="B154:B156"/>
    <mergeCell ref="F154:F156"/>
    <mergeCell ref="E164:E165"/>
    <mergeCell ref="H143:H145"/>
    <mergeCell ref="I143:I145"/>
    <mergeCell ref="M143:M145"/>
    <mergeCell ref="G143:G145"/>
    <mergeCell ref="B108:N108"/>
    <mergeCell ref="D111:E111"/>
    <mergeCell ref="D112:E112"/>
    <mergeCell ref="B115:P115"/>
    <mergeCell ref="B118:N118"/>
    <mergeCell ref="B122:M122"/>
    <mergeCell ref="E132:E134"/>
    <mergeCell ref="B137:N137"/>
    <mergeCell ref="J139:L139"/>
    <mergeCell ref="P139:Q139"/>
    <mergeCell ref="M141:M142"/>
    <mergeCell ref="N141:N142"/>
    <mergeCell ref="O141:O142"/>
    <mergeCell ref="P141:Q142"/>
    <mergeCell ref="F146:F147"/>
    <mergeCell ref="G146:G147"/>
    <mergeCell ref="H146:H147"/>
    <mergeCell ref="N143:N145"/>
    <mergeCell ref="O143:O145"/>
    <mergeCell ref="M146:M147"/>
    <mergeCell ref="N146:N147"/>
    <mergeCell ref="O146:O147"/>
    <mergeCell ref="B143:B145"/>
    <mergeCell ref="C143:C145"/>
    <mergeCell ref="D143:D145"/>
    <mergeCell ref="E143:E145"/>
    <mergeCell ref="F143:F145"/>
    <mergeCell ref="I146:I147"/>
  </mergeCells>
  <dataValidations count="2">
    <dataValidation type="list" allowBlank="1" showInputMessage="1" showErrorMessage="1" sqref="WVE983081 A65577 IS65577 SO65577 ACK65577 AMG65577 AWC65577 BFY65577 BPU65577 BZQ65577 CJM65577 CTI65577 DDE65577 DNA65577 DWW65577 EGS65577 EQO65577 FAK65577 FKG65577 FUC65577 GDY65577 GNU65577 GXQ65577 HHM65577 HRI65577 IBE65577 ILA65577 IUW65577 JES65577 JOO65577 JYK65577 KIG65577 KSC65577 LBY65577 LLU65577 LVQ65577 MFM65577 MPI65577 MZE65577 NJA65577 NSW65577 OCS65577 OMO65577 OWK65577 PGG65577 PQC65577 PZY65577 QJU65577 QTQ65577 RDM65577 RNI65577 RXE65577 SHA65577 SQW65577 TAS65577 TKO65577 TUK65577 UEG65577 UOC65577 UXY65577 VHU65577 VRQ65577 WBM65577 WLI65577 WVE65577 A131113 IS131113 SO131113 ACK131113 AMG131113 AWC131113 BFY131113 BPU131113 BZQ131113 CJM131113 CTI131113 DDE131113 DNA131113 DWW131113 EGS131113 EQO131113 FAK131113 FKG131113 FUC131113 GDY131113 GNU131113 GXQ131113 HHM131113 HRI131113 IBE131113 ILA131113 IUW131113 JES131113 JOO131113 JYK131113 KIG131113 KSC131113 LBY131113 LLU131113 LVQ131113 MFM131113 MPI131113 MZE131113 NJA131113 NSW131113 OCS131113 OMO131113 OWK131113 PGG131113 PQC131113 PZY131113 QJU131113 QTQ131113 RDM131113 RNI131113 RXE131113 SHA131113 SQW131113 TAS131113 TKO131113 TUK131113 UEG131113 UOC131113 UXY131113 VHU131113 VRQ131113 WBM131113 WLI131113 WVE131113 A196649 IS196649 SO196649 ACK196649 AMG196649 AWC196649 BFY196649 BPU196649 BZQ196649 CJM196649 CTI196649 DDE196649 DNA196649 DWW196649 EGS196649 EQO196649 FAK196649 FKG196649 FUC196649 GDY196649 GNU196649 GXQ196649 HHM196649 HRI196649 IBE196649 ILA196649 IUW196649 JES196649 JOO196649 JYK196649 KIG196649 KSC196649 LBY196649 LLU196649 LVQ196649 MFM196649 MPI196649 MZE196649 NJA196649 NSW196649 OCS196649 OMO196649 OWK196649 PGG196649 PQC196649 PZY196649 QJU196649 QTQ196649 RDM196649 RNI196649 RXE196649 SHA196649 SQW196649 TAS196649 TKO196649 TUK196649 UEG196649 UOC196649 UXY196649 VHU196649 VRQ196649 WBM196649 WLI196649 WVE196649 A262185 IS262185 SO262185 ACK262185 AMG262185 AWC262185 BFY262185 BPU262185 BZQ262185 CJM262185 CTI262185 DDE262185 DNA262185 DWW262185 EGS262185 EQO262185 FAK262185 FKG262185 FUC262185 GDY262185 GNU262185 GXQ262185 HHM262185 HRI262185 IBE262185 ILA262185 IUW262185 JES262185 JOO262185 JYK262185 KIG262185 KSC262185 LBY262185 LLU262185 LVQ262185 MFM262185 MPI262185 MZE262185 NJA262185 NSW262185 OCS262185 OMO262185 OWK262185 PGG262185 PQC262185 PZY262185 QJU262185 QTQ262185 RDM262185 RNI262185 RXE262185 SHA262185 SQW262185 TAS262185 TKO262185 TUK262185 UEG262185 UOC262185 UXY262185 VHU262185 VRQ262185 WBM262185 WLI262185 WVE262185 A327721 IS327721 SO327721 ACK327721 AMG327721 AWC327721 BFY327721 BPU327721 BZQ327721 CJM327721 CTI327721 DDE327721 DNA327721 DWW327721 EGS327721 EQO327721 FAK327721 FKG327721 FUC327721 GDY327721 GNU327721 GXQ327721 HHM327721 HRI327721 IBE327721 ILA327721 IUW327721 JES327721 JOO327721 JYK327721 KIG327721 KSC327721 LBY327721 LLU327721 LVQ327721 MFM327721 MPI327721 MZE327721 NJA327721 NSW327721 OCS327721 OMO327721 OWK327721 PGG327721 PQC327721 PZY327721 QJU327721 QTQ327721 RDM327721 RNI327721 RXE327721 SHA327721 SQW327721 TAS327721 TKO327721 TUK327721 UEG327721 UOC327721 UXY327721 VHU327721 VRQ327721 WBM327721 WLI327721 WVE327721 A393257 IS393257 SO393257 ACK393257 AMG393257 AWC393257 BFY393257 BPU393257 BZQ393257 CJM393257 CTI393257 DDE393257 DNA393257 DWW393257 EGS393257 EQO393257 FAK393257 FKG393257 FUC393257 GDY393257 GNU393257 GXQ393257 HHM393257 HRI393257 IBE393257 ILA393257 IUW393257 JES393257 JOO393257 JYK393257 KIG393257 KSC393257 LBY393257 LLU393257 LVQ393257 MFM393257 MPI393257 MZE393257 NJA393257 NSW393257 OCS393257 OMO393257 OWK393257 PGG393257 PQC393257 PZY393257 QJU393257 QTQ393257 RDM393257 RNI393257 RXE393257 SHA393257 SQW393257 TAS393257 TKO393257 TUK393257 UEG393257 UOC393257 UXY393257 VHU393257 VRQ393257 WBM393257 WLI393257 WVE393257 A458793 IS458793 SO458793 ACK458793 AMG458793 AWC458793 BFY458793 BPU458793 BZQ458793 CJM458793 CTI458793 DDE458793 DNA458793 DWW458793 EGS458793 EQO458793 FAK458793 FKG458793 FUC458793 GDY458793 GNU458793 GXQ458793 HHM458793 HRI458793 IBE458793 ILA458793 IUW458793 JES458793 JOO458793 JYK458793 KIG458793 KSC458793 LBY458793 LLU458793 LVQ458793 MFM458793 MPI458793 MZE458793 NJA458793 NSW458793 OCS458793 OMO458793 OWK458793 PGG458793 PQC458793 PZY458793 QJU458793 QTQ458793 RDM458793 RNI458793 RXE458793 SHA458793 SQW458793 TAS458793 TKO458793 TUK458793 UEG458793 UOC458793 UXY458793 VHU458793 VRQ458793 WBM458793 WLI458793 WVE458793 A524329 IS524329 SO524329 ACK524329 AMG524329 AWC524329 BFY524329 BPU524329 BZQ524329 CJM524329 CTI524329 DDE524329 DNA524329 DWW524329 EGS524329 EQO524329 FAK524329 FKG524329 FUC524329 GDY524329 GNU524329 GXQ524329 HHM524329 HRI524329 IBE524329 ILA524329 IUW524329 JES524329 JOO524329 JYK524329 KIG524329 KSC524329 LBY524329 LLU524329 LVQ524329 MFM524329 MPI524329 MZE524329 NJA524329 NSW524329 OCS524329 OMO524329 OWK524329 PGG524329 PQC524329 PZY524329 QJU524329 QTQ524329 RDM524329 RNI524329 RXE524329 SHA524329 SQW524329 TAS524329 TKO524329 TUK524329 UEG524329 UOC524329 UXY524329 VHU524329 VRQ524329 WBM524329 WLI524329 WVE524329 A589865 IS589865 SO589865 ACK589865 AMG589865 AWC589865 BFY589865 BPU589865 BZQ589865 CJM589865 CTI589865 DDE589865 DNA589865 DWW589865 EGS589865 EQO589865 FAK589865 FKG589865 FUC589865 GDY589865 GNU589865 GXQ589865 HHM589865 HRI589865 IBE589865 ILA589865 IUW589865 JES589865 JOO589865 JYK589865 KIG589865 KSC589865 LBY589865 LLU589865 LVQ589865 MFM589865 MPI589865 MZE589865 NJA589865 NSW589865 OCS589865 OMO589865 OWK589865 PGG589865 PQC589865 PZY589865 QJU589865 QTQ589865 RDM589865 RNI589865 RXE589865 SHA589865 SQW589865 TAS589865 TKO589865 TUK589865 UEG589865 UOC589865 UXY589865 VHU589865 VRQ589865 WBM589865 WLI589865 WVE589865 A655401 IS655401 SO655401 ACK655401 AMG655401 AWC655401 BFY655401 BPU655401 BZQ655401 CJM655401 CTI655401 DDE655401 DNA655401 DWW655401 EGS655401 EQO655401 FAK655401 FKG655401 FUC655401 GDY655401 GNU655401 GXQ655401 HHM655401 HRI655401 IBE655401 ILA655401 IUW655401 JES655401 JOO655401 JYK655401 KIG655401 KSC655401 LBY655401 LLU655401 LVQ655401 MFM655401 MPI655401 MZE655401 NJA655401 NSW655401 OCS655401 OMO655401 OWK655401 PGG655401 PQC655401 PZY655401 QJU655401 QTQ655401 RDM655401 RNI655401 RXE655401 SHA655401 SQW655401 TAS655401 TKO655401 TUK655401 UEG655401 UOC655401 UXY655401 VHU655401 VRQ655401 WBM655401 WLI655401 WVE655401 A720937 IS720937 SO720937 ACK720937 AMG720937 AWC720937 BFY720937 BPU720937 BZQ720937 CJM720937 CTI720937 DDE720937 DNA720937 DWW720937 EGS720937 EQO720937 FAK720937 FKG720937 FUC720937 GDY720937 GNU720937 GXQ720937 HHM720937 HRI720937 IBE720937 ILA720937 IUW720937 JES720937 JOO720937 JYK720937 KIG720937 KSC720937 LBY720937 LLU720937 LVQ720937 MFM720937 MPI720937 MZE720937 NJA720937 NSW720937 OCS720937 OMO720937 OWK720937 PGG720937 PQC720937 PZY720937 QJU720937 QTQ720937 RDM720937 RNI720937 RXE720937 SHA720937 SQW720937 TAS720937 TKO720937 TUK720937 UEG720937 UOC720937 UXY720937 VHU720937 VRQ720937 WBM720937 WLI720937 WVE720937 A786473 IS786473 SO786473 ACK786473 AMG786473 AWC786473 BFY786473 BPU786473 BZQ786473 CJM786473 CTI786473 DDE786473 DNA786473 DWW786473 EGS786473 EQO786473 FAK786473 FKG786473 FUC786473 GDY786473 GNU786473 GXQ786473 HHM786473 HRI786473 IBE786473 ILA786473 IUW786473 JES786473 JOO786473 JYK786473 KIG786473 KSC786473 LBY786473 LLU786473 LVQ786473 MFM786473 MPI786473 MZE786473 NJA786473 NSW786473 OCS786473 OMO786473 OWK786473 PGG786473 PQC786473 PZY786473 QJU786473 QTQ786473 RDM786473 RNI786473 RXE786473 SHA786473 SQW786473 TAS786473 TKO786473 TUK786473 UEG786473 UOC786473 UXY786473 VHU786473 VRQ786473 WBM786473 WLI786473 WVE786473 A852009 IS852009 SO852009 ACK852009 AMG852009 AWC852009 BFY852009 BPU852009 BZQ852009 CJM852009 CTI852009 DDE852009 DNA852009 DWW852009 EGS852009 EQO852009 FAK852009 FKG852009 FUC852009 GDY852009 GNU852009 GXQ852009 HHM852009 HRI852009 IBE852009 ILA852009 IUW852009 JES852009 JOO852009 JYK852009 KIG852009 KSC852009 LBY852009 LLU852009 LVQ852009 MFM852009 MPI852009 MZE852009 NJA852009 NSW852009 OCS852009 OMO852009 OWK852009 PGG852009 PQC852009 PZY852009 QJU852009 QTQ852009 RDM852009 RNI852009 RXE852009 SHA852009 SQW852009 TAS852009 TKO852009 TUK852009 UEG852009 UOC852009 UXY852009 VHU852009 VRQ852009 WBM852009 WLI852009 WVE852009 A917545 IS917545 SO917545 ACK917545 AMG917545 AWC917545 BFY917545 BPU917545 BZQ917545 CJM917545 CTI917545 DDE917545 DNA917545 DWW917545 EGS917545 EQO917545 FAK917545 FKG917545 FUC917545 GDY917545 GNU917545 GXQ917545 HHM917545 HRI917545 IBE917545 ILA917545 IUW917545 JES917545 JOO917545 JYK917545 KIG917545 KSC917545 LBY917545 LLU917545 LVQ917545 MFM917545 MPI917545 MZE917545 NJA917545 NSW917545 OCS917545 OMO917545 OWK917545 PGG917545 PQC917545 PZY917545 QJU917545 QTQ917545 RDM917545 RNI917545 RXE917545 SHA917545 SQW917545 TAS917545 TKO917545 TUK917545 UEG917545 UOC917545 UXY917545 VHU917545 VRQ917545 WBM917545 WLI917545 WVE917545 A983081 IS983081 SO983081 ACK983081 AMG983081 AWC983081 BFY983081 BPU983081 BZQ983081 CJM983081 CTI983081 DDE983081 DNA983081 DWW983081 EGS983081 EQO983081 FAK983081 FKG983081 FUC983081 GDY983081 GNU983081 GXQ983081 HHM983081 HRI983081 IBE983081 ILA983081 IUW983081 JES983081 JOO983081 JYK983081 KIG983081 KSC983081 LBY983081 LLU983081 LVQ983081 MFM983081 MPI983081 MZE983081 NJA983081 NSW983081 OCS983081 OMO983081 OWK983081 PGG983081 PQC983081 PZY983081 QJU983081 QTQ983081 RDM983081 RNI983081 RXE983081 SHA983081 SQW983081 TAS983081 TKO983081 TUK983081 UEG983081 UOC983081 UXY983081 VHU983081 VRQ983081 WBM983081 WLI98308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1 WLL983081 C65577 IV65577 SR65577 ACN65577 AMJ65577 AWF65577 BGB65577 BPX65577 BZT65577 CJP65577 CTL65577 DDH65577 DND65577 DWZ65577 EGV65577 EQR65577 FAN65577 FKJ65577 FUF65577 GEB65577 GNX65577 GXT65577 HHP65577 HRL65577 IBH65577 ILD65577 IUZ65577 JEV65577 JOR65577 JYN65577 KIJ65577 KSF65577 LCB65577 LLX65577 LVT65577 MFP65577 MPL65577 MZH65577 NJD65577 NSZ65577 OCV65577 OMR65577 OWN65577 PGJ65577 PQF65577 QAB65577 QJX65577 QTT65577 RDP65577 RNL65577 RXH65577 SHD65577 SQZ65577 TAV65577 TKR65577 TUN65577 UEJ65577 UOF65577 UYB65577 VHX65577 VRT65577 WBP65577 WLL65577 WVH65577 C131113 IV131113 SR131113 ACN131113 AMJ131113 AWF131113 BGB131113 BPX131113 BZT131113 CJP131113 CTL131113 DDH131113 DND131113 DWZ131113 EGV131113 EQR131113 FAN131113 FKJ131113 FUF131113 GEB131113 GNX131113 GXT131113 HHP131113 HRL131113 IBH131113 ILD131113 IUZ131113 JEV131113 JOR131113 JYN131113 KIJ131113 KSF131113 LCB131113 LLX131113 LVT131113 MFP131113 MPL131113 MZH131113 NJD131113 NSZ131113 OCV131113 OMR131113 OWN131113 PGJ131113 PQF131113 QAB131113 QJX131113 QTT131113 RDP131113 RNL131113 RXH131113 SHD131113 SQZ131113 TAV131113 TKR131113 TUN131113 UEJ131113 UOF131113 UYB131113 VHX131113 VRT131113 WBP131113 WLL131113 WVH131113 C196649 IV196649 SR196649 ACN196649 AMJ196649 AWF196649 BGB196649 BPX196649 BZT196649 CJP196649 CTL196649 DDH196649 DND196649 DWZ196649 EGV196649 EQR196649 FAN196649 FKJ196649 FUF196649 GEB196649 GNX196649 GXT196649 HHP196649 HRL196649 IBH196649 ILD196649 IUZ196649 JEV196649 JOR196649 JYN196649 KIJ196649 KSF196649 LCB196649 LLX196649 LVT196649 MFP196649 MPL196649 MZH196649 NJD196649 NSZ196649 OCV196649 OMR196649 OWN196649 PGJ196649 PQF196649 QAB196649 QJX196649 QTT196649 RDP196649 RNL196649 RXH196649 SHD196649 SQZ196649 TAV196649 TKR196649 TUN196649 UEJ196649 UOF196649 UYB196649 VHX196649 VRT196649 WBP196649 WLL196649 WVH196649 C262185 IV262185 SR262185 ACN262185 AMJ262185 AWF262185 BGB262185 BPX262185 BZT262185 CJP262185 CTL262185 DDH262185 DND262185 DWZ262185 EGV262185 EQR262185 FAN262185 FKJ262185 FUF262185 GEB262185 GNX262185 GXT262185 HHP262185 HRL262185 IBH262185 ILD262185 IUZ262185 JEV262185 JOR262185 JYN262185 KIJ262185 KSF262185 LCB262185 LLX262185 LVT262185 MFP262185 MPL262185 MZH262185 NJD262185 NSZ262185 OCV262185 OMR262185 OWN262185 PGJ262185 PQF262185 QAB262185 QJX262185 QTT262185 RDP262185 RNL262185 RXH262185 SHD262185 SQZ262185 TAV262185 TKR262185 TUN262185 UEJ262185 UOF262185 UYB262185 VHX262185 VRT262185 WBP262185 WLL262185 WVH262185 C327721 IV327721 SR327721 ACN327721 AMJ327721 AWF327721 BGB327721 BPX327721 BZT327721 CJP327721 CTL327721 DDH327721 DND327721 DWZ327721 EGV327721 EQR327721 FAN327721 FKJ327721 FUF327721 GEB327721 GNX327721 GXT327721 HHP327721 HRL327721 IBH327721 ILD327721 IUZ327721 JEV327721 JOR327721 JYN327721 KIJ327721 KSF327721 LCB327721 LLX327721 LVT327721 MFP327721 MPL327721 MZH327721 NJD327721 NSZ327721 OCV327721 OMR327721 OWN327721 PGJ327721 PQF327721 QAB327721 QJX327721 QTT327721 RDP327721 RNL327721 RXH327721 SHD327721 SQZ327721 TAV327721 TKR327721 TUN327721 UEJ327721 UOF327721 UYB327721 VHX327721 VRT327721 WBP327721 WLL327721 WVH327721 C393257 IV393257 SR393257 ACN393257 AMJ393257 AWF393257 BGB393257 BPX393257 BZT393257 CJP393257 CTL393257 DDH393257 DND393257 DWZ393257 EGV393257 EQR393257 FAN393257 FKJ393257 FUF393257 GEB393257 GNX393257 GXT393257 HHP393257 HRL393257 IBH393257 ILD393257 IUZ393257 JEV393257 JOR393257 JYN393257 KIJ393257 KSF393257 LCB393257 LLX393257 LVT393257 MFP393257 MPL393257 MZH393257 NJD393257 NSZ393257 OCV393257 OMR393257 OWN393257 PGJ393257 PQF393257 QAB393257 QJX393257 QTT393257 RDP393257 RNL393257 RXH393257 SHD393257 SQZ393257 TAV393257 TKR393257 TUN393257 UEJ393257 UOF393257 UYB393257 VHX393257 VRT393257 WBP393257 WLL393257 WVH393257 C458793 IV458793 SR458793 ACN458793 AMJ458793 AWF458793 BGB458793 BPX458793 BZT458793 CJP458793 CTL458793 DDH458793 DND458793 DWZ458793 EGV458793 EQR458793 FAN458793 FKJ458793 FUF458793 GEB458793 GNX458793 GXT458793 HHP458793 HRL458793 IBH458793 ILD458793 IUZ458793 JEV458793 JOR458793 JYN458793 KIJ458793 KSF458793 LCB458793 LLX458793 LVT458793 MFP458793 MPL458793 MZH458793 NJD458793 NSZ458793 OCV458793 OMR458793 OWN458793 PGJ458793 PQF458793 QAB458793 QJX458793 QTT458793 RDP458793 RNL458793 RXH458793 SHD458793 SQZ458793 TAV458793 TKR458793 TUN458793 UEJ458793 UOF458793 UYB458793 VHX458793 VRT458793 WBP458793 WLL458793 WVH458793 C524329 IV524329 SR524329 ACN524329 AMJ524329 AWF524329 BGB524329 BPX524329 BZT524329 CJP524329 CTL524329 DDH524329 DND524329 DWZ524329 EGV524329 EQR524329 FAN524329 FKJ524329 FUF524329 GEB524329 GNX524329 GXT524329 HHP524329 HRL524329 IBH524329 ILD524329 IUZ524329 JEV524329 JOR524329 JYN524329 KIJ524329 KSF524329 LCB524329 LLX524329 LVT524329 MFP524329 MPL524329 MZH524329 NJD524329 NSZ524329 OCV524329 OMR524329 OWN524329 PGJ524329 PQF524329 QAB524329 QJX524329 QTT524329 RDP524329 RNL524329 RXH524329 SHD524329 SQZ524329 TAV524329 TKR524329 TUN524329 UEJ524329 UOF524329 UYB524329 VHX524329 VRT524329 WBP524329 WLL524329 WVH524329 C589865 IV589865 SR589865 ACN589865 AMJ589865 AWF589865 BGB589865 BPX589865 BZT589865 CJP589865 CTL589865 DDH589865 DND589865 DWZ589865 EGV589865 EQR589865 FAN589865 FKJ589865 FUF589865 GEB589865 GNX589865 GXT589865 HHP589865 HRL589865 IBH589865 ILD589865 IUZ589865 JEV589865 JOR589865 JYN589865 KIJ589865 KSF589865 LCB589865 LLX589865 LVT589865 MFP589865 MPL589865 MZH589865 NJD589865 NSZ589865 OCV589865 OMR589865 OWN589865 PGJ589865 PQF589865 QAB589865 QJX589865 QTT589865 RDP589865 RNL589865 RXH589865 SHD589865 SQZ589865 TAV589865 TKR589865 TUN589865 UEJ589865 UOF589865 UYB589865 VHX589865 VRT589865 WBP589865 WLL589865 WVH589865 C655401 IV655401 SR655401 ACN655401 AMJ655401 AWF655401 BGB655401 BPX655401 BZT655401 CJP655401 CTL655401 DDH655401 DND655401 DWZ655401 EGV655401 EQR655401 FAN655401 FKJ655401 FUF655401 GEB655401 GNX655401 GXT655401 HHP655401 HRL655401 IBH655401 ILD655401 IUZ655401 JEV655401 JOR655401 JYN655401 KIJ655401 KSF655401 LCB655401 LLX655401 LVT655401 MFP655401 MPL655401 MZH655401 NJD655401 NSZ655401 OCV655401 OMR655401 OWN655401 PGJ655401 PQF655401 QAB655401 QJX655401 QTT655401 RDP655401 RNL655401 RXH655401 SHD655401 SQZ655401 TAV655401 TKR655401 TUN655401 UEJ655401 UOF655401 UYB655401 VHX655401 VRT655401 WBP655401 WLL655401 WVH655401 C720937 IV720937 SR720937 ACN720937 AMJ720937 AWF720937 BGB720937 BPX720937 BZT720937 CJP720937 CTL720937 DDH720937 DND720937 DWZ720937 EGV720937 EQR720937 FAN720937 FKJ720937 FUF720937 GEB720937 GNX720937 GXT720937 HHP720937 HRL720937 IBH720937 ILD720937 IUZ720937 JEV720937 JOR720937 JYN720937 KIJ720937 KSF720937 LCB720937 LLX720937 LVT720937 MFP720937 MPL720937 MZH720937 NJD720937 NSZ720937 OCV720937 OMR720937 OWN720937 PGJ720937 PQF720937 QAB720937 QJX720937 QTT720937 RDP720937 RNL720937 RXH720937 SHD720937 SQZ720937 TAV720937 TKR720937 TUN720937 UEJ720937 UOF720937 UYB720937 VHX720937 VRT720937 WBP720937 WLL720937 WVH720937 C786473 IV786473 SR786473 ACN786473 AMJ786473 AWF786473 BGB786473 BPX786473 BZT786473 CJP786473 CTL786473 DDH786473 DND786473 DWZ786473 EGV786473 EQR786473 FAN786473 FKJ786473 FUF786473 GEB786473 GNX786473 GXT786473 HHP786473 HRL786473 IBH786473 ILD786473 IUZ786473 JEV786473 JOR786473 JYN786473 KIJ786473 KSF786473 LCB786473 LLX786473 LVT786473 MFP786473 MPL786473 MZH786473 NJD786473 NSZ786473 OCV786473 OMR786473 OWN786473 PGJ786473 PQF786473 QAB786473 QJX786473 QTT786473 RDP786473 RNL786473 RXH786473 SHD786473 SQZ786473 TAV786473 TKR786473 TUN786473 UEJ786473 UOF786473 UYB786473 VHX786473 VRT786473 WBP786473 WLL786473 WVH786473 C852009 IV852009 SR852009 ACN852009 AMJ852009 AWF852009 BGB852009 BPX852009 BZT852009 CJP852009 CTL852009 DDH852009 DND852009 DWZ852009 EGV852009 EQR852009 FAN852009 FKJ852009 FUF852009 GEB852009 GNX852009 GXT852009 HHP852009 HRL852009 IBH852009 ILD852009 IUZ852009 JEV852009 JOR852009 JYN852009 KIJ852009 KSF852009 LCB852009 LLX852009 LVT852009 MFP852009 MPL852009 MZH852009 NJD852009 NSZ852009 OCV852009 OMR852009 OWN852009 PGJ852009 PQF852009 QAB852009 QJX852009 QTT852009 RDP852009 RNL852009 RXH852009 SHD852009 SQZ852009 TAV852009 TKR852009 TUN852009 UEJ852009 UOF852009 UYB852009 VHX852009 VRT852009 WBP852009 WLL852009 WVH852009 C917545 IV917545 SR917545 ACN917545 AMJ917545 AWF917545 BGB917545 BPX917545 BZT917545 CJP917545 CTL917545 DDH917545 DND917545 DWZ917545 EGV917545 EQR917545 FAN917545 FKJ917545 FUF917545 GEB917545 GNX917545 GXT917545 HHP917545 HRL917545 IBH917545 ILD917545 IUZ917545 JEV917545 JOR917545 JYN917545 KIJ917545 KSF917545 LCB917545 LLX917545 LVT917545 MFP917545 MPL917545 MZH917545 NJD917545 NSZ917545 OCV917545 OMR917545 OWN917545 PGJ917545 PQF917545 QAB917545 QJX917545 QTT917545 RDP917545 RNL917545 RXH917545 SHD917545 SQZ917545 TAV917545 TKR917545 TUN917545 UEJ917545 UOF917545 UYB917545 VHX917545 VRT917545 WBP917545 WLL917545 WVH917545 C983081 IV983081 SR983081 ACN983081 AMJ983081 AWF983081 BGB983081 BPX983081 BZT983081 CJP983081 CTL983081 DDH983081 DND983081 DWZ983081 EGV983081 EQR983081 FAN983081 FKJ983081 FUF983081 GEB983081 GNX983081 GXT983081 HHP983081 HRL983081 IBH983081 ILD983081 IUZ983081 JEV983081 JOR983081 JYN983081 KIJ983081 KSF983081 LCB983081 LLX983081 LVT983081 MFP983081 MPL983081 MZH983081 NJD983081 NSZ983081 OCV983081 OMR983081 OWN983081 PGJ983081 PQF983081 QAB983081 QJX983081 QTT983081 RDP983081 RNL983081 RXH983081 SHD983081 SQZ983081 TAV983081 TKR983081 TUN983081 UEJ983081 UOF983081 UYB983081 VHX983081 VRT983081 WBP98308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9"/>
  <sheetViews>
    <sheetView topLeftCell="A79" workbookViewId="0">
      <selection activeCell="E32" sqref="E32"/>
    </sheetView>
  </sheetViews>
  <sheetFormatPr baseColWidth="10" defaultRowHeight="15" x14ac:dyDescent="0.25"/>
  <cols>
    <col min="1" max="1" width="3.140625" style="1" bestFit="1" customWidth="1"/>
    <col min="2" max="2" width="50" style="1" customWidth="1"/>
    <col min="3" max="3" width="43.42578125" style="1" customWidth="1"/>
    <col min="4" max="4" width="36.140625" style="1" customWidth="1"/>
    <col min="5" max="5" width="19.140625" style="1" customWidth="1"/>
    <col min="6" max="6" width="30.140625" style="1" customWidth="1"/>
    <col min="7" max="7" width="25.85546875" style="1" customWidth="1"/>
    <col min="8" max="8" width="16.85546875" style="1" customWidth="1"/>
    <col min="9" max="9" width="16.140625" style="1" customWidth="1"/>
    <col min="10" max="10" width="24.28515625" style="1" customWidth="1"/>
    <col min="11" max="11" width="30" style="1" customWidth="1"/>
    <col min="12" max="12" width="27.7109375" style="1" customWidth="1"/>
    <col min="13" max="13" width="17.7109375" style="1" customWidth="1"/>
    <col min="14" max="14" width="16.7109375" style="1" customWidth="1"/>
    <col min="15" max="15" width="15.5703125" style="1" customWidth="1"/>
    <col min="16" max="16" width="17.140625" style="1" customWidth="1"/>
    <col min="17" max="17" width="29.140625" style="1" customWidth="1"/>
    <col min="18" max="18" width="9.42578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15.75" thickBot="1" x14ac:dyDescent="0.3">
      <c r="B6" s="423" t="s">
        <v>2</v>
      </c>
      <c r="C6" s="1443" t="s">
        <v>2952</v>
      </c>
      <c r="D6" s="1443"/>
      <c r="E6" s="1443"/>
      <c r="F6" s="1443"/>
      <c r="G6" s="1443"/>
      <c r="H6" s="1443"/>
      <c r="I6" s="1443"/>
      <c r="J6" s="1443"/>
      <c r="K6" s="1443"/>
      <c r="L6" s="1443"/>
      <c r="M6" s="1443"/>
      <c r="N6" s="1444"/>
    </row>
    <row r="7" spans="2:16" ht="15.75" thickBot="1" x14ac:dyDescent="0.3">
      <c r="B7" s="423" t="s">
        <v>4</v>
      </c>
      <c r="C7" s="1443" t="s">
        <v>2172</v>
      </c>
      <c r="D7" s="1443"/>
      <c r="E7" s="1443"/>
      <c r="F7" s="1443"/>
      <c r="G7" s="1443"/>
      <c r="H7" s="1443"/>
      <c r="I7" s="1443"/>
      <c r="J7" s="1443"/>
      <c r="K7" s="1443"/>
      <c r="L7" s="1443"/>
      <c r="M7" s="1443"/>
      <c r="N7" s="1444"/>
    </row>
    <row r="8" spans="2:16" ht="15.75" thickBot="1" x14ac:dyDescent="0.3">
      <c r="B8" s="423" t="s">
        <v>6</v>
      </c>
      <c r="C8" s="1443" t="s">
        <v>2951</v>
      </c>
      <c r="D8" s="1443"/>
      <c r="E8" s="1443"/>
      <c r="F8" s="1443"/>
      <c r="G8" s="1443"/>
      <c r="H8" s="1443"/>
      <c r="I8" s="1443"/>
      <c r="J8" s="1443"/>
      <c r="K8" s="1443"/>
      <c r="L8" s="1443"/>
      <c r="M8" s="1443"/>
      <c r="N8" s="1444"/>
    </row>
    <row r="9" spans="2:16" ht="15.75" thickBot="1" x14ac:dyDescent="0.3">
      <c r="B9" s="423" t="s">
        <v>8</v>
      </c>
      <c r="C9" s="1443" t="s">
        <v>2948</v>
      </c>
      <c r="D9" s="1443"/>
      <c r="E9" s="1443"/>
      <c r="F9" s="1443"/>
      <c r="G9" s="1443"/>
      <c r="H9" s="1443"/>
      <c r="I9" s="1443"/>
      <c r="J9" s="1443"/>
      <c r="K9" s="1443"/>
      <c r="L9" s="1443"/>
      <c r="M9" s="1443"/>
      <c r="N9" s="1444"/>
    </row>
    <row r="10" spans="2:16" ht="15.75" thickBot="1" x14ac:dyDescent="0.3">
      <c r="B10" s="423" t="s">
        <v>9</v>
      </c>
      <c r="C10" s="1435">
        <v>8</v>
      </c>
      <c r="D10" s="1435"/>
      <c r="E10" s="1436"/>
      <c r="F10" s="704"/>
      <c r="G10" s="704"/>
      <c r="H10" s="704"/>
      <c r="I10" s="704"/>
      <c r="J10" s="704"/>
      <c r="K10" s="704"/>
      <c r="L10" s="704"/>
      <c r="M10" s="704"/>
      <c r="N10" s="705"/>
    </row>
    <row r="11" spans="2:16" ht="15.75" thickBot="1" x14ac:dyDescent="0.3">
      <c r="B11" s="1000" t="s">
        <v>10</v>
      </c>
      <c r="C11" s="706">
        <v>41983</v>
      </c>
      <c r="D11" s="767"/>
      <c r="E11" s="767"/>
      <c r="F11" s="767"/>
      <c r="G11" s="767"/>
      <c r="H11" s="767"/>
      <c r="I11" s="767"/>
      <c r="J11" s="767"/>
      <c r="K11" s="767"/>
      <c r="L11" s="767"/>
      <c r="M11" s="767"/>
      <c r="N11" s="76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30" x14ac:dyDescent="0.25">
      <c r="B14" s="1437" t="s">
        <v>11</v>
      </c>
      <c r="C14" s="1437"/>
      <c r="D14" s="931" t="s">
        <v>12</v>
      </c>
      <c r="E14" s="931" t="s">
        <v>13</v>
      </c>
      <c r="F14" s="931" t="s">
        <v>14</v>
      </c>
      <c r="G14" s="934"/>
      <c r="I14" s="17"/>
      <c r="J14" s="17"/>
      <c r="K14" s="17"/>
      <c r="L14" s="17"/>
      <c r="M14" s="17"/>
      <c r="N14" s="14"/>
    </row>
    <row r="15" spans="2:16" x14ac:dyDescent="0.25">
      <c r="B15" s="1437"/>
      <c r="C15" s="1437"/>
      <c r="D15" s="931">
        <v>8</v>
      </c>
      <c r="E15" s="932">
        <v>822782714</v>
      </c>
      <c r="F15" s="1083">
        <v>394</v>
      </c>
      <c r="G15" s="928"/>
      <c r="I15" s="21"/>
      <c r="J15" s="21"/>
      <c r="K15" s="21"/>
      <c r="L15" s="21"/>
      <c r="M15" s="21"/>
      <c r="N15" s="14"/>
    </row>
    <row r="16" spans="2:16" x14ac:dyDescent="0.25">
      <c r="B16" s="1437"/>
      <c r="C16" s="1437"/>
      <c r="D16" s="931"/>
      <c r="E16" s="929"/>
      <c r="F16" s="1083"/>
      <c r="G16" s="928"/>
      <c r="I16" s="21"/>
      <c r="J16" s="21"/>
      <c r="K16" s="21"/>
      <c r="L16" s="21"/>
      <c r="M16" s="21"/>
      <c r="N16" s="14"/>
    </row>
    <row r="17" spans="1:14" x14ac:dyDescent="0.25">
      <c r="B17" s="1437"/>
      <c r="C17" s="1437"/>
      <c r="D17" s="931"/>
      <c r="E17" s="929"/>
      <c r="F17" s="1083"/>
      <c r="G17" s="928"/>
      <c r="I17" s="21"/>
      <c r="J17" s="21"/>
      <c r="K17" s="21"/>
      <c r="L17" s="21"/>
      <c r="M17" s="21"/>
      <c r="N17" s="14"/>
    </row>
    <row r="18" spans="1:14" x14ac:dyDescent="0.25">
      <c r="B18" s="1437"/>
      <c r="C18" s="1437"/>
      <c r="D18" s="931"/>
      <c r="E18" s="932"/>
      <c r="F18" s="1083"/>
      <c r="G18" s="928"/>
      <c r="H18" s="23"/>
      <c r="I18" s="21"/>
      <c r="J18" s="21"/>
      <c r="K18" s="21"/>
      <c r="L18" s="21"/>
      <c r="M18" s="21"/>
      <c r="N18" s="24"/>
    </row>
    <row r="19" spans="1:14" x14ac:dyDescent="0.25">
      <c r="B19" s="1437"/>
      <c r="C19" s="1437"/>
      <c r="D19" s="931"/>
      <c r="E19" s="932"/>
      <c r="F19" s="1083"/>
      <c r="G19" s="928"/>
      <c r="H19" s="23"/>
      <c r="I19" s="25"/>
      <c r="J19" s="25"/>
      <c r="K19" s="25"/>
      <c r="L19" s="25"/>
      <c r="M19" s="25"/>
      <c r="N19" s="24"/>
    </row>
    <row r="20" spans="1:14" x14ac:dyDescent="0.25">
      <c r="B20" s="1437"/>
      <c r="C20" s="1437"/>
      <c r="D20" s="931"/>
      <c r="E20" s="932"/>
      <c r="F20" s="1083"/>
      <c r="G20" s="928"/>
      <c r="H20" s="23"/>
      <c r="I20" s="13"/>
      <c r="J20" s="13"/>
      <c r="K20" s="13"/>
      <c r="L20" s="13"/>
      <c r="M20" s="13"/>
      <c r="N20" s="24"/>
    </row>
    <row r="21" spans="1:14" x14ac:dyDescent="0.25">
      <c r="B21" s="1437"/>
      <c r="C21" s="1437"/>
      <c r="D21" s="931"/>
      <c r="E21" s="932"/>
      <c r="F21" s="1083"/>
      <c r="G21" s="928"/>
      <c r="H21" s="23"/>
      <c r="I21" s="13"/>
      <c r="J21" s="13"/>
      <c r="K21" s="13"/>
      <c r="L21" s="13"/>
      <c r="M21" s="13"/>
      <c r="N21" s="24"/>
    </row>
    <row r="22" spans="1:14" ht="15.75" thickBot="1" x14ac:dyDescent="0.3">
      <c r="B22" s="1438" t="s">
        <v>15</v>
      </c>
      <c r="C22" s="1439"/>
      <c r="D22" s="931">
        <v>8</v>
      </c>
      <c r="E22" s="932">
        <v>822782714</v>
      </c>
      <c r="F22" s="1083">
        <v>394</v>
      </c>
      <c r="G22" s="928"/>
      <c r="H22" s="23"/>
      <c r="I22" s="13"/>
      <c r="J22" s="13"/>
      <c r="K22" s="13"/>
      <c r="L22" s="13"/>
      <c r="M22" s="13"/>
      <c r="N22" s="24"/>
    </row>
    <row r="23" spans="1:14" ht="29.25" thickBot="1" x14ac:dyDescent="0.3">
      <c r="A23" s="27"/>
      <c r="B23" s="925" t="s">
        <v>16</v>
      </c>
      <c r="C23" s="925" t="s">
        <v>17</v>
      </c>
      <c r="D23" s="296"/>
      <c r="E23" s="924"/>
      <c r="F23" s="924"/>
      <c r="G23" s="924"/>
      <c r="H23" s="17"/>
      <c r="I23" s="29"/>
      <c r="J23" s="29"/>
      <c r="K23" s="29"/>
      <c r="L23" s="29"/>
      <c r="M23" s="29"/>
    </row>
    <row r="24" spans="1:14" ht="15.75" thickBot="1" x14ac:dyDescent="0.3">
      <c r="A24" s="30">
        <v>1</v>
      </c>
      <c r="B24" s="296"/>
      <c r="C24" s="1082">
        <f>F22*0.8</f>
        <v>315.20000000000005</v>
      </c>
      <c r="D24" s="921"/>
      <c r="E24" s="1081">
        <f>E22</f>
        <v>822782714</v>
      </c>
      <c r="F24" s="914"/>
      <c r="G24" s="91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t="s">
        <v>1315</v>
      </c>
      <c r="G30"/>
      <c r="H30"/>
      <c r="I30" s="13"/>
      <c r="J30" s="13"/>
      <c r="K30" s="13"/>
      <c r="L30" s="13"/>
      <c r="M30" s="13"/>
      <c r="N30" s="14"/>
    </row>
    <row r="31" spans="1:14" x14ac:dyDescent="0.25">
      <c r="A31" s="36"/>
      <c r="B31" s="41" t="s">
        <v>24</v>
      </c>
      <c r="C31" s="746" t="s">
        <v>23</v>
      </c>
      <c r="D31" s="41"/>
      <c r="E31"/>
      <c r="F31"/>
      <c r="G31"/>
      <c r="H31"/>
      <c r="I31" s="13"/>
      <c r="J31" s="13"/>
      <c r="K31" s="13"/>
      <c r="L31" s="13"/>
      <c r="M31" s="13"/>
      <c r="N31" s="14"/>
    </row>
    <row r="32" spans="1:14" x14ac:dyDescent="0.25">
      <c r="A32" s="36"/>
      <c r="B32" s="41" t="s">
        <v>25</v>
      </c>
      <c r="C32" s="1080"/>
      <c r="D32" s="41" t="s">
        <v>23</v>
      </c>
      <c r="E32"/>
      <c r="F32"/>
      <c r="G32"/>
      <c r="H32"/>
      <c r="I32" s="13"/>
      <c r="J32" s="13"/>
      <c r="K32" s="13"/>
      <c r="L32" s="13"/>
      <c r="M32" s="13"/>
      <c r="N32" s="14"/>
    </row>
    <row r="33" spans="1:17" x14ac:dyDescent="0.25">
      <c r="A33" s="36"/>
      <c r="B33" s="41" t="s">
        <v>26</v>
      </c>
      <c r="C33" s="746"/>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42.75" x14ac:dyDescent="0.25">
      <c r="A40" s="36"/>
      <c r="B40" s="43" t="s">
        <v>31</v>
      </c>
      <c r="C40" s="813">
        <v>40</v>
      </c>
      <c r="D40" s="746">
        <v>40</v>
      </c>
      <c r="E40" s="1403">
        <f>+D40+D41</f>
        <v>75</v>
      </c>
      <c r="F40"/>
      <c r="G40"/>
      <c r="H40"/>
      <c r="I40" s="13"/>
      <c r="J40" s="13"/>
      <c r="K40" s="13"/>
      <c r="L40" s="13"/>
      <c r="M40" s="13"/>
      <c r="N40" s="14"/>
    </row>
    <row r="41" spans="1:17" ht="71.2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
      <c r="A49" s="66">
        <v>1</v>
      </c>
      <c r="B49" s="912" t="s">
        <v>2925</v>
      </c>
      <c r="C49" s="912" t="s">
        <v>2925</v>
      </c>
      <c r="D49" s="912" t="s">
        <v>442</v>
      </c>
      <c r="E49" s="1075">
        <v>701820110129</v>
      </c>
      <c r="F49" s="1072" t="s">
        <v>20</v>
      </c>
      <c r="G49" s="1079">
        <v>1</v>
      </c>
      <c r="H49" s="1071">
        <v>40556</v>
      </c>
      <c r="I49" s="1071">
        <v>40908</v>
      </c>
      <c r="J49" s="1070" t="s">
        <v>21</v>
      </c>
      <c r="K49" s="1076">
        <v>11.57</v>
      </c>
      <c r="L49" s="1076">
        <v>0</v>
      </c>
      <c r="M49" s="1075">
        <v>830</v>
      </c>
      <c r="N49" s="1075">
        <f>+M49*G49</f>
        <v>830</v>
      </c>
      <c r="O49" s="1066">
        <v>394413091</v>
      </c>
      <c r="P49" s="1065" t="s">
        <v>2950</v>
      </c>
      <c r="Q49" s="299" t="s">
        <v>416</v>
      </c>
      <c r="R49" s="61"/>
      <c r="S49" s="61"/>
      <c r="T49" s="61"/>
      <c r="U49" s="61"/>
      <c r="V49" s="61"/>
      <c r="W49" s="61"/>
      <c r="X49" s="61"/>
      <c r="Y49" s="61"/>
      <c r="Z49" s="61"/>
    </row>
    <row r="50" spans="1:26" s="709" customFormat="1" ht="57" x14ac:dyDescent="0.2">
      <c r="A50" s="66">
        <f>+A49+1</f>
        <v>2</v>
      </c>
      <c r="B50" s="912" t="s">
        <v>2949</v>
      </c>
      <c r="C50" s="912" t="s">
        <v>2949</v>
      </c>
      <c r="D50" s="912" t="s">
        <v>442</v>
      </c>
      <c r="E50" s="1075">
        <v>701820140216</v>
      </c>
      <c r="F50" s="1072" t="s">
        <v>20</v>
      </c>
      <c r="G50" s="1078">
        <v>1</v>
      </c>
      <c r="H50" s="1071">
        <v>41661</v>
      </c>
      <c r="I50" s="1071">
        <v>41954</v>
      </c>
      <c r="J50" s="1070" t="s">
        <v>21</v>
      </c>
      <c r="K50" s="1076">
        <v>8.27</v>
      </c>
      <c r="L50" s="1076">
        <v>1.36</v>
      </c>
      <c r="M50" s="1075">
        <v>376</v>
      </c>
      <c r="N50" s="1075">
        <v>376</v>
      </c>
      <c r="O50" s="1066">
        <v>320474536</v>
      </c>
      <c r="P50" s="1065">
        <v>137</v>
      </c>
      <c r="Q50" s="299" t="s">
        <v>416</v>
      </c>
      <c r="R50" s="708"/>
      <c r="S50" s="708"/>
      <c r="T50" s="708"/>
      <c r="U50" s="708"/>
      <c r="V50" s="708"/>
      <c r="W50" s="708"/>
      <c r="X50" s="708"/>
      <c r="Y50" s="708"/>
      <c r="Z50" s="708"/>
    </row>
    <row r="51" spans="1:26" s="709" customFormat="1" x14ac:dyDescent="0.2">
      <c r="A51" s="66">
        <f>+A50+1</f>
        <v>3</v>
      </c>
      <c r="B51" s="912" t="s">
        <v>2948</v>
      </c>
      <c r="C51" s="909" t="s">
        <v>2948</v>
      </c>
      <c r="D51" s="912" t="s">
        <v>442</v>
      </c>
      <c r="E51" s="1075">
        <v>701820120120</v>
      </c>
      <c r="F51" s="1072" t="s">
        <v>20</v>
      </c>
      <c r="G51" s="1078">
        <v>1</v>
      </c>
      <c r="H51" s="1071">
        <v>40954</v>
      </c>
      <c r="I51" s="1071">
        <v>41274</v>
      </c>
      <c r="J51" s="1070" t="s">
        <v>21</v>
      </c>
      <c r="K51" s="1077">
        <v>10.46</v>
      </c>
      <c r="L51" s="1076">
        <v>0</v>
      </c>
      <c r="M51" s="1075">
        <v>84</v>
      </c>
      <c r="N51" s="1075">
        <v>84</v>
      </c>
      <c r="O51" s="1066">
        <v>59579459</v>
      </c>
      <c r="P51" s="1065" t="s">
        <v>1994</v>
      </c>
      <c r="Q51" s="299" t="s">
        <v>416</v>
      </c>
      <c r="R51" s="708"/>
      <c r="S51" s="708"/>
      <c r="T51" s="708"/>
      <c r="U51" s="708"/>
      <c r="V51" s="708"/>
      <c r="W51" s="708"/>
      <c r="X51" s="708"/>
      <c r="Y51" s="708"/>
      <c r="Z51" s="708"/>
    </row>
    <row r="52" spans="1:26" s="62" customFormat="1" x14ac:dyDescent="0.2">
      <c r="A52" s="66"/>
      <c r="B52" s="51" t="s">
        <v>30</v>
      </c>
      <c r="C52" s="52"/>
      <c r="D52" s="1074"/>
      <c r="E52" s="1073"/>
      <c r="F52" s="1072"/>
      <c r="G52" s="1072"/>
      <c r="H52" s="911"/>
      <c r="I52" s="1071"/>
      <c r="J52" s="1070"/>
      <c r="K52" s="1069">
        <f>SUM(K49:K51)</f>
        <v>30.3</v>
      </c>
      <c r="L52" s="1067">
        <f>SUM(L49:L51)</f>
        <v>1.36</v>
      </c>
      <c r="M52" s="1068">
        <f>SUM(M49:M51)</f>
        <v>1290</v>
      </c>
      <c r="N52" s="1067">
        <f>SUM(N49:N51)</f>
        <v>1290</v>
      </c>
      <c r="O52" s="1066">
        <f>SUM(O49:O51)</f>
        <v>774467086</v>
      </c>
      <c r="P52" s="1065"/>
      <c r="Q52" s="299"/>
    </row>
    <row r="53" spans="1:26" s="82" customFormat="1" x14ac:dyDescent="0.25">
      <c r="E53" s="171"/>
    </row>
    <row r="54" spans="1:26" s="82" customFormat="1" x14ac:dyDescent="0.25">
      <c r="B54" s="1440" t="s">
        <v>56</v>
      </c>
      <c r="C54" s="1440" t="s">
        <v>57</v>
      </c>
      <c r="D54" s="1442" t="s">
        <v>58</v>
      </c>
      <c r="E54" s="1442"/>
      <c r="K54" s="170"/>
    </row>
    <row r="55" spans="1:26" s="82" customFormat="1" x14ac:dyDescent="0.25">
      <c r="B55" s="1441"/>
      <c r="C55" s="1441"/>
      <c r="D55" s="762" t="s">
        <v>59</v>
      </c>
      <c r="E55" s="293" t="s">
        <v>60</v>
      </c>
    </row>
    <row r="56" spans="1:26" s="82" customFormat="1" ht="18.75" x14ac:dyDescent="0.25">
      <c r="B56" s="294" t="s">
        <v>61</v>
      </c>
      <c r="C56" s="295" t="s">
        <v>2947</v>
      </c>
      <c r="D56" s="839"/>
      <c r="E56" s="839" t="s">
        <v>20</v>
      </c>
      <c r="F56" s="89"/>
      <c r="G56" s="89"/>
      <c r="H56" s="89"/>
      <c r="I56" s="89"/>
      <c r="J56" s="89"/>
      <c r="K56" s="89"/>
      <c r="L56" s="89"/>
      <c r="M56" s="89"/>
    </row>
    <row r="57" spans="1:26" s="82" customFormat="1" x14ac:dyDescent="0.25">
      <c r="B57" s="294" t="s">
        <v>62</v>
      </c>
      <c r="C57" s="295" t="s">
        <v>2946</v>
      </c>
      <c r="D57" s="839"/>
      <c r="E57" s="839" t="s">
        <v>20</v>
      </c>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120" x14ac:dyDescent="0.25">
      <c r="B63" s="91" t="s">
        <v>64</v>
      </c>
      <c r="C63" s="91" t="s">
        <v>65</v>
      </c>
      <c r="D63" s="91" t="s">
        <v>66</v>
      </c>
      <c r="E63" s="91" t="s">
        <v>67</v>
      </c>
      <c r="F63" s="91" t="s">
        <v>68</v>
      </c>
      <c r="G63" s="91" t="s">
        <v>69</v>
      </c>
      <c r="H63" s="91" t="s">
        <v>70</v>
      </c>
      <c r="I63" s="91" t="s">
        <v>71</v>
      </c>
      <c r="J63" s="91" t="s">
        <v>72</v>
      </c>
      <c r="K63" s="91" t="s">
        <v>73</v>
      </c>
      <c r="L63" s="91" t="s">
        <v>74</v>
      </c>
      <c r="M63" s="748" t="s">
        <v>488</v>
      </c>
      <c r="N63" s="748" t="s">
        <v>76</v>
      </c>
      <c r="O63" s="1387" t="s">
        <v>77</v>
      </c>
      <c r="P63" s="1388"/>
      <c r="Q63" s="91" t="s">
        <v>78</v>
      </c>
    </row>
    <row r="64" spans="1:26" x14ac:dyDescent="0.2">
      <c r="A64" s="296">
        <v>1</v>
      </c>
      <c r="B64" s="182"/>
      <c r="C64" s="181"/>
      <c r="D64" s="181"/>
      <c r="E64" s="181"/>
      <c r="F64" s="181"/>
      <c r="G64" s="181"/>
      <c r="H64" s="837"/>
      <c r="I64" s="837"/>
      <c r="J64" s="837"/>
      <c r="K64" s="837"/>
      <c r="L64" s="837"/>
      <c r="M64" s="837"/>
      <c r="N64" s="837"/>
      <c r="O64" s="2095" t="s">
        <v>2945</v>
      </c>
      <c r="P64" s="2096"/>
      <c r="Q64" s="837"/>
    </row>
    <row r="65" spans="1:17" x14ac:dyDescent="0.2">
      <c r="A65" s="296">
        <v>2</v>
      </c>
      <c r="B65" s="182"/>
      <c r="C65" s="181"/>
      <c r="D65" s="181"/>
      <c r="E65" s="181"/>
      <c r="F65" s="181"/>
      <c r="G65" s="181"/>
      <c r="H65" s="837"/>
      <c r="I65" s="837"/>
      <c r="J65" s="837"/>
      <c r="K65" s="837"/>
      <c r="L65" s="837"/>
      <c r="M65" s="837"/>
      <c r="N65" s="837"/>
      <c r="O65" s="2097"/>
      <c r="P65" s="2098"/>
      <c r="Q65" s="837"/>
    </row>
    <row r="66" spans="1:17" x14ac:dyDescent="0.2">
      <c r="A66" s="296">
        <v>3</v>
      </c>
      <c r="B66" s="182"/>
      <c r="C66" s="181"/>
      <c r="D66" s="181"/>
      <c r="E66" s="181"/>
      <c r="F66" s="181"/>
      <c r="G66" s="181"/>
      <c r="H66" s="837"/>
      <c r="I66" s="837"/>
      <c r="J66" s="837"/>
      <c r="K66" s="837"/>
      <c r="L66" s="837"/>
      <c r="M66" s="837"/>
      <c r="N66" s="837"/>
      <c r="O66" s="2097"/>
      <c r="P66" s="2098"/>
      <c r="Q66" s="837"/>
    </row>
    <row r="67" spans="1:17" ht="24.75" customHeight="1" x14ac:dyDescent="0.2">
      <c r="A67" s="296">
        <v>4</v>
      </c>
      <c r="B67" s="182"/>
      <c r="C67" s="181"/>
      <c r="D67" s="181"/>
      <c r="E67" s="181"/>
      <c r="F67" s="181"/>
      <c r="G67" s="181"/>
      <c r="H67" s="837"/>
      <c r="I67" s="837"/>
      <c r="J67" s="837"/>
      <c r="K67" s="837"/>
      <c r="L67" s="837"/>
      <c r="M67" s="837"/>
      <c r="N67" s="837"/>
      <c r="O67" s="2099"/>
      <c r="P67" s="2100"/>
      <c r="Q67" s="837"/>
    </row>
    <row r="68" spans="1:17" x14ac:dyDescent="0.25">
      <c r="B68" s="1" t="s">
        <v>83</v>
      </c>
    </row>
    <row r="69" spans="1:17" x14ac:dyDescent="0.25">
      <c r="B69" s="1" t="s">
        <v>84</v>
      </c>
    </row>
    <row r="70" spans="1:17" x14ac:dyDescent="0.25">
      <c r="B70" s="1" t="s">
        <v>85</v>
      </c>
    </row>
    <row r="72" spans="1:17" ht="15.75" thickBot="1" x14ac:dyDescent="0.3"/>
    <row r="73" spans="1:17" ht="27" thickBot="1" x14ac:dyDescent="0.3">
      <c r="B73" s="1393" t="s">
        <v>86</v>
      </c>
      <c r="C73" s="1394"/>
      <c r="D73" s="1394"/>
      <c r="E73" s="1394"/>
      <c r="F73" s="1394"/>
      <c r="G73" s="1394"/>
      <c r="H73" s="1394"/>
      <c r="I73" s="1394"/>
      <c r="J73" s="1394"/>
      <c r="K73" s="1394"/>
      <c r="L73" s="1394"/>
      <c r="M73" s="1394"/>
      <c r="N73" s="1395"/>
    </row>
    <row r="75" spans="1:17" ht="90" x14ac:dyDescent="0.25">
      <c r="B75" s="40" t="s">
        <v>87</v>
      </c>
      <c r="C75" s="40" t="s">
        <v>88</v>
      </c>
      <c r="D75" s="40" t="s">
        <v>89</v>
      </c>
      <c r="E75" s="40" t="s">
        <v>90</v>
      </c>
      <c r="F75" s="40" t="s">
        <v>91</v>
      </c>
      <c r="G75" s="40" t="s">
        <v>92</v>
      </c>
      <c r="H75" s="40" t="s">
        <v>93</v>
      </c>
      <c r="I75" s="40" t="s">
        <v>94</v>
      </c>
      <c r="J75" s="1958" t="s">
        <v>95</v>
      </c>
      <c r="K75" s="1959"/>
      <c r="L75" s="1960"/>
      <c r="M75" s="40" t="s">
        <v>96</v>
      </c>
      <c r="N75" s="40" t="s">
        <v>1892</v>
      </c>
      <c r="O75" s="40" t="s">
        <v>1891</v>
      </c>
      <c r="P75" s="1958" t="s">
        <v>77</v>
      </c>
      <c r="Q75" s="1960"/>
    </row>
    <row r="76" spans="1:17" ht="71.25" x14ac:dyDescent="0.25">
      <c r="A76" s="296"/>
      <c r="B76" s="879" t="s">
        <v>2944</v>
      </c>
      <c r="C76" s="879" t="s">
        <v>103</v>
      </c>
      <c r="D76" s="879" t="s">
        <v>2943</v>
      </c>
      <c r="E76" s="879">
        <v>64552751</v>
      </c>
      <c r="F76" s="879" t="s">
        <v>2942</v>
      </c>
      <c r="G76" s="879" t="s">
        <v>645</v>
      </c>
      <c r="H76" s="1047">
        <v>37323</v>
      </c>
      <c r="I76" s="298" t="s">
        <v>368</v>
      </c>
      <c r="J76" s="879" t="s">
        <v>2941</v>
      </c>
      <c r="K76" s="298" t="s">
        <v>2940</v>
      </c>
      <c r="L76" s="298" t="s">
        <v>2939</v>
      </c>
      <c r="M76" s="879" t="s">
        <v>20</v>
      </c>
      <c r="N76" s="879" t="s">
        <v>20</v>
      </c>
      <c r="O76" s="1063" t="s">
        <v>20</v>
      </c>
      <c r="P76" s="2101" t="s">
        <v>496</v>
      </c>
      <c r="Q76" s="2102"/>
    </row>
    <row r="77" spans="1:17" ht="71.25" x14ac:dyDescent="0.25">
      <c r="A77" s="296"/>
      <c r="B77" s="1908" t="s">
        <v>560</v>
      </c>
      <c r="C77" s="1908" t="s">
        <v>111</v>
      </c>
      <c r="D77" s="1908" t="s">
        <v>2938</v>
      </c>
      <c r="E77" s="1833">
        <v>64870942</v>
      </c>
      <c r="F77" s="1908" t="s">
        <v>136</v>
      </c>
      <c r="G77" s="1908" t="s">
        <v>510</v>
      </c>
      <c r="H77" s="2107">
        <v>39535</v>
      </c>
      <c r="I77" s="2109" t="s">
        <v>368</v>
      </c>
      <c r="J77" s="879" t="s">
        <v>2937</v>
      </c>
      <c r="K77" s="298" t="s">
        <v>2929</v>
      </c>
      <c r="L77" s="298" t="s">
        <v>2936</v>
      </c>
      <c r="M77" s="1908" t="s">
        <v>20</v>
      </c>
      <c r="N77" s="1908" t="s">
        <v>20</v>
      </c>
      <c r="O77" s="1833" t="s">
        <v>20</v>
      </c>
      <c r="P77" s="2103" t="s">
        <v>496</v>
      </c>
      <c r="Q77" s="2104"/>
    </row>
    <row r="78" spans="1:17" ht="142.5" x14ac:dyDescent="0.25">
      <c r="A78" s="296"/>
      <c r="B78" s="1910"/>
      <c r="C78" s="1910"/>
      <c r="D78" s="1910"/>
      <c r="E78" s="1834"/>
      <c r="F78" s="1910"/>
      <c r="G78" s="1910"/>
      <c r="H78" s="2108"/>
      <c r="I78" s="2110"/>
      <c r="J78" s="879" t="s">
        <v>2935</v>
      </c>
      <c r="K78" s="298" t="s">
        <v>2934</v>
      </c>
      <c r="L78" s="298" t="s">
        <v>2933</v>
      </c>
      <c r="M78" s="1910"/>
      <c r="N78" s="1910"/>
      <c r="O78" s="1834"/>
      <c r="P78" s="2105"/>
      <c r="Q78" s="2106"/>
    </row>
    <row r="79" spans="1:17" ht="114" x14ac:dyDescent="0.25">
      <c r="A79" s="296"/>
      <c r="B79" s="879" t="s">
        <v>560</v>
      </c>
      <c r="C79" s="1064" t="s">
        <v>1536</v>
      </c>
      <c r="D79" s="879" t="s">
        <v>2932</v>
      </c>
      <c r="E79" s="879">
        <v>64703432</v>
      </c>
      <c r="F79" s="879" t="s">
        <v>136</v>
      </c>
      <c r="G79" s="879" t="s">
        <v>2931</v>
      </c>
      <c r="H79" s="1047">
        <v>38701</v>
      </c>
      <c r="I79" s="298" t="s">
        <v>368</v>
      </c>
      <c r="J79" s="879" t="s">
        <v>2930</v>
      </c>
      <c r="K79" s="298" t="s">
        <v>2929</v>
      </c>
      <c r="L79" s="298" t="s">
        <v>2928</v>
      </c>
      <c r="M79" s="879" t="s">
        <v>20</v>
      </c>
      <c r="N79" s="879" t="s">
        <v>20</v>
      </c>
      <c r="O79" s="1063" t="s">
        <v>21</v>
      </c>
      <c r="P79" s="2101" t="s">
        <v>2927</v>
      </c>
      <c r="Q79" s="2102"/>
    </row>
    <row r="81" spans="1:26" ht="15.75" thickBot="1" x14ac:dyDescent="0.3"/>
    <row r="82" spans="1:26" ht="27" thickBot="1" x14ac:dyDescent="0.3">
      <c r="B82" s="1393" t="s">
        <v>143</v>
      </c>
      <c r="C82" s="1394"/>
      <c r="D82" s="1394"/>
      <c r="E82" s="1394"/>
      <c r="F82" s="1394"/>
      <c r="G82" s="1394"/>
      <c r="H82" s="1394"/>
      <c r="I82" s="1394"/>
      <c r="J82" s="1394"/>
      <c r="K82" s="1394"/>
      <c r="L82" s="1394"/>
      <c r="M82" s="1394"/>
      <c r="N82" s="1395"/>
    </row>
    <row r="85" spans="1:26" ht="30" x14ac:dyDescent="0.25">
      <c r="B85" s="92" t="s">
        <v>19</v>
      </c>
      <c r="C85" s="92" t="s">
        <v>144</v>
      </c>
      <c r="D85" s="1387" t="s">
        <v>77</v>
      </c>
      <c r="E85" s="1388"/>
    </row>
    <row r="86" spans="1:26" ht="28.5" x14ac:dyDescent="0.25">
      <c r="B86" s="184" t="s">
        <v>145</v>
      </c>
      <c r="C86" s="346" t="s">
        <v>20</v>
      </c>
      <c r="D86" s="1548" t="s">
        <v>496</v>
      </c>
      <c r="E86" s="1548"/>
    </row>
    <row r="89" spans="1:26" ht="26.25" x14ac:dyDescent="0.25">
      <c r="B89" s="1408" t="s">
        <v>146</v>
      </c>
      <c r="C89" s="1409"/>
      <c r="D89" s="1409"/>
      <c r="E89" s="1409"/>
      <c r="F89" s="1409"/>
      <c r="G89" s="1409"/>
      <c r="H89" s="1409"/>
      <c r="I89" s="1409"/>
      <c r="J89" s="1409"/>
      <c r="K89" s="1409"/>
      <c r="L89" s="1409"/>
      <c r="M89" s="1409"/>
      <c r="N89" s="1409"/>
      <c r="O89" s="1409"/>
      <c r="P89" s="1409"/>
    </row>
    <row r="91" spans="1:26" ht="15.75" thickBot="1" x14ac:dyDescent="0.3"/>
    <row r="92" spans="1:26" ht="27" thickBot="1" x14ac:dyDescent="0.3">
      <c r="B92" s="1393" t="s">
        <v>147</v>
      </c>
      <c r="C92" s="1394"/>
      <c r="D92" s="1394"/>
      <c r="E92" s="1394"/>
      <c r="F92" s="1394"/>
      <c r="G92" s="1394"/>
      <c r="H92" s="1394"/>
      <c r="I92" s="1394"/>
      <c r="J92" s="1394"/>
      <c r="K92" s="1394"/>
      <c r="L92" s="1394"/>
      <c r="M92" s="1394"/>
      <c r="N92" s="1395"/>
    </row>
    <row r="94" spans="1:26" ht="15.75" thickBot="1" x14ac:dyDescent="0.3">
      <c r="M94" s="46"/>
      <c r="N94" s="46"/>
    </row>
    <row r="95" spans="1:26" s="13" customFormat="1" ht="60" x14ac:dyDescent="0.25">
      <c r="B95" s="47" t="s">
        <v>35</v>
      </c>
      <c r="C95" s="47" t="s">
        <v>36</v>
      </c>
      <c r="D95" s="47" t="s">
        <v>37</v>
      </c>
      <c r="E95" s="47" t="s">
        <v>38</v>
      </c>
      <c r="F95" s="47" t="s">
        <v>39</v>
      </c>
      <c r="G95" s="47" t="s">
        <v>40</v>
      </c>
      <c r="H95" s="47" t="s">
        <v>41</v>
      </c>
      <c r="I95" s="47" t="s">
        <v>42</v>
      </c>
      <c r="J95" s="47" t="s">
        <v>43</v>
      </c>
      <c r="K95" s="47" t="s">
        <v>44</v>
      </c>
      <c r="L95" s="47" t="s">
        <v>45</v>
      </c>
      <c r="M95" s="48" t="s">
        <v>46</v>
      </c>
      <c r="N95" s="47" t="s">
        <v>47</v>
      </c>
      <c r="O95" s="47" t="s">
        <v>48</v>
      </c>
      <c r="P95" s="49" t="s">
        <v>49</v>
      </c>
      <c r="Q95" s="49" t="s">
        <v>50</v>
      </c>
    </row>
    <row r="96" spans="1:26" s="62" customFormat="1" x14ac:dyDescent="0.25">
      <c r="A96" s="50">
        <v>1</v>
      </c>
      <c r="B96" s="1060" t="s">
        <v>2925</v>
      </c>
      <c r="C96" s="1060" t="s">
        <v>2925</v>
      </c>
      <c r="D96" s="1060" t="s">
        <v>442</v>
      </c>
      <c r="E96" s="1053">
        <v>701820120086</v>
      </c>
      <c r="F96" s="1059" t="s">
        <v>20</v>
      </c>
      <c r="G96" s="1062">
        <v>1</v>
      </c>
      <c r="H96" s="1057">
        <v>40921</v>
      </c>
      <c r="I96" s="1057">
        <v>41274</v>
      </c>
      <c r="J96" s="1061" t="s">
        <v>21</v>
      </c>
      <c r="K96" s="1055">
        <v>11.57</v>
      </c>
      <c r="L96" s="1053">
        <v>0</v>
      </c>
      <c r="M96" s="1053">
        <v>492</v>
      </c>
      <c r="N96" s="1053">
        <v>492</v>
      </c>
      <c r="O96" s="1052">
        <v>286605932</v>
      </c>
      <c r="P96" s="1051" t="s">
        <v>2926</v>
      </c>
      <c r="Q96" s="1050" t="s">
        <v>416</v>
      </c>
      <c r="R96" s="61"/>
      <c r="S96" s="61"/>
      <c r="T96" s="61"/>
      <c r="U96" s="61"/>
      <c r="V96" s="61"/>
      <c r="W96" s="61"/>
      <c r="X96" s="61"/>
      <c r="Y96" s="61"/>
      <c r="Z96" s="61"/>
    </row>
    <row r="97" spans="1:26" s="62" customFormat="1" x14ac:dyDescent="0.25">
      <c r="A97" s="50" t="e">
        <f>+#REF!+1</f>
        <v>#REF!</v>
      </c>
      <c r="B97" s="1060" t="s">
        <v>2925</v>
      </c>
      <c r="C97" s="1060" t="s">
        <v>2925</v>
      </c>
      <c r="D97" s="1060" t="s">
        <v>442</v>
      </c>
      <c r="E97" s="1053">
        <v>701820130236</v>
      </c>
      <c r="F97" s="1059" t="s">
        <v>20</v>
      </c>
      <c r="G97" s="1058">
        <v>1</v>
      </c>
      <c r="H97" s="1057">
        <v>41318</v>
      </c>
      <c r="I97" s="1057">
        <v>41639</v>
      </c>
      <c r="J97" s="1056" t="s">
        <v>21</v>
      </c>
      <c r="K97" s="1055">
        <v>11.57</v>
      </c>
      <c r="L97" s="1054">
        <v>0</v>
      </c>
      <c r="M97" s="1053">
        <v>1270</v>
      </c>
      <c r="N97" s="1053">
        <v>1270</v>
      </c>
      <c r="O97" s="1052">
        <v>1012849478</v>
      </c>
      <c r="P97" s="1051" t="s">
        <v>2924</v>
      </c>
      <c r="Q97" s="1050" t="s">
        <v>416</v>
      </c>
      <c r="R97" s="61"/>
      <c r="S97" s="61"/>
      <c r="T97" s="61"/>
      <c r="U97" s="61"/>
      <c r="V97" s="61"/>
      <c r="W97" s="61"/>
      <c r="X97" s="61"/>
      <c r="Y97" s="61"/>
      <c r="Z97" s="61"/>
    </row>
    <row r="98" spans="1:26" s="62" customFormat="1" x14ac:dyDescent="0.25">
      <c r="A98" s="50"/>
      <c r="B98" s="78" t="s">
        <v>30</v>
      </c>
      <c r="C98" s="72"/>
      <c r="D98" s="71"/>
      <c r="E98" s="228"/>
      <c r="F98" s="73"/>
      <c r="G98" s="73"/>
      <c r="H98" s="73"/>
      <c r="I98" s="226"/>
      <c r="J98" s="74"/>
      <c r="K98" s="79">
        <f>SUM(K96:K97)</f>
        <v>23.14</v>
      </c>
      <c r="L98" s="79">
        <f>SUM(L96:L97)</f>
        <v>0</v>
      </c>
      <c r="M98" s="80">
        <f>SUM(M96:M97)</f>
        <v>1762</v>
      </c>
      <c r="N98" s="79">
        <f>SUM(N96:N97)</f>
        <v>1762</v>
      </c>
      <c r="O98" s="77"/>
      <c r="P98" s="77"/>
      <c r="Q98" s="81"/>
    </row>
    <row r="99" spans="1:26" x14ac:dyDescent="0.25">
      <c r="B99" s="82"/>
      <c r="C99" s="82"/>
      <c r="D99" s="82"/>
      <c r="E99" s="83"/>
      <c r="F99" s="82"/>
      <c r="G99" s="82"/>
      <c r="H99" s="82"/>
      <c r="I99" s="82"/>
      <c r="J99" s="82"/>
      <c r="K99" s="82"/>
      <c r="L99" s="82"/>
      <c r="M99" s="82"/>
      <c r="N99" s="82"/>
      <c r="O99" s="82"/>
      <c r="P99" s="82"/>
    </row>
    <row r="100" spans="1:26" ht="18.75" x14ac:dyDescent="0.25">
      <c r="B100" s="86" t="s">
        <v>151</v>
      </c>
      <c r="C100" s="133" t="s">
        <v>2923</v>
      </c>
      <c r="H100" s="89"/>
      <c r="I100" s="89"/>
      <c r="J100" s="89"/>
      <c r="K100" s="89"/>
      <c r="L100" s="89"/>
      <c r="M100" s="89"/>
      <c r="N100" s="82"/>
      <c r="O100" s="82"/>
      <c r="P100" s="82"/>
    </row>
    <row r="102" spans="1:26" ht="15.75" thickBot="1" x14ac:dyDescent="0.3"/>
    <row r="103" spans="1:26" ht="30.75" thickBot="1" x14ac:dyDescent="0.3">
      <c r="B103" s="134" t="s">
        <v>152</v>
      </c>
      <c r="C103" s="135" t="s">
        <v>153</v>
      </c>
      <c r="D103" s="134" t="s">
        <v>29</v>
      </c>
      <c r="E103" s="135" t="s">
        <v>154</v>
      </c>
    </row>
    <row r="104" spans="1:26" x14ac:dyDescent="0.25">
      <c r="B104" s="136" t="s">
        <v>155</v>
      </c>
      <c r="C104" s="137">
        <v>20</v>
      </c>
      <c r="D104" s="137">
        <v>0</v>
      </c>
      <c r="E104" s="1396">
        <v>40</v>
      </c>
    </row>
    <row r="105" spans="1:26" x14ac:dyDescent="0.25">
      <c r="B105" s="136" t="s">
        <v>156</v>
      </c>
      <c r="C105" s="740">
        <v>30</v>
      </c>
      <c r="D105" s="746">
        <v>0</v>
      </c>
      <c r="E105" s="1397"/>
    </row>
    <row r="106" spans="1:26" ht="15.75" thickBot="1" x14ac:dyDescent="0.3">
      <c r="B106" s="136" t="s">
        <v>157</v>
      </c>
      <c r="C106" s="139">
        <v>40</v>
      </c>
      <c r="D106" s="139">
        <v>40</v>
      </c>
      <c r="E106" s="1398"/>
    </row>
    <row r="108" spans="1:26" ht="15.75" thickBot="1" x14ac:dyDescent="0.3"/>
    <row r="109" spans="1:26" ht="27" thickBot="1" x14ac:dyDescent="0.3">
      <c r="B109" s="1393" t="s">
        <v>158</v>
      </c>
      <c r="C109" s="1394"/>
      <c r="D109" s="1394"/>
      <c r="E109" s="1394"/>
      <c r="F109" s="1394"/>
      <c r="G109" s="1394"/>
      <c r="H109" s="1394"/>
      <c r="I109" s="1394"/>
      <c r="J109" s="1394"/>
      <c r="K109" s="1394"/>
      <c r="L109" s="1394"/>
      <c r="M109" s="1394"/>
      <c r="N109" s="1395"/>
    </row>
    <row r="111" spans="1:26" ht="90" x14ac:dyDescent="0.25">
      <c r="B111" s="91" t="s">
        <v>87</v>
      </c>
      <c r="C111" s="40" t="s">
        <v>88</v>
      </c>
      <c r="D111" s="40" t="s">
        <v>89</v>
      </c>
      <c r="E111" s="40" t="s">
        <v>90</v>
      </c>
      <c r="F111" s="40" t="s">
        <v>91</v>
      </c>
      <c r="G111" s="40" t="s">
        <v>92</v>
      </c>
      <c r="H111" s="40" t="s">
        <v>93</v>
      </c>
      <c r="I111" s="40" t="s">
        <v>94</v>
      </c>
      <c r="J111" s="1958" t="s">
        <v>95</v>
      </c>
      <c r="K111" s="1959"/>
      <c r="L111" s="1960"/>
      <c r="M111" s="40" t="s">
        <v>96</v>
      </c>
      <c r="N111" s="40" t="s">
        <v>1892</v>
      </c>
      <c r="O111" s="40" t="s">
        <v>1891</v>
      </c>
      <c r="P111" s="1958" t="s">
        <v>77</v>
      </c>
      <c r="Q111" s="1960"/>
    </row>
    <row r="112" spans="1:26" ht="213.75" x14ac:dyDescent="0.25">
      <c r="B112" s="875" t="s">
        <v>629</v>
      </c>
      <c r="C112" s="1046" t="s">
        <v>103</v>
      </c>
      <c r="D112" s="1046" t="s">
        <v>2922</v>
      </c>
      <c r="E112" s="1046">
        <v>64719810</v>
      </c>
      <c r="F112" s="1046" t="s">
        <v>2921</v>
      </c>
      <c r="G112" s="1046" t="s">
        <v>398</v>
      </c>
      <c r="H112" s="1048">
        <v>39066</v>
      </c>
      <c r="I112" s="300" t="s">
        <v>368</v>
      </c>
      <c r="J112" s="875" t="s">
        <v>2920</v>
      </c>
      <c r="K112" s="298" t="s">
        <v>2919</v>
      </c>
      <c r="L112" s="303" t="s">
        <v>2918</v>
      </c>
      <c r="M112" s="1046" t="s">
        <v>20</v>
      </c>
      <c r="N112" s="1046" t="s">
        <v>21</v>
      </c>
      <c r="O112" s="1046" t="s">
        <v>20</v>
      </c>
      <c r="P112" s="1907" t="s">
        <v>2917</v>
      </c>
      <c r="Q112" s="1907"/>
    </row>
    <row r="113" spans="1:17" ht="114" x14ac:dyDescent="0.25">
      <c r="A113" s="296"/>
      <c r="B113" s="875" t="s">
        <v>758</v>
      </c>
      <c r="C113" s="1046" t="s">
        <v>103</v>
      </c>
      <c r="D113" s="1046" t="s">
        <v>2916</v>
      </c>
      <c r="E113" s="1046">
        <v>23224360</v>
      </c>
      <c r="F113" s="1049" t="s">
        <v>2425</v>
      </c>
      <c r="G113" s="1046" t="s">
        <v>398</v>
      </c>
      <c r="H113" s="1048">
        <v>40522</v>
      </c>
      <c r="I113" s="300" t="s">
        <v>368</v>
      </c>
      <c r="J113" s="879" t="s">
        <v>2915</v>
      </c>
      <c r="K113" s="1047" t="s">
        <v>2914</v>
      </c>
      <c r="L113" s="298" t="s">
        <v>2913</v>
      </c>
      <c r="M113" s="1046" t="s">
        <v>20</v>
      </c>
      <c r="N113" s="1046" t="s">
        <v>20</v>
      </c>
      <c r="O113" s="1046" t="s">
        <v>20</v>
      </c>
      <c r="P113" s="1428" t="s">
        <v>496</v>
      </c>
      <c r="Q113" s="1429"/>
    </row>
    <row r="114" spans="1:17" ht="71.25" x14ac:dyDescent="0.25">
      <c r="B114" s="2113" t="s">
        <v>175</v>
      </c>
      <c r="C114" s="2114" t="s">
        <v>103</v>
      </c>
      <c r="D114" s="2111" t="s">
        <v>2912</v>
      </c>
      <c r="E114" s="2111">
        <v>92514727</v>
      </c>
      <c r="F114" s="2111" t="s">
        <v>379</v>
      </c>
      <c r="G114" s="2111" t="s">
        <v>1881</v>
      </c>
      <c r="H114" s="2112">
        <v>37231</v>
      </c>
      <c r="I114" s="2004" t="s">
        <v>368</v>
      </c>
      <c r="J114" s="875" t="s">
        <v>2911</v>
      </c>
      <c r="K114" s="298" t="s">
        <v>2910</v>
      </c>
      <c r="L114" s="298" t="s">
        <v>2909</v>
      </c>
      <c r="M114" s="1046" t="s">
        <v>20</v>
      </c>
      <c r="N114" s="1046" t="s">
        <v>20</v>
      </c>
      <c r="O114" s="1046" t="s">
        <v>20</v>
      </c>
      <c r="P114" s="1907" t="s">
        <v>496</v>
      </c>
      <c r="Q114" s="1907"/>
    </row>
    <row r="115" spans="1:17" ht="156.75" x14ac:dyDescent="0.25">
      <c r="B115" s="2113"/>
      <c r="C115" s="2114"/>
      <c r="D115" s="2111"/>
      <c r="E115" s="2111"/>
      <c r="F115" s="2111"/>
      <c r="G115" s="2111"/>
      <c r="H115" s="2112"/>
      <c r="I115" s="2004"/>
      <c r="J115" s="875" t="s">
        <v>2908</v>
      </c>
      <c r="K115" s="298" t="s">
        <v>2907</v>
      </c>
      <c r="L115" s="298" t="s">
        <v>2906</v>
      </c>
      <c r="M115" s="1046" t="s">
        <v>20</v>
      </c>
      <c r="N115" s="1046" t="s">
        <v>20</v>
      </c>
      <c r="O115" s="1046" t="s">
        <v>20</v>
      </c>
      <c r="P115" s="1907" t="s">
        <v>496</v>
      </c>
      <c r="Q115" s="1907"/>
    </row>
    <row r="116" spans="1:17" ht="15.75" thickBot="1" x14ac:dyDescent="0.3"/>
    <row r="117" spans="1:17" ht="30" x14ac:dyDescent="0.25">
      <c r="B117" s="42" t="s">
        <v>19</v>
      </c>
      <c r="C117" s="42" t="s">
        <v>152</v>
      </c>
      <c r="D117" s="91" t="s">
        <v>153</v>
      </c>
      <c r="E117" s="42" t="s">
        <v>29</v>
      </c>
      <c r="F117" s="135" t="s">
        <v>182</v>
      </c>
      <c r="G117" s="147"/>
    </row>
    <row r="118" spans="1:17" ht="96" x14ac:dyDescent="0.2">
      <c r="B118" s="1399" t="s">
        <v>183</v>
      </c>
      <c r="C118" s="312" t="s">
        <v>184</v>
      </c>
      <c r="D118" s="746">
        <v>25</v>
      </c>
      <c r="E118" s="746">
        <v>0</v>
      </c>
      <c r="F118" s="1400">
        <v>35</v>
      </c>
      <c r="G118" s="149"/>
    </row>
    <row r="119" spans="1:17" ht="72" x14ac:dyDescent="0.25">
      <c r="B119" s="1399"/>
      <c r="C119" s="313" t="s">
        <v>185</v>
      </c>
      <c r="D119" s="739">
        <v>25</v>
      </c>
      <c r="E119" s="746">
        <v>25</v>
      </c>
      <c r="F119" s="1401"/>
      <c r="G119" s="149"/>
    </row>
    <row r="120" spans="1:17" ht="48" x14ac:dyDescent="0.25">
      <c r="B120" s="1399"/>
      <c r="C120" s="313" t="s">
        <v>186</v>
      </c>
      <c r="D120" s="746">
        <v>10</v>
      </c>
      <c r="E120" s="746">
        <v>10</v>
      </c>
      <c r="F120" s="1402"/>
      <c r="G120" s="149"/>
    </row>
    <row r="121" spans="1:17" x14ac:dyDescent="0.25">
      <c r="C121"/>
    </row>
    <row r="124" spans="1:17" x14ac:dyDescent="0.25">
      <c r="B124" s="39" t="s">
        <v>187</v>
      </c>
    </row>
    <row r="127" spans="1:17" x14ac:dyDescent="0.25">
      <c r="B127" s="40" t="s">
        <v>19</v>
      </c>
      <c r="C127" s="40" t="s">
        <v>28</v>
      </c>
      <c r="D127" s="42" t="s">
        <v>29</v>
      </c>
      <c r="E127" s="42" t="s">
        <v>30</v>
      </c>
    </row>
    <row r="128" spans="1:17" ht="42.75" x14ac:dyDescent="0.25">
      <c r="B128" s="43" t="s">
        <v>188</v>
      </c>
      <c r="C128" s="813">
        <v>40</v>
      </c>
      <c r="D128" s="746">
        <f>+E104</f>
        <v>40</v>
      </c>
      <c r="E128" s="1403">
        <f>+D128+D129</f>
        <v>75</v>
      </c>
    </row>
    <row r="129" spans="2:5" ht="71.25" x14ac:dyDescent="0.25">
      <c r="B129" s="43" t="s">
        <v>189</v>
      </c>
      <c r="C129" s="813">
        <v>60</v>
      </c>
      <c r="D129" s="746">
        <f>+F118</f>
        <v>35</v>
      </c>
      <c r="E129" s="1404"/>
    </row>
  </sheetData>
  <mergeCells count="59">
    <mergeCell ref="J111:L111"/>
    <mergeCell ref="P111:Q111"/>
    <mergeCell ref="B118:B120"/>
    <mergeCell ref="F118:F120"/>
    <mergeCell ref="E128:E129"/>
    <mergeCell ref="P112:Q112"/>
    <mergeCell ref="P113:Q113"/>
    <mergeCell ref="B114:B115"/>
    <mergeCell ref="C114:C115"/>
    <mergeCell ref="D114:D115"/>
    <mergeCell ref="E114:E115"/>
    <mergeCell ref="F114:F115"/>
    <mergeCell ref="G114:G115"/>
    <mergeCell ref="H114:H115"/>
    <mergeCell ref="I114:I115"/>
    <mergeCell ref="P114:Q114"/>
    <mergeCell ref="P115:Q115"/>
    <mergeCell ref="D85:E85"/>
    <mergeCell ref="F77:F78"/>
    <mergeCell ref="G77:G78"/>
    <mergeCell ref="H77:H78"/>
    <mergeCell ref="I77:I78"/>
    <mergeCell ref="N77:N78"/>
    <mergeCell ref="O77:O78"/>
    <mergeCell ref="P77:Q78"/>
    <mergeCell ref="P79:Q79"/>
    <mergeCell ref="B82:N82"/>
    <mergeCell ref="D86:E86"/>
    <mergeCell ref="B89:P89"/>
    <mergeCell ref="B92:N92"/>
    <mergeCell ref="E104:E106"/>
    <mergeCell ref="B109:N109"/>
    <mergeCell ref="B73:N73"/>
    <mergeCell ref="M77:M78"/>
    <mergeCell ref="J75:L75"/>
    <mergeCell ref="P75:Q75"/>
    <mergeCell ref="C10:E10"/>
    <mergeCell ref="B14:C21"/>
    <mergeCell ref="B22:C22"/>
    <mergeCell ref="E40:E41"/>
    <mergeCell ref="M45:N45"/>
    <mergeCell ref="B54:B55"/>
    <mergeCell ref="C54:C55"/>
    <mergeCell ref="P76:Q76"/>
    <mergeCell ref="B77:B78"/>
    <mergeCell ref="C77:C78"/>
    <mergeCell ref="D77:D78"/>
    <mergeCell ref="E77:E78"/>
    <mergeCell ref="D54:E54"/>
    <mergeCell ref="C58:N58"/>
    <mergeCell ref="B60:N60"/>
    <mergeCell ref="O63:P63"/>
    <mergeCell ref="O64:P67"/>
    <mergeCell ref="C9:N9"/>
    <mergeCell ref="B2:P2"/>
    <mergeCell ref="B4:P4"/>
    <mergeCell ref="C6:N6"/>
    <mergeCell ref="C7:N7"/>
    <mergeCell ref="C8:N8"/>
  </mergeCells>
  <dataValidations count="2">
    <dataValidation type="decimal" allowBlank="1" showInputMessage="1" showErrorMessage="1" sqref="WVH983045 WLL983045 C65541 IV65541 SR65541 ACN65541 AMJ65541 AWF65541 BGB65541 BPX65541 BZT65541 CJP65541 CTL65541 DDH65541 DND65541 DWZ65541 EGV65541 EQR65541 FAN65541 FKJ65541 FUF65541 GEB65541 GNX65541 GXT65541 HHP65541 HRL65541 IBH65541 ILD65541 IUZ65541 JEV65541 JOR65541 JYN65541 KIJ65541 KSF65541 LCB65541 LLX65541 LVT65541 MFP65541 MPL65541 MZH65541 NJD65541 NSZ65541 OCV65541 OMR65541 OWN65541 PGJ65541 PQF65541 QAB65541 QJX65541 QTT65541 RDP65541 RNL65541 RXH65541 SHD65541 SQZ65541 TAV65541 TKR65541 TUN65541 UEJ65541 UOF65541 UYB65541 VHX65541 VRT65541 WBP65541 WLL65541 WVH65541 C131077 IV131077 SR131077 ACN131077 AMJ131077 AWF131077 BGB131077 BPX131077 BZT131077 CJP131077 CTL131077 DDH131077 DND131077 DWZ131077 EGV131077 EQR131077 FAN131077 FKJ131077 FUF131077 GEB131077 GNX131077 GXT131077 HHP131077 HRL131077 IBH131077 ILD131077 IUZ131077 JEV131077 JOR131077 JYN131077 KIJ131077 KSF131077 LCB131077 LLX131077 LVT131077 MFP131077 MPL131077 MZH131077 NJD131077 NSZ131077 OCV131077 OMR131077 OWN131077 PGJ131077 PQF131077 QAB131077 QJX131077 QTT131077 RDP131077 RNL131077 RXH131077 SHD131077 SQZ131077 TAV131077 TKR131077 TUN131077 UEJ131077 UOF131077 UYB131077 VHX131077 VRT131077 WBP131077 WLL131077 WVH131077 C196613 IV196613 SR196613 ACN196613 AMJ196613 AWF196613 BGB196613 BPX196613 BZT196613 CJP196613 CTL196613 DDH196613 DND196613 DWZ196613 EGV196613 EQR196613 FAN196613 FKJ196613 FUF196613 GEB196613 GNX196613 GXT196613 HHP196613 HRL196613 IBH196613 ILD196613 IUZ196613 JEV196613 JOR196613 JYN196613 KIJ196613 KSF196613 LCB196613 LLX196613 LVT196613 MFP196613 MPL196613 MZH196613 NJD196613 NSZ196613 OCV196613 OMR196613 OWN196613 PGJ196613 PQF196613 QAB196613 QJX196613 QTT196613 RDP196613 RNL196613 RXH196613 SHD196613 SQZ196613 TAV196613 TKR196613 TUN196613 UEJ196613 UOF196613 UYB196613 VHX196613 VRT196613 WBP196613 WLL196613 WVH196613 C262149 IV262149 SR262149 ACN262149 AMJ262149 AWF262149 BGB262149 BPX262149 BZT262149 CJP262149 CTL262149 DDH262149 DND262149 DWZ262149 EGV262149 EQR262149 FAN262149 FKJ262149 FUF262149 GEB262149 GNX262149 GXT262149 HHP262149 HRL262149 IBH262149 ILD262149 IUZ262149 JEV262149 JOR262149 JYN262149 KIJ262149 KSF262149 LCB262149 LLX262149 LVT262149 MFP262149 MPL262149 MZH262149 NJD262149 NSZ262149 OCV262149 OMR262149 OWN262149 PGJ262149 PQF262149 QAB262149 QJX262149 QTT262149 RDP262149 RNL262149 RXH262149 SHD262149 SQZ262149 TAV262149 TKR262149 TUN262149 UEJ262149 UOF262149 UYB262149 VHX262149 VRT262149 WBP262149 WLL262149 WVH262149 C327685 IV327685 SR327685 ACN327685 AMJ327685 AWF327685 BGB327685 BPX327685 BZT327685 CJP327685 CTL327685 DDH327685 DND327685 DWZ327685 EGV327685 EQR327685 FAN327685 FKJ327685 FUF327685 GEB327685 GNX327685 GXT327685 HHP327685 HRL327685 IBH327685 ILD327685 IUZ327685 JEV327685 JOR327685 JYN327685 KIJ327685 KSF327685 LCB327685 LLX327685 LVT327685 MFP327685 MPL327685 MZH327685 NJD327685 NSZ327685 OCV327685 OMR327685 OWN327685 PGJ327685 PQF327685 QAB327685 QJX327685 QTT327685 RDP327685 RNL327685 RXH327685 SHD327685 SQZ327685 TAV327685 TKR327685 TUN327685 UEJ327685 UOF327685 UYB327685 VHX327685 VRT327685 WBP327685 WLL327685 WVH327685 C393221 IV393221 SR393221 ACN393221 AMJ393221 AWF393221 BGB393221 BPX393221 BZT393221 CJP393221 CTL393221 DDH393221 DND393221 DWZ393221 EGV393221 EQR393221 FAN393221 FKJ393221 FUF393221 GEB393221 GNX393221 GXT393221 HHP393221 HRL393221 IBH393221 ILD393221 IUZ393221 JEV393221 JOR393221 JYN393221 KIJ393221 KSF393221 LCB393221 LLX393221 LVT393221 MFP393221 MPL393221 MZH393221 NJD393221 NSZ393221 OCV393221 OMR393221 OWN393221 PGJ393221 PQF393221 QAB393221 QJX393221 QTT393221 RDP393221 RNL393221 RXH393221 SHD393221 SQZ393221 TAV393221 TKR393221 TUN393221 UEJ393221 UOF393221 UYB393221 VHX393221 VRT393221 WBP393221 WLL393221 WVH393221 C458757 IV458757 SR458757 ACN458757 AMJ458757 AWF458757 BGB458757 BPX458757 BZT458757 CJP458757 CTL458757 DDH458757 DND458757 DWZ458757 EGV458757 EQR458757 FAN458757 FKJ458757 FUF458757 GEB458757 GNX458757 GXT458757 HHP458757 HRL458757 IBH458757 ILD458757 IUZ458757 JEV458757 JOR458757 JYN458757 KIJ458757 KSF458757 LCB458757 LLX458757 LVT458757 MFP458757 MPL458757 MZH458757 NJD458757 NSZ458757 OCV458757 OMR458757 OWN458757 PGJ458757 PQF458757 QAB458757 QJX458757 QTT458757 RDP458757 RNL458757 RXH458757 SHD458757 SQZ458757 TAV458757 TKR458757 TUN458757 UEJ458757 UOF458757 UYB458757 VHX458757 VRT458757 WBP458757 WLL458757 WVH458757 C524293 IV524293 SR524293 ACN524293 AMJ524293 AWF524293 BGB524293 BPX524293 BZT524293 CJP524293 CTL524293 DDH524293 DND524293 DWZ524293 EGV524293 EQR524293 FAN524293 FKJ524293 FUF524293 GEB524293 GNX524293 GXT524293 HHP524293 HRL524293 IBH524293 ILD524293 IUZ524293 JEV524293 JOR524293 JYN524293 KIJ524293 KSF524293 LCB524293 LLX524293 LVT524293 MFP524293 MPL524293 MZH524293 NJD524293 NSZ524293 OCV524293 OMR524293 OWN524293 PGJ524293 PQF524293 QAB524293 QJX524293 QTT524293 RDP524293 RNL524293 RXH524293 SHD524293 SQZ524293 TAV524293 TKR524293 TUN524293 UEJ524293 UOF524293 UYB524293 VHX524293 VRT524293 WBP524293 WLL524293 WVH524293 C589829 IV589829 SR589829 ACN589829 AMJ589829 AWF589829 BGB589829 BPX589829 BZT589829 CJP589829 CTL589829 DDH589829 DND589829 DWZ589829 EGV589829 EQR589829 FAN589829 FKJ589829 FUF589829 GEB589829 GNX589829 GXT589829 HHP589829 HRL589829 IBH589829 ILD589829 IUZ589829 JEV589829 JOR589829 JYN589829 KIJ589829 KSF589829 LCB589829 LLX589829 LVT589829 MFP589829 MPL589829 MZH589829 NJD589829 NSZ589829 OCV589829 OMR589829 OWN589829 PGJ589829 PQF589829 QAB589829 QJX589829 QTT589829 RDP589829 RNL589829 RXH589829 SHD589829 SQZ589829 TAV589829 TKR589829 TUN589829 UEJ589829 UOF589829 UYB589829 VHX589829 VRT589829 WBP589829 WLL589829 WVH589829 C655365 IV655365 SR655365 ACN655365 AMJ655365 AWF655365 BGB655365 BPX655365 BZT655365 CJP655365 CTL655365 DDH655365 DND655365 DWZ655365 EGV655365 EQR655365 FAN655365 FKJ655365 FUF655365 GEB655365 GNX655365 GXT655365 HHP655365 HRL655365 IBH655365 ILD655365 IUZ655365 JEV655365 JOR655365 JYN655365 KIJ655365 KSF655365 LCB655365 LLX655365 LVT655365 MFP655365 MPL655365 MZH655365 NJD655365 NSZ655365 OCV655365 OMR655365 OWN655365 PGJ655365 PQF655365 QAB655365 QJX655365 QTT655365 RDP655365 RNL655365 RXH655365 SHD655365 SQZ655365 TAV655365 TKR655365 TUN655365 UEJ655365 UOF655365 UYB655365 VHX655365 VRT655365 WBP655365 WLL655365 WVH655365 C720901 IV720901 SR720901 ACN720901 AMJ720901 AWF720901 BGB720901 BPX720901 BZT720901 CJP720901 CTL720901 DDH720901 DND720901 DWZ720901 EGV720901 EQR720901 FAN720901 FKJ720901 FUF720901 GEB720901 GNX720901 GXT720901 HHP720901 HRL720901 IBH720901 ILD720901 IUZ720901 JEV720901 JOR720901 JYN720901 KIJ720901 KSF720901 LCB720901 LLX720901 LVT720901 MFP720901 MPL720901 MZH720901 NJD720901 NSZ720901 OCV720901 OMR720901 OWN720901 PGJ720901 PQF720901 QAB720901 QJX720901 QTT720901 RDP720901 RNL720901 RXH720901 SHD720901 SQZ720901 TAV720901 TKR720901 TUN720901 UEJ720901 UOF720901 UYB720901 VHX720901 VRT720901 WBP720901 WLL720901 WVH720901 C786437 IV786437 SR786437 ACN786437 AMJ786437 AWF786437 BGB786437 BPX786437 BZT786437 CJP786437 CTL786437 DDH786437 DND786437 DWZ786437 EGV786437 EQR786437 FAN786437 FKJ786437 FUF786437 GEB786437 GNX786437 GXT786437 HHP786437 HRL786437 IBH786437 ILD786437 IUZ786437 JEV786437 JOR786437 JYN786437 KIJ786437 KSF786437 LCB786437 LLX786437 LVT786437 MFP786437 MPL786437 MZH786437 NJD786437 NSZ786437 OCV786437 OMR786437 OWN786437 PGJ786437 PQF786437 QAB786437 QJX786437 QTT786437 RDP786437 RNL786437 RXH786437 SHD786437 SQZ786437 TAV786437 TKR786437 TUN786437 UEJ786437 UOF786437 UYB786437 VHX786437 VRT786437 WBP786437 WLL786437 WVH786437 C851973 IV851973 SR851973 ACN851973 AMJ851973 AWF851973 BGB851973 BPX851973 BZT851973 CJP851973 CTL851973 DDH851973 DND851973 DWZ851973 EGV851973 EQR851973 FAN851973 FKJ851973 FUF851973 GEB851973 GNX851973 GXT851973 HHP851973 HRL851973 IBH851973 ILD851973 IUZ851973 JEV851973 JOR851973 JYN851973 KIJ851973 KSF851973 LCB851973 LLX851973 LVT851973 MFP851973 MPL851973 MZH851973 NJD851973 NSZ851973 OCV851973 OMR851973 OWN851973 PGJ851973 PQF851973 QAB851973 QJX851973 QTT851973 RDP851973 RNL851973 RXH851973 SHD851973 SQZ851973 TAV851973 TKR851973 TUN851973 UEJ851973 UOF851973 UYB851973 VHX851973 VRT851973 WBP851973 WLL851973 WVH851973 C917509 IV917509 SR917509 ACN917509 AMJ917509 AWF917509 BGB917509 BPX917509 BZT917509 CJP917509 CTL917509 DDH917509 DND917509 DWZ917509 EGV917509 EQR917509 FAN917509 FKJ917509 FUF917509 GEB917509 GNX917509 GXT917509 HHP917509 HRL917509 IBH917509 ILD917509 IUZ917509 JEV917509 JOR917509 JYN917509 KIJ917509 KSF917509 LCB917509 LLX917509 LVT917509 MFP917509 MPL917509 MZH917509 NJD917509 NSZ917509 OCV917509 OMR917509 OWN917509 PGJ917509 PQF917509 QAB917509 QJX917509 QTT917509 RDP917509 RNL917509 RXH917509 SHD917509 SQZ917509 TAV917509 TKR917509 TUN917509 UEJ917509 UOF917509 UYB917509 VHX917509 VRT917509 WBP917509 WLL917509 WVH917509 C983045 IV983045 SR983045 ACN983045 AMJ983045 AWF983045 BGB983045 BPX983045 BZT983045 CJP983045 CTL983045 DDH983045 DND983045 DWZ983045 EGV983045 EQR983045 FAN983045 FKJ983045 FUF983045 GEB983045 GNX983045 GXT983045 HHP983045 HRL983045 IBH983045 ILD983045 IUZ983045 JEV983045 JOR983045 JYN983045 KIJ983045 KSF983045 LCB983045 LLX983045 LVT983045 MFP983045 MPL983045 MZH983045 NJD983045 NSZ983045 OCV983045 OMR983045 OWN983045 PGJ983045 PQF983045 QAB983045 QJX983045 QTT983045 RDP983045 RNL983045 RXH983045 SHD983045 SQZ983045 TAV983045 TKR983045 TUN983045 UEJ983045 UOF983045 UYB983045 VHX983045 VRT983045 WBP98304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45 A65541 IS65541 SO65541 ACK65541 AMG65541 AWC65541 BFY65541 BPU65541 BZQ65541 CJM65541 CTI65541 DDE65541 DNA65541 DWW65541 EGS65541 EQO65541 FAK65541 FKG65541 FUC65541 GDY65541 GNU65541 GXQ65541 HHM65541 HRI65541 IBE65541 ILA65541 IUW65541 JES65541 JOO65541 JYK65541 KIG65541 KSC65541 LBY65541 LLU65541 LVQ65541 MFM65541 MPI65541 MZE65541 NJA65541 NSW65541 OCS65541 OMO65541 OWK65541 PGG65541 PQC65541 PZY65541 QJU65541 QTQ65541 RDM65541 RNI65541 RXE65541 SHA65541 SQW65541 TAS65541 TKO65541 TUK65541 UEG65541 UOC65541 UXY65541 VHU65541 VRQ65541 WBM65541 WLI65541 WVE65541 A131077 IS131077 SO131077 ACK131077 AMG131077 AWC131077 BFY131077 BPU131077 BZQ131077 CJM131077 CTI131077 DDE131077 DNA131077 DWW131077 EGS131077 EQO131077 FAK131077 FKG131077 FUC131077 GDY131077 GNU131077 GXQ131077 HHM131077 HRI131077 IBE131077 ILA131077 IUW131077 JES131077 JOO131077 JYK131077 KIG131077 KSC131077 LBY131077 LLU131077 LVQ131077 MFM131077 MPI131077 MZE131077 NJA131077 NSW131077 OCS131077 OMO131077 OWK131077 PGG131077 PQC131077 PZY131077 QJU131077 QTQ131077 RDM131077 RNI131077 RXE131077 SHA131077 SQW131077 TAS131077 TKO131077 TUK131077 UEG131077 UOC131077 UXY131077 VHU131077 VRQ131077 WBM131077 WLI131077 WVE131077 A196613 IS196613 SO196613 ACK196613 AMG196613 AWC196613 BFY196613 BPU196613 BZQ196613 CJM196613 CTI196613 DDE196613 DNA196613 DWW196613 EGS196613 EQO196613 FAK196613 FKG196613 FUC196613 GDY196613 GNU196613 GXQ196613 HHM196613 HRI196613 IBE196613 ILA196613 IUW196613 JES196613 JOO196613 JYK196613 KIG196613 KSC196613 LBY196613 LLU196613 LVQ196613 MFM196613 MPI196613 MZE196613 NJA196613 NSW196613 OCS196613 OMO196613 OWK196613 PGG196613 PQC196613 PZY196613 QJU196613 QTQ196613 RDM196613 RNI196613 RXE196613 SHA196613 SQW196613 TAS196613 TKO196613 TUK196613 UEG196613 UOC196613 UXY196613 VHU196613 VRQ196613 WBM196613 WLI196613 WVE196613 A262149 IS262149 SO262149 ACK262149 AMG262149 AWC262149 BFY262149 BPU262149 BZQ262149 CJM262149 CTI262149 DDE262149 DNA262149 DWW262149 EGS262149 EQO262149 FAK262149 FKG262149 FUC262149 GDY262149 GNU262149 GXQ262149 HHM262149 HRI262149 IBE262149 ILA262149 IUW262149 JES262149 JOO262149 JYK262149 KIG262149 KSC262149 LBY262149 LLU262149 LVQ262149 MFM262149 MPI262149 MZE262149 NJA262149 NSW262149 OCS262149 OMO262149 OWK262149 PGG262149 PQC262149 PZY262149 QJU262149 QTQ262149 RDM262149 RNI262149 RXE262149 SHA262149 SQW262149 TAS262149 TKO262149 TUK262149 UEG262149 UOC262149 UXY262149 VHU262149 VRQ262149 WBM262149 WLI262149 WVE262149 A327685 IS327685 SO327685 ACK327685 AMG327685 AWC327685 BFY327685 BPU327685 BZQ327685 CJM327685 CTI327685 DDE327685 DNA327685 DWW327685 EGS327685 EQO327685 FAK327685 FKG327685 FUC327685 GDY327685 GNU327685 GXQ327685 HHM327685 HRI327685 IBE327685 ILA327685 IUW327685 JES327685 JOO327685 JYK327685 KIG327685 KSC327685 LBY327685 LLU327685 LVQ327685 MFM327685 MPI327685 MZE327685 NJA327685 NSW327685 OCS327685 OMO327685 OWK327685 PGG327685 PQC327685 PZY327685 QJU327685 QTQ327685 RDM327685 RNI327685 RXE327685 SHA327685 SQW327685 TAS327685 TKO327685 TUK327685 UEG327685 UOC327685 UXY327685 VHU327685 VRQ327685 WBM327685 WLI327685 WVE327685 A393221 IS393221 SO393221 ACK393221 AMG393221 AWC393221 BFY393221 BPU393221 BZQ393221 CJM393221 CTI393221 DDE393221 DNA393221 DWW393221 EGS393221 EQO393221 FAK393221 FKG393221 FUC393221 GDY393221 GNU393221 GXQ393221 HHM393221 HRI393221 IBE393221 ILA393221 IUW393221 JES393221 JOO393221 JYK393221 KIG393221 KSC393221 LBY393221 LLU393221 LVQ393221 MFM393221 MPI393221 MZE393221 NJA393221 NSW393221 OCS393221 OMO393221 OWK393221 PGG393221 PQC393221 PZY393221 QJU393221 QTQ393221 RDM393221 RNI393221 RXE393221 SHA393221 SQW393221 TAS393221 TKO393221 TUK393221 UEG393221 UOC393221 UXY393221 VHU393221 VRQ393221 WBM393221 WLI393221 WVE393221 A458757 IS458757 SO458757 ACK458757 AMG458757 AWC458757 BFY458757 BPU458757 BZQ458757 CJM458757 CTI458757 DDE458757 DNA458757 DWW458757 EGS458757 EQO458757 FAK458757 FKG458757 FUC458757 GDY458757 GNU458757 GXQ458757 HHM458757 HRI458757 IBE458757 ILA458757 IUW458757 JES458757 JOO458757 JYK458757 KIG458757 KSC458757 LBY458757 LLU458757 LVQ458757 MFM458757 MPI458757 MZE458757 NJA458757 NSW458757 OCS458757 OMO458757 OWK458757 PGG458757 PQC458757 PZY458757 QJU458757 QTQ458757 RDM458757 RNI458757 RXE458757 SHA458757 SQW458757 TAS458757 TKO458757 TUK458757 UEG458757 UOC458757 UXY458757 VHU458757 VRQ458757 WBM458757 WLI458757 WVE458757 A524293 IS524293 SO524293 ACK524293 AMG524293 AWC524293 BFY524293 BPU524293 BZQ524293 CJM524293 CTI524293 DDE524293 DNA524293 DWW524293 EGS524293 EQO524293 FAK524293 FKG524293 FUC524293 GDY524293 GNU524293 GXQ524293 HHM524293 HRI524293 IBE524293 ILA524293 IUW524293 JES524293 JOO524293 JYK524293 KIG524293 KSC524293 LBY524293 LLU524293 LVQ524293 MFM524293 MPI524293 MZE524293 NJA524293 NSW524293 OCS524293 OMO524293 OWK524293 PGG524293 PQC524293 PZY524293 QJU524293 QTQ524293 RDM524293 RNI524293 RXE524293 SHA524293 SQW524293 TAS524293 TKO524293 TUK524293 UEG524293 UOC524293 UXY524293 VHU524293 VRQ524293 WBM524293 WLI524293 WVE524293 A589829 IS589829 SO589829 ACK589829 AMG589829 AWC589829 BFY589829 BPU589829 BZQ589829 CJM589829 CTI589829 DDE589829 DNA589829 DWW589829 EGS589829 EQO589829 FAK589829 FKG589829 FUC589829 GDY589829 GNU589829 GXQ589829 HHM589829 HRI589829 IBE589829 ILA589829 IUW589829 JES589829 JOO589829 JYK589829 KIG589829 KSC589829 LBY589829 LLU589829 LVQ589829 MFM589829 MPI589829 MZE589829 NJA589829 NSW589829 OCS589829 OMO589829 OWK589829 PGG589829 PQC589829 PZY589829 QJU589829 QTQ589829 RDM589829 RNI589829 RXE589829 SHA589829 SQW589829 TAS589829 TKO589829 TUK589829 UEG589829 UOC589829 UXY589829 VHU589829 VRQ589829 WBM589829 WLI589829 WVE589829 A655365 IS655365 SO655365 ACK655365 AMG655365 AWC655365 BFY655365 BPU655365 BZQ655365 CJM655365 CTI655365 DDE655365 DNA655365 DWW655365 EGS655365 EQO655365 FAK655365 FKG655365 FUC655365 GDY655365 GNU655365 GXQ655365 HHM655365 HRI655365 IBE655365 ILA655365 IUW655365 JES655365 JOO655365 JYK655365 KIG655365 KSC655365 LBY655365 LLU655365 LVQ655365 MFM655365 MPI655365 MZE655365 NJA655365 NSW655365 OCS655365 OMO655365 OWK655365 PGG655365 PQC655365 PZY655365 QJU655365 QTQ655365 RDM655365 RNI655365 RXE655365 SHA655365 SQW655365 TAS655365 TKO655365 TUK655365 UEG655365 UOC655365 UXY655365 VHU655365 VRQ655365 WBM655365 WLI655365 WVE655365 A720901 IS720901 SO720901 ACK720901 AMG720901 AWC720901 BFY720901 BPU720901 BZQ720901 CJM720901 CTI720901 DDE720901 DNA720901 DWW720901 EGS720901 EQO720901 FAK720901 FKG720901 FUC720901 GDY720901 GNU720901 GXQ720901 HHM720901 HRI720901 IBE720901 ILA720901 IUW720901 JES720901 JOO720901 JYK720901 KIG720901 KSC720901 LBY720901 LLU720901 LVQ720901 MFM720901 MPI720901 MZE720901 NJA720901 NSW720901 OCS720901 OMO720901 OWK720901 PGG720901 PQC720901 PZY720901 QJU720901 QTQ720901 RDM720901 RNI720901 RXE720901 SHA720901 SQW720901 TAS720901 TKO720901 TUK720901 UEG720901 UOC720901 UXY720901 VHU720901 VRQ720901 WBM720901 WLI720901 WVE720901 A786437 IS786437 SO786437 ACK786437 AMG786437 AWC786437 BFY786437 BPU786437 BZQ786437 CJM786437 CTI786437 DDE786437 DNA786437 DWW786437 EGS786437 EQO786437 FAK786437 FKG786437 FUC786437 GDY786437 GNU786437 GXQ786437 HHM786437 HRI786437 IBE786437 ILA786437 IUW786437 JES786437 JOO786437 JYK786437 KIG786437 KSC786437 LBY786437 LLU786437 LVQ786437 MFM786437 MPI786437 MZE786437 NJA786437 NSW786437 OCS786437 OMO786437 OWK786437 PGG786437 PQC786437 PZY786437 QJU786437 QTQ786437 RDM786437 RNI786437 RXE786437 SHA786437 SQW786437 TAS786437 TKO786437 TUK786437 UEG786437 UOC786437 UXY786437 VHU786437 VRQ786437 WBM786437 WLI786437 WVE786437 A851973 IS851973 SO851973 ACK851973 AMG851973 AWC851973 BFY851973 BPU851973 BZQ851973 CJM851973 CTI851973 DDE851973 DNA851973 DWW851973 EGS851973 EQO851973 FAK851973 FKG851973 FUC851973 GDY851973 GNU851973 GXQ851973 HHM851973 HRI851973 IBE851973 ILA851973 IUW851973 JES851973 JOO851973 JYK851973 KIG851973 KSC851973 LBY851973 LLU851973 LVQ851973 MFM851973 MPI851973 MZE851973 NJA851973 NSW851973 OCS851973 OMO851973 OWK851973 PGG851973 PQC851973 PZY851973 QJU851973 QTQ851973 RDM851973 RNI851973 RXE851973 SHA851973 SQW851973 TAS851973 TKO851973 TUK851973 UEG851973 UOC851973 UXY851973 VHU851973 VRQ851973 WBM851973 WLI851973 WVE851973 A917509 IS917509 SO917509 ACK917509 AMG917509 AWC917509 BFY917509 BPU917509 BZQ917509 CJM917509 CTI917509 DDE917509 DNA917509 DWW917509 EGS917509 EQO917509 FAK917509 FKG917509 FUC917509 GDY917509 GNU917509 GXQ917509 HHM917509 HRI917509 IBE917509 ILA917509 IUW917509 JES917509 JOO917509 JYK917509 KIG917509 KSC917509 LBY917509 LLU917509 LVQ917509 MFM917509 MPI917509 MZE917509 NJA917509 NSW917509 OCS917509 OMO917509 OWK917509 PGG917509 PQC917509 PZY917509 QJU917509 QTQ917509 RDM917509 RNI917509 RXE917509 SHA917509 SQW917509 TAS917509 TKO917509 TUK917509 UEG917509 UOC917509 UXY917509 VHU917509 VRQ917509 WBM917509 WLI917509 WVE917509 A983045 IS983045 SO983045 ACK983045 AMG983045 AWC983045 BFY983045 BPU983045 BZQ983045 CJM983045 CTI983045 DDE983045 DNA983045 DWW983045 EGS983045 EQO983045 FAK983045 FKG983045 FUC983045 GDY983045 GNU983045 GXQ983045 HHM983045 HRI983045 IBE983045 ILA983045 IUW983045 JES983045 JOO983045 JYK983045 KIG983045 KSC983045 LBY983045 LLU983045 LVQ983045 MFM983045 MPI983045 MZE983045 NJA983045 NSW983045 OCS983045 OMO983045 OWK983045 PGG983045 PQC983045 PZY983045 QJU983045 QTQ983045 RDM983045 RNI983045 RXE983045 SHA983045 SQW983045 TAS983045 TKO983045 TUK983045 UEG983045 UOC983045 UXY983045 VHU983045 VRQ983045 WBM983045 WLI98304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78"/>
  <sheetViews>
    <sheetView topLeftCell="B1" zoomScale="90" zoomScaleNormal="90" workbookViewId="0">
      <selection activeCell="E32" sqref="E32"/>
    </sheetView>
  </sheetViews>
  <sheetFormatPr baseColWidth="10" defaultRowHeight="15" x14ac:dyDescent="0.25"/>
  <cols>
    <col min="1" max="1" width="3.140625" style="1" bestFit="1" customWidth="1"/>
    <col min="2" max="2" width="100.28515625"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40.28515625" style="1" customWidth="1"/>
    <col min="12" max="13" width="18.7109375" style="1" customWidth="1"/>
    <col min="14" max="14" width="22.140625" style="1" customWidth="1"/>
    <col min="15" max="15" width="26.140625" style="1" customWidth="1"/>
    <col min="16" max="16" width="19.5703125" style="1" bestFit="1" customWidth="1"/>
    <col min="17" max="17" width="41.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3092</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3091</v>
      </c>
      <c r="D6" s="1425"/>
      <c r="E6" s="1425"/>
      <c r="F6" s="1425"/>
      <c r="G6" s="1425"/>
      <c r="H6" s="1425"/>
      <c r="I6" s="1425"/>
      <c r="J6" s="1425"/>
      <c r="K6" s="1425"/>
      <c r="L6" s="1425"/>
      <c r="M6" s="1425"/>
      <c r="N6" s="1426"/>
    </row>
    <row r="7" spans="2:16" ht="16.5" thickBot="1" x14ac:dyDescent="0.3">
      <c r="B7" s="3" t="s">
        <v>4</v>
      </c>
      <c r="C7" s="1425" t="s">
        <v>3090</v>
      </c>
      <c r="D7" s="1425"/>
      <c r="E7" s="1425"/>
      <c r="F7" s="1425"/>
      <c r="G7" s="1425"/>
      <c r="H7" s="1425"/>
      <c r="I7" s="1425"/>
      <c r="J7" s="1425"/>
      <c r="K7" s="1425"/>
      <c r="L7" s="1425"/>
      <c r="M7" s="1425"/>
      <c r="N7" s="1426"/>
    </row>
    <row r="8" spans="2:16" ht="16.5" thickBot="1" x14ac:dyDescent="0.3">
      <c r="B8" s="3" t="s">
        <v>6</v>
      </c>
      <c r="C8" s="1425" t="s">
        <v>3089</v>
      </c>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9</v>
      </c>
      <c r="D10" s="1415"/>
      <c r="E10" s="1416"/>
      <c r="F10" s="4"/>
      <c r="G10" s="4"/>
      <c r="H10" s="4"/>
      <c r="I10" s="4"/>
      <c r="J10" s="4"/>
      <c r="K10" s="4"/>
      <c r="L10" s="4"/>
      <c r="M10" s="4"/>
      <c r="N10" s="5"/>
    </row>
    <row r="11" spans="2:16" ht="16.5" thickBot="1" x14ac:dyDescent="0.3">
      <c r="B11" s="6" t="s">
        <v>10</v>
      </c>
      <c r="C11" s="281">
        <v>41983</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9</v>
      </c>
      <c r="E15" s="18">
        <v>1694432069</v>
      </c>
      <c r="F15" s="19">
        <v>769</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v>9</v>
      </c>
      <c r="E22" s="18">
        <v>1694432069</v>
      </c>
      <c r="F22" s="19">
        <v>769</v>
      </c>
      <c r="G22" s="20"/>
      <c r="H22" s="23"/>
      <c r="I22" s="13"/>
      <c r="J22" s="13"/>
      <c r="K22" s="13"/>
      <c r="L22" s="13"/>
      <c r="M22" s="13"/>
      <c r="N22" s="24"/>
    </row>
    <row r="23" spans="1:14" ht="30.75" thickBot="1" x14ac:dyDescent="0.3">
      <c r="A23" s="27"/>
      <c r="B23" s="28" t="s">
        <v>16</v>
      </c>
      <c r="C23" s="28" t="s">
        <v>17</v>
      </c>
      <c r="E23" s="17"/>
      <c r="F23" s="17"/>
      <c r="G23" s="17"/>
      <c r="H23" s="17"/>
      <c r="I23" s="29"/>
      <c r="J23" s="29"/>
      <c r="K23" s="29"/>
      <c r="L23" s="29"/>
      <c r="M23" s="29"/>
    </row>
    <row r="24" spans="1:14" ht="15.75" thickBot="1" x14ac:dyDescent="0.3">
      <c r="A24" s="30">
        <v>1</v>
      </c>
      <c r="C24" s="31">
        <f>+F22*0.8</f>
        <v>615.20000000000005</v>
      </c>
      <c r="D24" s="32"/>
      <c r="E24" s="33">
        <f>E22</f>
        <v>1694432069</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746"/>
      <c r="E30"/>
      <c r="F30"/>
      <c r="G30"/>
      <c r="H30"/>
      <c r="I30" s="13"/>
      <c r="J30" s="13"/>
      <c r="K30" s="13"/>
      <c r="L30" s="13"/>
      <c r="M30" s="13"/>
      <c r="N30" s="14"/>
    </row>
    <row r="31" spans="1:14" x14ac:dyDescent="0.25">
      <c r="A31" s="36"/>
      <c r="B31" s="41" t="s">
        <v>24</v>
      </c>
      <c r="C31" s="746" t="s">
        <v>23</v>
      </c>
      <c r="D31" s="746"/>
      <c r="E31"/>
      <c r="F31"/>
      <c r="G31"/>
      <c r="H31"/>
      <c r="I31" s="13"/>
      <c r="J31" s="13"/>
      <c r="K31" s="13"/>
      <c r="L31" s="13"/>
      <c r="M31" s="13"/>
      <c r="N31" s="14"/>
    </row>
    <row r="32" spans="1:14" x14ac:dyDescent="0.25">
      <c r="A32" s="36"/>
      <c r="B32" s="41" t="s">
        <v>25</v>
      </c>
      <c r="C32" s="746"/>
      <c r="D32" s="746" t="s">
        <v>23</v>
      </c>
      <c r="E32"/>
      <c r="F32"/>
      <c r="G32"/>
      <c r="H32"/>
      <c r="I32" s="13"/>
      <c r="J32" s="13"/>
      <c r="K32" s="13"/>
      <c r="L32" s="13"/>
      <c r="M32" s="13"/>
      <c r="N32" s="14"/>
    </row>
    <row r="33" spans="1:17" x14ac:dyDescent="0.25">
      <c r="A33" s="36"/>
      <c r="B33" s="41" t="s">
        <v>26</v>
      </c>
      <c r="C33" s="746"/>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v>100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E45" s="1" t="s">
        <v>1114</v>
      </c>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1" t="s">
        <v>3003</v>
      </c>
      <c r="C49" s="72" t="s">
        <v>3088</v>
      </c>
      <c r="D49" s="72" t="s">
        <v>3087</v>
      </c>
      <c r="E49" s="76" t="s">
        <v>3086</v>
      </c>
      <c r="F49" s="73" t="s">
        <v>20</v>
      </c>
      <c r="G49" s="225">
        <v>1</v>
      </c>
      <c r="H49" s="226">
        <v>41113</v>
      </c>
      <c r="I49" s="226">
        <v>41879</v>
      </c>
      <c r="J49" s="74" t="s">
        <v>21</v>
      </c>
      <c r="K49" s="227">
        <v>25.16</v>
      </c>
      <c r="L49" s="227">
        <v>0</v>
      </c>
      <c r="M49" s="227">
        <v>1083</v>
      </c>
      <c r="N49" s="1015">
        <f>M49*G49</f>
        <v>1083</v>
      </c>
      <c r="O49" s="77">
        <v>93853219</v>
      </c>
      <c r="P49" s="77">
        <v>80</v>
      </c>
      <c r="Q49" s="65"/>
      <c r="R49" s="61"/>
      <c r="S49" s="61"/>
      <c r="T49" s="61"/>
      <c r="U49" s="61"/>
      <c r="V49" s="61"/>
      <c r="W49" s="61"/>
      <c r="X49" s="61"/>
      <c r="Y49" s="61"/>
      <c r="Z49" s="61"/>
    </row>
    <row r="50" spans="1:26" s="62" customFormat="1" x14ac:dyDescent="0.25">
      <c r="A50" s="50">
        <f t="shared" ref="A50:A56" si="0">+A49+1</f>
        <v>2</v>
      </c>
      <c r="B50" s="71"/>
      <c r="C50" s="72"/>
      <c r="D50" s="71"/>
      <c r="E50" s="76"/>
      <c r="F50" s="73"/>
      <c r="G50" s="225"/>
      <c r="H50" s="73"/>
      <c r="I50" s="74"/>
      <c r="J50" s="74"/>
      <c r="K50" s="227"/>
      <c r="L50" s="227"/>
      <c r="M50" s="227"/>
      <c r="N50" s="1015">
        <f>M50*G50</f>
        <v>0</v>
      </c>
      <c r="O50" s="77"/>
      <c r="P50" s="77"/>
      <c r="Q50" s="65"/>
      <c r="R50" s="61"/>
      <c r="S50" s="61"/>
      <c r="T50" s="61"/>
      <c r="U50" s="61"/>
      <c r="V50" s="61"/>
      <c r="W50" s="61"/>
      <c r="X50" s="61"/>
      <c r="Y50" s="61"/>
      <c r="Z50" s="61"/>
    </row>
    <row r="51" spans="1:26" s="62" customFormat="1" x14ac:dyDescent="0.25">
      <c r="A51" s="50">
        <f t="shared" si="0"/>
        <v>3</v>
      </c>
      <c r="B51" s="71"/>
      <c r="C51" s="72"/>
      <c r="D51" s="71"/>
      <c r="E51" s="76"/>
      <c r="F51" s="73"/>
      <c r="G51" s="228"/>
      <c r="H51" s="73"/>
      <c r="I51" s="74"/>
      <c r="J51" s="74"/>
      <c r="K51" s="227"/>
      <c r="L51" s="227"/>
      <c r="M51" s="227"/>
      <c r="N51" s="1015"/>
      <c r="O51" s="77"/>
      <c r="P51" s="77"/>
      <c r="Q51" s="65"/>
      <c r="R51" s="61"/>
      <c r="S51" s="61"/>
      <c r="T51" s="61"/>
      <c r="U51" s="61"/>
      <c r="V51" s="61"/>
      <c r="W51" s="61"/>
      <c r="X51" s="61"/>
      <c r="Y51" s="61"/>
      <c r="Z51" s="61"/>
    </row>
    <row r="52" spans="1:26" s="62" customFormat="1" x14ac:dyDescent="0.25">
      <c r="A52" s="50">
        <f t="shared" si="0"/>
        <v>4</v>
      </c>
      <c r="B52" s="71"/>
      <c r="C52" s="72"/>
      <c r="D52" s="71"/>
      <c r="E52" s="76"/>
      <c r="F52" s="73"/>
      <c r="G52" s="73"/>
      <c r="H52" s="73"/>
      <c r="I52" s="74"/>
      <c r="J52" s="74"/>
      <c r="K52" s="74"/>
      <c r="L52" s="74"/>
      <c r="M52" s="75"/>
      <c r="N52" s="1014"/>
      <c r="O52" s="77"/>
      <c r="P52" s="77"/>
      <c r="Q52" s="65"/>
      <c r="R52" s="61"/>
      <c r="S52" s="61"/>
      <c r="T52" s="61"/>
      <c r="U52" s="61"/>
      <c r="V52" s="61"/>
      <c r="W52" s="61"/>
      <c r="X52" s="61"/>
      <c r="Y52" s="61"/>
      <c r="Z52" s="61"/>
    </row>
    <row r="53" spans="1:26" s="62" customFormat="1" x14ac:dyDescent="0.25">
      <c r="A53" s="50">
        <f t="shared" si="0"/>
        <v>5</v>
      </c>
      <c r="B53" s="71"/>
      <c r="C53" s="72"/>
      <c r="D53" s="71"/>
      <c r="E53" s="76"/>
      <c r="F53" s="73"/>
      <c r="G53" s="73"/>
      <c r="H53" s="73"/>
      <c r="I53" s="74"/>
      <c r="J53" s="74"/>
      <c r="K53" s="74"/>
      <c r="L53" s="74"/>
      <c r="M53" s="75"/>
      <c r="N53" s="1014"/>
      <c r="O53" s="77"/>
      <c r="P53" s="77"/>
      <c r="Q53" s="65"/>
      <c r="R53" s="61"/>
      <c r="S53" s="61"/>
      <c r="T53" s="61"/>
      <c r="U53" s="61"/>
      <c r="V53" s="61"/>
      <c r="W53" s="61"/>
      <c r="X53" s="61"/>
      <c r="Y53" s="61"/>
      <c r="Z53" s="61"/>
    </row>
    <row r="54" spans="1:26" s="62" customFormat="1" x14ac:dyDescent="0.25">
      <c r="A54" s="50">
        <f t="shared" si="0"/>
        <v>6</v>
      </c>
      <c r="B54" s="71"/>
      <c r="C54" s="72"/>
      <c r="D54" s="71"/>
      <c r="E54" s="76"/>
      <c r="F54" s="73"/>
      <c r="G54" s="73"/>
      <c r="H54" s="73"/>
      <c r="I54" s="74"/>
      <c r="J54" s="74"/>
      <c r="K54" s="74"/>
      <c r="L54" s="74"/>
      <c r="M54" s="75"/>
      <c r="N54" s="1014"/>
      <c r="O54" s="77"/>
      <c r="P54" s="77"/>
      <c r="Q54" s="65"/>
      <c r="R54" s="61"/>
      <c r="S54" s="61"/>
      <c r="T54" s="61"/>
      <c r="U54" s="61"/>
      <c r="V54" s="61"/>
      <c r="W54" s="61"/>
      <c r="X54" s="61"/>
      <c r="Y54" s="61"/>
      <c r="Z54" s="61"/>
    </row>
    <row r="55" spans="1:26" s="62" customFormat="1" x14ac:dyDescent="0.25">
      <c r="A55" s="50">
        <f t="shared" si="0"/>
        <v>7</v>
      </c>
      <c r="B55" s="71"/>
      <c r="C55" s="72"/>
      <c r="D55" s="71"/>
      <c r="E55" s="76"/>
      <c r="F55" s="73"/>
      <c r="G55" s="73"/>
      <c r="H55" s="73"/>
      <c r="I55" s="74"/>
      <c r="J55" s="74"/>
      <c r="K55" s="74"/>
      <c r="L55" s="74"/>
      <c r="M55" s="75"/>
      <c r="N55" s="1014"/>
      <c r="O55" s="77"/>
      <c r="P55" s="77"/>
      <c r="Q55" s="65"/>
      <c r="R55" s="61"/>
      <c r="S55" s="61"/>
      <c r="T55" s="61"/>
      <c r="U55" s="61"/>
      <c r="V55" s="61"/>
      <c r="W55" s="61"/>
      <c r="X55" s="61"/>
      <c r="Y55" s="61"/>
      <c r="Z55" s="61"/>
    </row>
    <row r="56" spans="1:26" s="62" customFormat="1" x14ac:dyDescent="0.25">
      <c r="A56" s="50">
        <f t="shared" si="0"/>
        <v>8</v>
      </c>
      <c r="B56" s="71"/>
      <c r="C56" s="72"/>
      <c r="D56" s="71"/>
      <c r="E56" s="76"/>
      <c r="F56" s="73"/>
      <c r="G56" s="73"/>
      <c r="H56" s="73"/>
      <c r="I56" s="74"/>
      <c r="J56" s="74"/>
      <c r="K56" s="74"/>
      <c r="L56" s="74"/>
      <c r="M56" s="75"/>
      <c r="N56" s="1014"/>
      <c r="O56" s="77"/>
      <c r="P56" s="77"/>
      <c r="Q56" s="65"/>
      <c r="R56" s="61"/>
      <c r="S56" s="61"/>
      <c r="T56" s="61"/>
      <c r="U56" s="61"/>
      <c r="V56" s="61"/>
      <c r="W56" s="61"/>
      <c r="X56" s="61"/>
      <c r="Y56" s="61"/>
      <c r="Z56" s="61"/>
    </row>
    <row r="57" spans="1:26" s="62" customFormat="1" x14ac:dyDescent="0.25">
      <c r="A57" s="50"/>
      <c r="B57" s="78" t="s">
        <v>30</v>
      </c>
      <c r="C57" s="72"/>
      <c r="D57" s="71"/>
      <c r="E57" s="76"/>
      <c r="F57" s="73"/>
      <c r="G57" s="73"/>
      <c r="H57" s="73"/>
      <c r="I57" s="74"/>
      <c r="J57" s="74"/>
      <c r="K57" s="79">
        <f>SUM(K49:K56)</f>
        <v>25.16</v>
      </c>
      <c r="L57" s="79">
        <f>SUM(L49:L56)</f>
        <v>0</v>
      </c>
      <c r="M57" s="1013">
        <f>SUM(M49:M56)</f>
        <v>1083</v>
      </c>
      <c r="N57" s="1012"/>
      <c r="O57" s="77">
        <f>SUM(O49:O56)</f>
        <v>93853219</v>
      </c>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f>+K57</f>
        <v>25.16</v>
      </c>
      <c r="D61" s="740" t="s">
        <v>23</v>
      </c>
      <c r="E61" s="88"/>
      <c r="F61" s="89"/>
      <c r="G61" s="89"/>
      <c r="H61" s="89"/>
      <c r="I61" s="89"/>
      <c r="J61" s="89"/>
      <c r="K61" s="89"/>
      <c r="L61" s="89"/>
      <c r="M61" s="89"/>
    </row>
    <row r="62" spans="1:26" s="82" customFormat="1" x14ac:dyDescent="0.25">
      <c r="B62" s="86" t="s">
        <v>62</v>
      </c>
      <c r="C62" s="87" t="s">
        <v>3085</v>
      </c>
      <c r="D62" s="740" t="s">
        <v>23</v>
      </c>
      <c r="E62" s="88"/>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90"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ht="30" x14ac:dyDescent="0.25">
      <c r="B69" s="94" t="s">
        <v>3084</v>
      </c>
      <c r="C69" s="104" t="s">
        <v>3083</v>
      </c>
      <c r="D69" s="107" t="s">
        <v>3082</v>
      </c>
      <c r="E69" s="95">
        <v>140</v>
      </c>
      <c r="F69" s="96" t="s">
        <v>368</v>
      </c>
      <c r="G69" s="96" t="s">
        <v>235</v>
      </c>
      <c r="H69" s="96" t="s">
        <v>368</v>
      </c>
      <c r="I69" s="97" t="s">
        <v>2155</v>
      </c>
      <c r="J69" s="97" t="s">
        <v>575</v>
      </c>
      <c r="K69" s="97" t="s">
        <v>575</v>
      </c>
      <c r="L69" s="97" t="s">
        <v>21</v>
      </c>
      <c r="M69" s="97" t="s">
        <v>21</v>
      </c>
      <c r="N69" s="97" t="s">
        <v>21</v>
      </c>
      <c r="O69" s="1493" t="s">
        <v>3081</v>
      </c>
      <c r="P69" s="1494"/>
      <c r="Q69" s="41" t="s">
        <v>21</v>
      </c>
    </row>
    <row r="70" spans="2:17" ht="60" x14ac:dyDescent="0.25">
      <c r="B70" s="94" t="s">
        <v>3078</v>
      </c>
      <c r="C70" s="104" t="s">
        <v>2470</v>
      </c>
      <c r="D70" s="107" t="s">
        <v>3080</v>
      </c>
      <c r="E70" s="95">
        <v>200</v>
      </c>
      <c r="F70" s="96" t="s">
        <v>368</v>
      </c>
      <c r="G70" s="96" t="s">
        <v>368</v>
      </c>
      <c r="H70" s="96" t="s">
        <v>368</v>
      </c>
      <c r="I70" s="97" t="s">
        <v>235</v>
      </c>
      <c r="J70" s="97" t="s">
        <v>575</v>
      </c>
      <c r="K70" s="97" t="s">
        <v>575</v>
      </c>
      <c r="L70" s="97" t="s">
        <v>21</v>
      </c>
      <c r="M70" s="97" t="s">
        <v>21</v>
      </c>
      <c r="N70" s="97" t="s">
        <v>21</v>
      </c>
      <c r="O70" s="1604"/>
      <c r="P70" s="1605"/>
      <c r="Q70" s="41" t="s">
        <v>21</v>
      </c>
    </row>
    <row r="71" spans="2:17" ht="60" x14ac:dyDescent="0.25">
      <c r="B71" s="94" t="s">
        <v>3078</v>
      </c>
      <c r="C71" s="104" t="s">
        <v>2470</v>
      </c>
      <c r="D71" s="107" t="s">
        <v>3079</v>
      </c>
      <c r="E71" s="95">
        <v>254</v>
      </c>
      <c r="F71" s="96" t="s">
        <v>368</v>
      </c>
      <c r="G71" s="96" t="s">
        <v>368</v>
      </c>
      <c r="H71" s="96" t="s">
        <v>368</v>
      </c>
      <c r="I71" s="97" t="s">
        <v>235</v>
      </c>
      <c r="J71" s="97" t="s">
        <v>575</v>
      </c>
      <c r="K71" s="97" t="s">
        <v>575</v>
      </c>
      <c r="L71" s="97" t="s">
        <v>21</v>
      </c>
      <c r="M71" s="97" t="s">
        <v>21</v>
      </c>
      <c r="N71" s="97" t="s">
        <v>21</v>
      </c>
      <c r="O71" s="1604"/>
      <c r="P71" s="1605"/>
      <c r="Q71" s="41" t="s">
        <v>21</v>
      </c>
    </row>
    <row r="72" spans="2:17" ht="60" x14ac:dyDescent="0.25">
      <c r="B72" s="94" t="s">
        <v>3078</v>
      </c>
      <c r="C72" s="104" t="s">
        <v>2470</v>
      </c>
      <c r="D72" s="107" t="s">
        <v>3077</v>
      </c>
      <c r="E72" s="95">
        <v>175</v>
      </c>
      <c r="F72" s="96" t="s">
        <v>368</v>
      </c>
      <c r="G72" s="96" t="s">
        <v>368</v>
      </c>
      <c r="H72" s="96" t="s">
        <v>368</v>
      </c>
      <c r="I72" s="97" t="s">
        <v>235</v>
      </c>
      <c r="J72" s="97" t="s">
        <v>575</v>
      </c>
      <c r="K72" s="97" t="s">
        <v>575</v>
      </c>
      <c r="L72" s="97" t="s">
        <v>21</v>
      </c>
      <c r="M72" s="97" t="s">
        <v>21</v>
      </c>
      <c r="N72" s="97" t="s">
        <v>21</v>
      </c>
      <c r="O72" s="1495"/>
      <c r="P72" s="1496"/>
      <c r="Q72" s="41" t="s">
        <v>21</v>
      </c>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41"/>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17" ht="27" thickBot="1" x14ac:dyDescent="0.3">
      <c r="B81" s="1393" t="s">
        <v>86</v>
      </c>
      <c r="C81" s="1394"/>
      <c r="D81" s="1394"/>
      <c r="E81" s="1394"/>
      <c r="F81" s="1394"/>
      <c r="G81" s="1394"/>
      <c r="H81" s="1394"/>
      <c r="I81" s="1394"/>
      <c r="J81" s="1394"/>
      <c r="K81" s="1394"/>
      <c r="L81" s="1394"/>
      <c r="M81" s="1394"/>
      <c r="N81" s="1395"/>
    </row>
    <row r="86" spans="2:17"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17" ht="45" x14ac:dyDescent="0.25">
      <c r="B87" s="1577" t="s">
        <v>3076</v>
      </c>
      <c r="C87" s="1577" t="s">
        <v>3075</v>
      </c>
      <c r="D87" s="1577" t="s">
        <v>3074</v>
      </c>
      <c r="E87" s="1577">
        <v>42271833</v>
      </c>
      <c r="F87" s="1577" t="s">
        <v>3073</v>
      </c>
      <c r="G87" s="1577" t="s">
        <v>2184</v>
      </c>
      <c r="H87" s="1639">
        <v>36587</v>
      </c>
      <c r="I87" s="1642" t="s">
        <v>2155</v>
      </c>
      <c r="J87" s="104" t="s">
        <v>3072</v>
      </c>
      <c r="K87" s="107" t="s">
        <v>3071</v>
      </c>
      <c r="L87" s="1642" t="s">
        <v>3070</v>
      </c>
      <c r="M87" s="1403" t="s">
        <v>2152</v>
      </c>
      <c r="N87" s="2090" t="s">
        <v>235</v>
      </c>
      <c r="O87" s="1403" t="s">
        <v>235</v>
      </c>
      <c r="P87" s="1595" t="s">
        <v>3069</v>
      </c>
      <c r="Q87" s="1596"/>
    </row>
    <row r="88" spans="2:17" ht="30" x14ac:dyDescent="0.25">
      <c r="B88" s="1578"/>
      <c r="C88" s="1578"/>
      <c r="D88" s="1578"/>
      <c r="E88" s="1578"/>
      <c r="F88" s="1578"/>
      <c r="G88" s="1578"/>
      <c r="H88" s="1640"/>
      <c r="I88" s="1643"/>
      <c r="J88" s="104" t="s">
        <v>3068</v>
      </c>
      <c r="K88" s="107" t="s">
        <v>3067</v>
      </c>
      <c r="L88" s="1643"/>
      <c r="M88" s="1397"/>
      <c r="N88" s="1649"/>
      <c r="O88" s="1397"/>
      <c r="P88" s="1597"/>
      <c r="Q88" s="1598"/>
    </row>
    <row r="89" spans="2:17" ht="60" x14ac:dyDescent="0.25">
      <c r="B89" s="1578"/>
      <c r="C89" s="1578"/>
      <c r="D89" s="1578"/>
      <c r="E89" s="1578"/>
      <c r="F89" s="1578"/>
      <c r="G89" s="1578"/>
      <c r="H89" s="1640"/>
      <c r="I89" s="1643"/>
      <c r="J89" s="104" t="s">
        <v>3066</v>
      </c>
      <c r="K89" s="107" t="s">
        <v>3065</v>
      </c>
      <c r="L89" s="1644"/>
      <c r="M89" s="1404"/>
      <c r="N89" s="2115"/>
      <c r="O89" s="1404"/>
      <c r="P89" s="1599"/>
      <c r="Q89" s="1600"/>
    </row>
    <row r="90" spans="2:17" ht="45" x14ac:dyDescent="0.25">
      <c r="B90" s="1577" t="s">
        <v>3064</v>
      </c>
      <c r="C90" s="1577" t="s">
        <v>215</v>
      </c>
      <c r="D90" s="1577" t="s">
        <v>3063</v>
      </c>
      <c r="E90" s="1577">
        <v>45545573</v>
      </c>
      <c r="F90" s="1577" t="s">
        <v>3062</v>
      </c>
      <c r="G90" s="1577" t="s">
        <v>645</v>
      </c>
      <c r="H90" s="1639">
        <v>38982</v>
      </c>
      <c r="I90" s="1642" t="s">
        <v>2155</v>
      </c>
      <c r="J90" s="104" t="s">
        <v>3061</v>
      </c>
      <c r="K90" s="107" t="s">
        <v>3060</v>
      </c>
      <c r="L90" s="1792" t="s">
        <v>2423</v>
      </c>
      <c r="M90" s="1389" t="s">
        <v>1150</v>
      </c>
      <c r="N90" s="1389" t="s">
        <v>235</v>
      </c>
      <c r="O90" s="1389" t="s">
        <v>21</v>
      </c>
      <c r="P90" s="1392" t="s">
        <v>3059</v>
      </c>
      <c r="Q90" s="1392"/>
    </row>
    <row r="91" spans="2:17" ht="30" x14ac:dyDescent="0.25">
      <c r="B91" s="1578"/>
      <c r="C91" s="1578"/>
      <c r="D91" s="1578"/>
      <c r="E91" s="1578"/>
      <c r="F91" s="1578"/>
      <c r="G91" s="1578"/>
      <c r="H91" s="1640"/>
      <c r="I91" s="1643"/>
      <c r="J91" s="104" t="s">
        <v>3058</v>
      </c>
      <c r="K91" s="107" t="s">
        <v>3057</v>
      </c>
      <c r="L91" s="1792"/>
      <c r="M91" s="1389"/>
      <c r="N91" s="1389"/>
      <c r="O91" s="1389"/>
      <c r="P91" s="1392"/>
      <c r="Q91" s="1392"/>
    </row>
    <row r="92" spans="2:17" ht="30" x14ac:dyDescent="0.25">
      <c r="B92" s="1578" t="s">
        <v>3056</v>
      </c>
      <c r="C92" s="1577" t="s">
        <v>3055</v>
      </c>
      <c r="D92" s="1577" t="s">
        <v>3054</v>
      </c>
      <c r="E92" s="1577">
        <v>34982505</v>
      </c>
      <c r="F92" s="1577" t="s">
        <v>3053</v>
      </c>
      <c r="G92" s="1577" t="s">
        <v>3052</v>
      </c>
      <c r="H92" s="1639">
        <v>32042</v>
      </c>
      <c r="I92" s="1642" t="s">
        <v>2155</v>
      </c>
      <c r="J92" s="104" t="s">
        <v>3051</v>
      </c>
      <c r="K92" s="107" t="s">
        <v>3050</v>
      </c>
      <c r="L92" s="1475" t="s">
        <v>2181</v>
      </c>
      <c r="M92" s="1403" t="s">
        <v>2152</v>
      </c>
      <c r="N92" s="1397" t="s">
        <v>235</v>
      </c>
      <c r="O92" s="1397" t="s">
        <v>235</v>
      </c>
      <c r="P92" s="1595" t="s">
        <v>3049</v>
      </c>
      <c r="Q92" s="1596"/>
    </row>
    <row r="93" spans="2:17" ht="90" x14ac:dyDescent="0.25">
      <c r="B93" s="1578"/>
      <c r="C93" s="1578"/>
      <c r="D93" s="1578"/>
      <c r="E93" s="1578"/>
      <c r="F93" s="1578"/>
      <c r="G93" s="1578"/>
      <c r="H93" s="1640"/>
      <c r="I93" s="1643"/>
      <c r="J93" s="104" t="s">
        <v>3048</v>
      </c>
      <c r="K93" s="107" t="s">
        <v>3047</v>
      </c>
      <c r="L93" s="1476"/>
      <c r="M93" s="1397"/>
      <c r="N93" s="1397"/>
      <c r="O93" s="1397"/>
      <c r="P93" s="1597"/>
      <c r="Q93" s="1598"/>
    </row>
    <row r="94" spans="2:17" ht="75" x14ac:dyDescent="0.25">
      <c r="B94" s="1578"/>
      <c r="C94" s="1578"/>
      <c r="D94" s="1578"/>
      <c r="E94" s="1578"/>
      <c r="F94" s="1578"/>
      <c r="G94" s="1578"/>
      <c r="H94" s="1640"/>
      <c r="I94" s="1643"/>
      <c r="J94" s="104" t="s">
        <v>3046</v>
      </c>
      <c r="K94" s="107" t="s">
        <v>3045</v>
      </c>
      <c r="L94" s="1476"/>
      <c r="M94" s="1397"/>
      <c r="N94" s="1397"/>
      <c r="O94" s="1397"/>
      <c r="P94" s="1597"/>
      <c r="Q94" s="1598"/>
    </row>
    <row r="95" spans="2:17" ht="45" x14ac:dyDescent="0.25">
      <c r="B95" s="1578"/>
      <c r="C95" s="1579"/>
      <c r="D95" s="1579"/>
      <c r="E95" s="1579"/>
      <c r="F95" s="1579"/>
      <c r="G95" s="1579"/>
      <c r="H95" s="1641"/>
      <c r="I95" s="1644"/>
      <c r="J95" s="104" t="s">
        <v>3044</v>
      </c>
      <c r="K95" s="107" t="s">
        <v>3043</v>
      </c>
      <c r="L95" s="1477"/>
      <c r="M95" s="1404"/>
      <c r="N95" s="1404"/>
      <c r="O95" s="1404"/>
      <c r="P95" s="1599"/>
      <c r="Q95" s="1600"/>
    </row>
    <row r="96" spans="2:17" ht="30" x14ac:dyDescent="0.25">
      <c r="B96" s="1577" t="s">
        <v>2223</v>
      </c>
      <c r="C96" s="1577" t="s">
        <v>111</v>
      </c>
      <c r="D96" s="1577" t="s">
        <v>3042</v>
      </c>
      <c r="E96" s="1577">
        <v>1128050716</v>
      </c>
      <c r="F96" s="1577" t="s">
        <v>520</v>
      </c>
      <c r="G96" s="1577" t="s">
        <v>2184</v>
      </c>
      <c r="H96" s="1639">
        <v>37243</v>
      </c>
      <c r="I96" s="1642" t="s">
        <v>20</v>
      </c>
      <c r="J96" s="104" t="s">
        <v>3041</v>
      </c>
      <c r="K96" s="107" t="s">
        <v>3040</v>
      </c>
      <c r="L96" s="1642" t="s">
        <v>2246</v>
      </c>
      <c r="M96" s="1403" t="s">
        <v>2152</v>
      </c>
      <c r="N96" s="1403" t="s">
        <v>21</v>
      </c>
      <c r="O96" s="1403" t="s">
        <v>235</v>
      </c>
      <c r="P96" s="1493" t="s">
        <v>3039</v>
      </c>
      <c r="Q96" s="1494"/>
    </row>
    <row r="97" spans="2:17" ht="30" x14ac:dyDescent="0.25">
      <c r="B97" s="1578"/>
      <c r="C97" s="1578"/>
      <c r="D97" s="1578"/>
      <c r="E97" s="1578"/>
      <c r="F97" s="1578"/>
      <c r="G97" s="1578"/>
      <c r="H97" s="1640"/>
      <c r="I97" s="1643"/>
      <c r="J97" s="104" t="s">
        <v>2987</v>
      </c>
      <c r="K97" s="107" t="s">
        <v>3038</v>
      </c>
      <c r="L97" s="1643"/>
      <c r="M97" s="1397"/>
      <c r="N97" s="1397"/>
      <c r="O97" s="1397"/>
      <c r="P97" s="1604"/>
      <c r="Q97" s="1605"/>
    </row>
    <row r="98" spans="2:17" ht="60" x14ac:dyDescent="0.25">
      <c r="B98" s="1578"/>
      <c r="C98" s="1578"/>
      <c r="D98" s="1578"/>
      <c r="E98" s="1578"/>
      <c r="F98" s="1578"/>
      <c r="G98" s="1578"/>
      <c r="H98" s="1640"/>
      <c r="I98" s="1643"/>
      <c r="J98" s="104" t="s">
        <v>3037</v>
      </c>
      <c r="K98" s="107" t="s">
        <v>3036</v>
      </c>
      <c r="L98" s="1643"/>
      <c r="M98" s="1397"/>
      <c r="N98" s="1397"/>
      <c r="O98" s="1397"/>
      <c r="P98" s="1604"/>
      <c r="Q98" s="1605"/>
    </row>
    <row r="99" spans="2:17" ht="135" customHeight="1" x14ac:dyDescent="0.25">
      <c r="B99" s="1579"/>
      <c r="C99" s="1579"/>
      <c r="D99" s="1579"/>
      <c r="E99" s="1579"/>
      <c r="F99" s="1579"/>
      <c r="G99" s="1579"/>
      <c r="H99" s="1641"/>
      <c r="I99" s="1644"/>
      <c r="J99" s="104" t="s">
        <v>3035</v>
      </c>
      <c r="K99" s="107" t="s">
        <v>3034</v>
      </c>
      <c r="L99" s="1644"/>
      <c r="M99" s="1404"/>
      <c r="N99" s="1404"/>
      <c r="O99" s="1404"/>
      <c r="P99" s="1495"/>
      <c r="Q99" s="1496"/>
    </row>
    <row r="100" spans="2:17" ht="30" x14ac:dyDescent="0.25">
      <c r="B100" s="739" t="s">
        <v>2223</v>
      </c>
      <c r="C100" s="739" t="s">
        <v>111</v>
      </c>
      <c r="D100" s="739" t="s">
        <v>3033</v>
      </c>
      <c r="E100" s="739">
        <v>1102812462</v>
      </c>
      <c r="F100" s="739" t="s">
        <v>520</v>
      </c>
      <c r="G100" s="739" t="s">
        <v>2184</v>
      </c>
      <c r="H100" s="752">
        <v>40893</v>
      </c>
      <c r="I100" s="753" t="s">
        <v>2155</v>
      </c>
      <c r="J100" s="104" t="s">
        <v>3032</v>
      </c>
      <c r="K100" s="107" t="s">
        <v>3031</v>
      </c>
      <c r="L100" s="753" t="s">
        <v>2246</v>
      </c>
      <c r="M100" s="741" t="s">
        <v>2152</v>
      </c>
      <c r="N100" s="741" t="s">
        <v>235</v>
      </c>
      <c r="O100" s="741" t="s">
        <v>235</v>
      </c>
      <c r="P100" s="1595" t="s">
        <v>3030</v>
      </c>
      <c r="Q100" s="1596"/>
    </row>
    <row r="101" spans="2:17" ht="30" x14ac:dyDescent="0.25">
      <c r="B101" s="744" t="s">
        <v>2223</v>
      </c>
      <c r="C101" s="744" t="s">
        <v>111</v>
      </c>
      <c r="D101" s="744" t="s">
        <v>3029</v>
      </c>
      <c r="E101" s="744">
        <v>1143346518</v>
      </c>
      <c r="F101" s="744" t="s">
        <v>520</v>
      </c>
      <c r="G101" s="744" t="s">
        <v>3028</v>
      </c>
      <c r="H101" s="1087">
        <v>41544</v>
      </c>
      <c r="I101" s="757" t="s">
        <v>2155</v>
      </c>
      <c r="J101" s="104" t="s">
        <v>3027</v>
      </c>
      <c r="K101" s="107" t="s">
        <v>3026</v>
      </c>
      <c r="L101" s="757" t="s">
        <v>2246</v>
      </c>
      <c r="M101" s="746" t="s">
        <v>2152</v>
      </c>
      <c r="N101" s="746" t="s">
        <v>235</v>
      </c>
      <c r="O101" s="746" t="s">
        <v>235</v>
      </c>
      <c r="P101" s="1595" t="s">
        <v>3025</v>
      </c>
      <c r="Q101" s="1596"/>
    </row>
    <row r="102" spans="2:17" ht="30" x14ac:dyDescent="0.25">
      <c r="B102" s="744" t="s">
        <v>2223</v>
      </c>
      <c r="C102" s="744" t="s">
        <v>111</v>
      </c>
      <c r="D102" s="744" t="s">
        <v>3024</v>
      </c>
      <c r="E102" s="744">
        <v>1102842850</v>
      </c>
      <c r="F102" s="744" t="s">
        <v>136</v>
      </c>
      <c r="G102" s="744" t="s">
        <v>2184</v>
      </c>
      <c r="H102" s="1087">
        <v>41590</v>
      </c>
      <c r="I102" s="757" t="s">
        <v>2155</v>
      </c>
      <c r="J102" s="104" t="s">
        <v>3023</v>
      </c>
      <c r="K102" s="107" t="s">
        <v>3022</v>
      </c>
      <c r="L102" s="757" t="s">
        <v>2246</v>
      </c>
      <c r="M102" s="746" t="s">
        <v>2152</v>
      </c>
      <c r="N102" s="746" t="s">
        <v>235</v>
      </c>
      <c r="O102" s="746" t="s">
        <v>235</v>
      </c>
      <c r="P102" s="1595" t="s">
        <v>3021</v>
      </c>
      <c r="Q102" s="1596"/>
    </row>
    <row r="103" spans="2:17" ht="45" x14ac:dyDescent="0.25">
      <c r="B103" s="1577" t="s">
        <v>2223</v>
      </c>
      <c r="C103" s="2116">
        <v>47119</v>
      </c>
      <c r="D103" s="1577" t="s">
        <v>3020</v>
      </c>
      <c r="E103" s="1577">
        <v>1104376940</v>
      </c>
      <c r="F103" s="1577" t="s">
        <v>136</v>
      </c>
      <c r="G103" s="1577" t="s">
        <v>2184</v>
      </c>
      <c r="H103" s="1639">
        <v>40522</v>
      </c>
      <c r="I103" s="1642" t="s">
        <v>2155</v>
      </c>
      <c r="J103" s="104" t="s">
        <v>2184</v>
      </c>
      <c r="K103" s="107" t="s">
        <v>3019</v>
      </c>
      <c r="L103" s="1642"/>
      <c r="M103" s="1403"/>
      <c r="N103" s="1403"/>
      <c r="O103" s="1403"/>
      <c r="P103" s="1392" t="s">
        <v>3018</v>
      </c>
      <c r="Q103" s="1392"/>
    </row>
    <row r="104" spans="2:17" ht="30" x14ac:dyDescent="0.25">
      <c r="B104" s="1578"/>
      <c r="C104" s="1578"/>
      <c r="D104" s="1578"/>
      <c r="E104" s="1578"/>
      <c r="F104" s="1578"/>
      <c r="G104" s="1578"/>
      <c r="H104" s="1640"/>
      <c r="I104" s="1643"/>
      <c r="J104" s="104" t="s">
        <v>3017</v>
      </c>
      <c r="K104" s="107" t="s">
        <v>3016</v>
      </c>
      <c r="L104" s="1643"/>
      <c r="M104" s="1397"/>
      <c r="N104" s="1397"/>
      <c r="O104" s="1397"/>
      <c r="P104" s="1392"/>
      <c r="Q104" s="1392"/>
    </row>
    <row r="105" spans="2:17" ht="30" x14ac:dyDescent="0.25">
      <c r="B105" s="1578"/>
      <c r="C105" s="1578"/>
      <c r="D105" s="1578"/>
      <c r="E105" s="1578"/>
      <c r="F105" s="1578"/>
      <c r="G105" s="1578"/>
      <c r="H105" s="1640"/>
      <c r="I105" s="1643"/>
      <c r="J105" s="104" t="s">
        <v>2994</v>
      </c>
      <c r="K105" s="107" t="s">
        <v>3015</v>
      </c>
      <c r="L105" s="1643"/>
      <c r="M105" s="1397"/>
      <c r="N105" s="1397"/>
      <c r="O105" s="1397"/>
      <c r="P105" s="1392"/>
      <c r="Q105" s="1392"/>
    </row>
    <row r="106" spans="2:17" ht="90" x14ac:dyDescent="0.25">
      <c r="B106" s="1579"/>
      <c r="C106" s="1579"/>
      <c r="D106" s="1579"/>
      <c r="E106" s="1579"/>
      <c r="F106" s="1579"/>
      <c r="G106" s="1579"/>
      <c r="H106" s="1641"/>
      <c r="I106" s="1644"/>
      <c r="J106" s="104" t="s">
        <v>3014</v>
      </c>
      <c r="K106" s="107" t="s">
        <v>3013</v>
      </c>
      <c r="L106" s="1644"/>
      <c r="M106" s="1404"/>
      <c r="N106" s="1404"/>
      <c r="O106" s="1404"/>
      <c r="P106" s="1392"/>
      <c r="Q106" s="1392"/>
    </row>
    <row r="107" spans="2:17" x14ac:dyDescent="0.25">
      <c r="B107" s="744"/>
      <c r="C107" s="744"/>
      <c r="D107" s="744"/>
      <c r="E107" s="744"/>
      <c r="F107" s="744"/>
      <c r="G107" s="744"/>
      <c r="H107" s="1087"/>
      <c r="I107" s="754"/>
      <c r="J107" s="104"/>
      <c r="K107" s="107"/>
      <c r="L107" s="754"/>
      <c r="M107" s="742"/>
      <c r="N107" s="742"/>
      <c r="O107" s="742"/>
      <c r="P107" s="1390"/>
      <c r="Q107" s="1391"/>
    </row>
    <row r="108" spans="2:17" x14ac:dyDescent="0.25">
      <c r="B108" s="104" t="s">
        <v>560</v>
      </c>
      <c r="C108" s="104"/>
      <c r="D108" s="104"/>
      <c r="E108" s="104"/>
      <c r="F108" s="104"/>
      <c r="G108" s="104"/>
      <c r="H108" s="104"/>
      <c r="I108" s="107"/>
      <c r="J108" s="106"/>
      <c r="K108" s="97"/>
      <c r="L108" s="97"/>
      <c r="M108" s="41"/>
      <c r="N108" s="41"/>
      <c r="O108" s="41"/>
      <c r="P108" s="1389"/>
      <c r="Q108" s="1389"/>
    </row>
    <row r="110" spans="2:17" ht="15.75" thickBot="1" x14ac:dyDescent="0.3"/>
    <row r="111" spans="2:17" ht="27" thickBot="1" x14ac:dyDescent="0.3">
      <c r="B111" s="1393" t="s">
        <v>143</v>
      </c>
      <c r="C111" s="1394"/>
      <c r="D111" s="1394"/>
      <c r="E111" s="1394"/>
      <c r="F111" s="1394"/>
      <c r="G111" s="1394"/>
      <c r="H111" s="1394"/>
      <c r="I111" s="1394"/>
      <c r="J111" s="1394"/>
      <c r="K111" s="1394"/>
      <c r="L111" s="1394"/>
      <c r="M111" s="1394"/>
      <c r="N111" s="1395"/>
    </row>
    <row r="114" spans="1:26" ht="30" x14ac:dyDescent="0.25">
      <c r="B114" s="92" t="s">
        <v>19</v>
      </c>
      <c r="C114" s="92" t="s">
        <v>144</v>
      </c>
      <c r="D114" s="1387" t="s">
        <v>77</v>
      </c>
      <c r="E114" s="1388"/>
    </row>
    <row r="115" spans="1:26" x14ac:dyDescent="0.25">
      <c r="B115" s="120" t="s">
        <v>145</v>
      </c>
      <c r="C115" s="746" t="s">
        <v>235</v>
      </c>
      <c r="D115" s="1392" t="s">
        <v>3012</v>
      </c>
      <c r="E115" s="1392"/>
    </row>
    <row r="118" spans="1:26" ht="26.25" x14ac:dyDescent="0.25">
      <c r="B118" s="1408" t="s">
        <v>146</v>
      </c>
      <c r="C118" s="1409"/>
      <c r="D118" s="1409"/>
      <c r="E118" s="1409"/>
      <c r="F118" s="1409"/>
      <c r="G118" s="1409"/>
      <c r="H118" s="1409"/>
      <c r="I118" s="1409"/>
      <c r="J118" s="1409"/>
      <c r="K118" s="1409"/>
      <c r="L118" s="1409"/>
      <c r="M118" s="1409"/>
      <c r="N118" s="1409"/>
      <c r="O118" s="1409"/>
      <c r="P118" s="1409"/>
    </row>
    <row r="120" spans="1:26" ht="15.75" thickBot="1" x14ac:dyDescent="0.3"/>
    <row r="121" spans="1:26" ht="27" thickBot="1" x14ac:dyDescent="0.3">
      <c r="B121" s="1393" t="s">
        <v>147</v>
      </c>
      <c r="C121" s="1394"/>
      <c r="D121" s="1394"/>
      <c r="E121" s="1394"/>
      <c r="F121" s="1394"/>
      <c r="G121" s="1394"/>
      <c r="H121" s="1394"/>
      <c r="I121" s="1394"/>
      <c r="J121" s="1394"/>
      <c r="K121" s="1394"/>
      <c r="L121" s="1394"/>
      <c r="M121" s="1394"/>
      <c r="N121" s="1395"/>
    </row>
    <row r="123" spans="1:26" ht="15.75" thickBot="1" x14ac:dyDescent="0.3">
      <c r="M123" s="46"/>
      <c r="N123" s="46"/>
    </row>
    <row r="124" spans="1:26" s="13" customFormat="1" ht="60" x14ac:dyDescent="0.25">
      <c r="B124" s="47" t="s">
        <v>35</v>
      </c>
      <c r="C124" s="47" t="s">
        <v>36</v>
      </c>
      <c r="D124" s="47" t="s">
        <v>37</v>
      </c>
      <c r="E124" s="47" t="s">
        <v>38</v>
      </c>
      <c r="F124" s="47" t="s">
        <v>39</v>
      </c>
      <c r="G124" s="47" t="s">
        <v>40</v>
      </c>
      <c r="H124" s="47" t="s">
        <v>41</v>
      </c>
      <c r="I124" s="47" t="s">
        <v>42</v>
      </c>
      <c r="J124" s="47" t="s">
        <v>43</v>
      </c>
      <c r="K124" s="47" t="s">
        <v>44</v>
      </c>
      <c r="L124" s="47" t="s">
        <v>45</v>
      </c>
      <c r="M124" s="48" t="s">
        <v>46</v>
      </c>
      <c r="N124" s="47" t="s">
        <v>47</v>
      </c>
      <c r="O124" s="47" t="s">
        <v>48</v>
      </c>
      <c r="P124" s="49" t="s">
        <v>49</v>
      </c>
      <c r="Q124" s="49" t="s">
        <v>50</v>
      </c>
    </row>
    <row r="125" spans="1:26" s="62" customFormat="1" ht="45" x14ac:dyDescent="0.25">
      <c r="A125" s="50">
        <v>1</v>
      </c>
      <c r="B125" s="71" t="s">
        <v>3003</v>
      </c>
      <c r="C125" s="71" t="s">
        <v>3002</v>
      </c>
      <c r="D125" s="71" t="s">
        <v>3009</v>
      </c>
      <c r="E125" s="227" t="s">
        <v>3011</v>
      </c>
      <c r="F125" s="73" t="s">
        <v>235</v>
      </c>
      <c r="G125" s="225">
        <v>1</v>
      </c>
      <c r="H125" s="226">
        <v>40547</v>
      </c>
      <c r="I125" s="226">
        <v>40892</v>
      </c>
      <c r="J125" s="74" t="s">
        <v>575</v>
      </c>
      <c r="K125" s="75">
        <v>11.36</v>
      </c>
      <c r="L125" s="227">
        <v>0</v>
      </c>
      <c r="M125" s="1086"/>
      <c r="N125" s="1086"/>
      <c r="O125" s="77">
        <v>348597850</v>
      </c>
      <c r="P125" s="77">
        <v>362</v>
      </c>
      <c r="Q125" s="1085" t="s">
        <v>3010</v>
      </c>
      <c r="R125" s="61"/>
      <c r="S125" s="61"/>
      <c r="T125" s="61"/>
      <c r="U125" s="61"/>
      <c r="V125" s="61"/>
      <c r="W125" s="61"/>
      <c r="X125" s="61"/>
      <c r="Y125" s="61"/>
      <c r="Z125" s="61"/>
    </row>
    <row r="126" spans="1:26" s="62" customFormat="1" ht="45" x14ac:dyDescent="0.25">
      <c r="A126" s="50">
        <f t="shared" ref="A126:A132" si="1">+A125+1</f>
        <v>2</v>
      </c>
      <c r="B126" s="71" t="s">
        <v>3003</v>
      </c>
      <c r="C126" s="71" t="s">
        <v>3002</v>
      </c>
      <c r="D126" s="71" t="s">
        <v>3009</v>
      </c>
      <c r="E126" s="227">
        <v>2111308</v>
      </c>
      <c r="F126" s="73" t="s">
        <v>235</v>
      </c>
      <c r="G126" s="225">
        <v>1</v>
      </c>
      <c r="H126" s="226">
        <v>40917</v>
      </c>
      <c r="I126" s="226">
        <v>41090</v>
      </c>
      <c r="J126" s="74" t="s">
        <v>575</v>
      </c>
      <c r="K126" s="227">
        <v>7.7</v>
      </c>
      <c r="L126" s="227">
        <v>0</v>
      </c>
      <c r="M126" s="1015"/>
      <c r="N126" s="1015"/>
      <c r="O126" s="77">
        <v>88281274</v>
      </c>
      <c r="P126" s="77">
        <v>263</v>
      </c>
      <c r="Q126" s="1085" t="s">
        <v>3008</v>
      </c>
      <c r="R126" s="61"/>
      <c r="S126" s="61"/>
      <c r="T126" s="61"/>
      <c r="U126" s="61"/>
      <c r="V126" s="61"/>
      <c r="W126" s="61"/>
      <c r="X126" s="61"/>
      <c r="Y126" s="61"/>
      <c r="Z126" s="61"/>
    </row>
    <row r="127" spans="1:26" s="62" customFormat="1" ht="45" x14ac:dyDescent="0.25">
      <c r="A127" s="50">
        <f t="shared" si="1"/>
        <v>3</v>
      </c>
      <c r="B127" s="71" t="s">
        <v>3003</v>
      </c>
      <c r="C127" s="71" t="s">
        <v>3002</v>
      </c>
      <c r="D127" s="62" t="s">
        <v>3001</v>
      </c>
      <c r="E127" s="76" t="s">
        <v>3007</v>
      </c>
      <c r="F127" s="73" t="s">
        <v>235</v>
      </c>
      <c r="G127" s="225">
        <v>1</v>
      </c>
      <c r="H127" s="226">
        <v>41247</v>
      </c>
      <c r="I127" s="226">
        <v>41933</v>
      </c>
      <c r="J127" s="74" t="s">
        <v>575</v>
      </c>
      <c r="K127" s="227">
        <v>21.86</v>
      </c>
      <c r="L127" s="227">
        <v>0.7</v>
      </c>
      <c r="M127" s="227">
        <v>74</v>
      </c>
      <c r="N127" s="227">
        <v>74</v>
      </c>
      <c r="O127" s="77">
        <v>327865509</v>
      </c>
      <c r="P127" s="77">
        <v>264</v>
      </c>
      <c r="Q127" s="65" t="s">
        <v>496</v>
      </c>
      <c r="R127" s="61"/>
      <c r="S127" s="61"/>
      <c r="T127" s="61"/>
      <c r="U127" s="61"/>
      <c r="V127" s="61"/>
      <c r="W127" s="61"/>
      <c r="X127" s="61"/>
      <c r="Y127" s="61"/>
      <c r="Z127" s="61"/>
    </row>
    <row r="128" spans="1:26" s="62" customFormat="1" ht="45" x14ac:dyDescent="0.25">
      <c r="A128" s="50">
        <f t="shared" si="1"/>
        <v>4</v>
      </c>
      <c r="B128" s="71" t="s">
        <v>3003</v>
      </c>
      <c r="C128" s="71" t="s">
        <v>3002</v>
      </c>
      <c r="D128" s="62" t="s">
        <v>3001</v>
      </c>
      <c r="E128" s="228" t="s">
        <v>3006</v>
      </c>
      <c r="F128" s="73" t="s">
        <v>235</v>
      </c>
      <c r="G128" s="228">
        <v>1</v>
      </c>
      <c r="H128" s="226">
        <v>41313</v>
      </c>
      <c r="I128" s="226">
        <v>41639</v>
      </c>
      <c r="J128" s="74" t="s">
        <v>575</v>
      </c>
      <c r="K128" s="227">
        <v>0</v>
      </c>
      <c r="L128" s="227">
        <v>10.71</v>
      </c>
      <c r="M128" s="76">
        <v>216</v>
      </c>
      <c r="N128" s="76">
        <v>216</v>
      </c>
      <c r="O128" s="77">
        <v>434472768</v>
      </c>
      <c r="P128" s="77">
        <v>365</v>
      </c>
      <c r="Q128" s="65" t="s">
        <v>496</v>
      </c>
      <c r="R128" s="61"/>
      <c r="S128" s="61"/>
      <c r="T128" s="61"/>
      <c r="U128" s="61"/>
      <c r="V128" s="61"/>
      <c r="W128" s="61"/>
      <c r="X128" s="61"/>
      <c r="Y128" s="61"/>
      <c r="Z128" s="61"/>
    </row>
    <row r="129" spans="1:26" s="62" customFormat="1" ht="45" x14ac:dyDescent="0.25">
      <c r="A129" s="50">
        <f t="shared" si="1"/>
        <v>5</v>
      </c>
      <c r="B129" s="71" t="s">
        <v>3003</v>
      </c>
      <c r="C129" s="71" t="s">
        <v>3002</v>
      </c>
      <c r="D129" s="62" t="s">
        <v>3001</v>
      </c>
      <c r="E129" s="76" t="s">
        <v>3005</v>
      </c>
      <c r="F129" s="73" t="s">
        <v>235</v>
      </c>
      <c r="G129" s="228">
        <v>1</v>
      </c>
      <c r="H129" s="226">
        <v>41557</v>
      </c>
      <c r="I129" s="226">
        <v>41943</v>
      </c>
      <c r="J129" s="74" t="s">
        <v>575</v>
      </c>
      <c r="K129" s="227">
        <v>0</v>
      </c>
      <c r="L129" s="227">
        <v>12.66</v>
      </c>
      <c r="M129" s="76">
        <v>240</v>
      </c>
      <c r="N129" s="76">
        <v>240</v>
      </c>
      <c r="O129" s="77">
        <v>548934000</v>
      </c>
      <c r="P129" s="1084" t="s">
        <v>3004</v>
      </c>
      <c r="Q129" s="65" t="s">
        <v>496</v>
      </c>
      <c r="R129" s="61"/>
      <c r="S129" s="61"/>
      <c r="T129" s="61"/>
      <c r="U129" s="61"/>
      <c r="V129" s="61"/>
      <c r="W129" s="61"/>
      <c r="X129" s="61"/>
      <c r="Y129" s="61"/>
      <c r="Z129" s="61"/>
    </row>
    <row r="130" spans="1:26" s="62" customFormat="1" ht="45" x14ac:dyDescent="0.25">
      <c r="A130" s="50">
        <f t="shared" si="1"/>
        <v>6</v>
      </c>
      <c r="B130" s="71" t="s">
        <v>3003</v>
      </c>
      <c r="C130" s="71" t="s">
        <v>3002</v>
      </c>
      <c r="D130" s="62" t="s">
        <v>3001</v>
      </c>
      <c r="E130" s="227" t="s">
        <v>3000</v>
      </c>
      <c r="F130" s="73" t="s">
        <v>235</v>
      </c>
      <c r="G130" s="228">
        <v>1</v>
      </c>
      <c r="H130" s="226">
        <v>41655</v>
      </c>
      <c r="I130" s="226">
        <v>41943</v>
      </c>
      <c r="J130" s="74" t="s">
        <v>575</v>
      </c>
      <c r="K130" s="227">
        <v>0</v>
      </c>
      <c r="L130" s="227">
        <v>9.4600000000000009</v>
      </c>
      <c r="M130" s="227">
        <v>216</v>
      </c>
      <c r="N130" s="227">
        <v>216</v>
      </c>
      <c r="O130" s="77">
        <v>117497304</v>
      </c>
      <c r="P130" s="77" t="s">
        <v>2999</v>
      </c>
      <c r="Q130" s="65" t="s">
        <v>496</v>
      </c>
      <c r="R130" s="61"/>
      <c r="S130" s="61"/>
      <c r="T130" s="61"/>
      <c r="U130" s="61"/>
      <c r="V130" s="61"/>
      <c r="W130" s="61"/>
      <c r="X130" s="61"/>
      <c r="Y130" s="61"/>
      <c r="Z130" s="61"/>
    </row>
    <row r="131" spans="1:26" s="62" customFormat="1" x14ac:dyDescent="0.25">
      <c r="A131" s="50">
        <f t="shared" si="1"/>
        <v>7</v>
      </c>
      <c r="B131" s="71"/>
      <c r="C131" s="72"/>
      <c r="D131" s="71"/>
      <c r="E131" s="228"/>
      <c r="F131" s="73"/>
      <c r="G131" s="73"/>
      <c r="H131" s="73"/>
      <c r="I131" s="74"/>
      <c r="J131" s="74"/>
      <c r="K131" s="74"/>
      <c r="L131" s="74"/>
      <c r="M131" s="75"/>
      <c r="N131" s="75"/>
      <c r="O131" s="77"/>
      <c r="P131" s="77"/>
      <c r="Q131" s="65"/>
      <c r="R131" s="61"/>
      <c r="S131" s="61"/>
      <c r="T131" s="61"/>
      <c r="U131" s="61"/>
      <c r="V131" s="61"/>
      <c r="W131" s="61"/>
      <c r="X131" s="61"/>
      <c r="Y131" s="61"/>
      <c r="Z131" s="61"/>
    </row>
    <row r="132" spans="1:26" s="62" customFormat="1" x14ac:dyDescent="0.25">
      <c r="A132" s="50">
        <f t="shared" si="1"/>
        <v>8</v>
      </c>
      <c r="B132" s="71"/>
      <c r="C132" s="72"/>
      <c r="D132" s="71"/>
      <c r="E132" s="228"/>
      <c r="F132" s="73"/>
      <c r="G132" s="73"/>
      <c r="H132" s="73"/>
      <c r="I132" s="74"/>
      <c r="J132" s="74"/>
      <c r="K132" s="74"/>
      <c r="L132" s="74"/>
      <c r="M132" s="75"/>
      <c r="N132" s="75"/>
      <c r="O132" s="77"/>
      <c r="P132" s="77"/>
      <c r="Q132" s="65"/>
      <c r="R132" s="61"/>
      <c r="S132" s="61"/>
      <c r="T132" s="61"/>
      <c r="U132" s="61"/>
      <c r="V132" s="61"/>
      <c r="W132" s="61"/>
      <c r="X132" s="61"/>
      <c r="Y132" s="61"/>
      <c r="Z132" s="61"/>
    </row>
    <row r="133" spans="1:26" s="62" customFormat="1" x14ac:dyDescent="0.25">
      <c r="A133" s="50"/>
      <c r="B133" s="78" t="s">
        <v>30</v>
      </c>
      <c r="C133" s="72"/>
      <c r="D133" s="71"/>
      <c r="E133" s="228"/>
      <c r="F133" s="73"/>
      <c r="G133" s="73"/>
      <c r="H133" s="73"/>
      <c r="I133" s="74"/>
      <c r="J133" s="74"/>
      <c r="K133" s="79">
        <f>SUM(K125:K132)</f>
        <v>40.92</v>
      </c>
      <c r="L133" s="79">
        <f>SUM(L125:L132)</f>
        <v>33.53</v>
      </c>
      <c r="M133" s="251">
        <f>SUM(M125:M132)</f>
        <v>746</v>
      </c>
      <c r="N133" s="79">
        <f>SUM(N125:N132)</f>
        <v>746</v>
      </c>
      <c r="O133" s="77"/>
      <c r="P133" s="77"/>
      <c r="Q133" s="81"/>
    </row>
    <row r="134" spans="1:26" x14ac:dyDescent="0.25">
      <c r="B134" s="82"/>
      <c r="C134" s="82"/>
      <c r="D134" s="82"/>
      <c r="E134" s="83"/>
      <c r="F134" s="82"/>
      <c r="G134" s="82"/>
      <c r="H134" s="82"/>
      <c r="I134" s="82"/>
      <c r="J134" s="82"/>
      <c r="K134" s="82"/>
      <c r="L134" s="82"/>
      <c r="M134" s="82"/>
      <c r="N134" s="82"/>
      <c r="O134" s="82"/>
      <c r="P134" s="82"/>
    </row>
    <row r="135" spans="1:26" ht="18.75" x14ac:dyDescent="0.25">
      <c r="B135" s="86" t="s">
        <v>151</v>
      </c>
      <c r="C135" s="133">
        <f>+K133</f>
        <v>40.92</v>
      </c>
      <c r="H135" s="89"/>
      <c r="I135" s="89"/>
      <c r="J135" s="89"/>
      <c r="K135" s="89"/>
      <c r="L135" s="89"/>
      <c r="M135" s="89"/>
      <c r="N135" s="82"/>
      <c r="O135" s="82"/>
      <c r="P135" s="82"/>
    </row>
    <row r="137" spans="1:26" ht="15.75" thickBot="1" x14ac:dyDescent="0.3"/>
    <row r="138" spans="1:26" ht="30.75" thickBot="1" x14ac:dyDescent="0.3">
      <c r="B138" s="134" t="s">
        <v>152</v>
      </c>
      <c r="C138" s="135" t="s">
        <v>153</v>
      </c>
      <c r="D138" s="134" t="s">
        <v>29</v>
      </c>
      <c r="E138" s="135" t="s">
        <v>154</v>
      </c>
    </row>
    <row r="139" spans="1:26" x14ac:dyDescent="0.25">
      <c r="B139" s="136" t="s">
        <v>155</v>
      </c>
      <c r="C139" s="137">
        <v>20</v>
      </c>
      <c r="D139" s="624">
        <v>0</v>
      </c>
      <c r="E139" s="1648">
        <f>+D139+D140+D141</f>
        <v>40</v>
      </c>
    </row>
    <row r="140" spans="1:26" x14ac:dyDescent="0.25">
      <c r="B140" s="136" t="s">
        <v>156</v>
      </c>
      <c r="C140" s="740">
        <v>30</v>
      </c>
      <c r="D140" s="779">
        <v>0</v>
      </c>
      <c r="E140" s="1649"/>
    </row>
    <row r="141" spans="1:26" ht="15.75" thickBot="1" x14ac:dyDescent="0.3">
      <c r="B141" s="136" t="s">
        <v>157</v>
      </c>
      <c r="C141" s="139">
        <v>40</v>
      </c>
      <c r="D141" s="625">
        <v>40</v>
      </c>
      <c r="E141" s="1650"/>
    </row>
    <row r="143" spans="1:26" ht="15.75" thickBot="1" x14ac:dyDescent="0.3"/>
    <row r="144" spans="1:26" ht="27" thickBot="1" x14ac:dyDescent="0.3">
      <c r="B144" s="1393" t="s">
        <v>158</v>
      </c>
      <c r="C144" s="1394"/>
      <c r="D144" s="1394"/>
      <c r="E144" s="1394"/>
      <c r="F144" s="1394"/>
      <c r="G144" s="1394"/>
      <c r="H144" s="1394"/>
      <c r="I144" s="1394"/>
      <c r="J144" s="1394"/>
      <c r="K144" s="1394"/>
      <c r="L144" s="1394"/>
      <c r="M144" s="1394"/>
      <c r="N144" s="1395"/>
    </row>
    <row r="146" spans="2:17" ht="75" x14ac:dyDescent="0.25">
      <c r="B146" s="91" t="s">
        <v>87</v>
      </c>
      <c r="C146" s="91" t="s">
        <v>88</v>
      </c>
      <c r="D146" s="91" t="s">
        <v>89</v>
      </c>
      <c r="E146" s="91" t="s">
        <v>90</v>
      </c>
      <c r="F146" s="91" t="s">
        <v>91</v>
      </c>
      <c r="G146" s="91" t="s">
        <v>92</v>
      </c>
      <c r="H146" s="91" t="s">
        <v>93</v>
      </c>
      <c r="I146" s="91" t="s">
        <v>94</v>
      </c>
      <c r="J146" s="1387" t="s">
        <v>95</v>
      </c>
      <c r="K146" s="1405"/>
      <c r="L146" s="1388"/>
      <c r="M146" s="91" t="s">
        <v>96</v>
      </c>
      <c r="N146" s="91" t="s">
        <v>97</v>
      </c>
      <c r="O146" s="91" t="s">
        <v>98</v>
      </c>
      <c r="P146" s="1387" t="s">
        <v>77</v>
      </c>
      <c r="Q146" s="1388"/>
    </row>
    <row r="147" spans="2:17" ht="30" x14ac:dyDescent="0.25">
      <c r="B147" s="1577" t="s">
        <v>2998</v>
      </c>
      <c r="C147" s="1577" t="s">
        <v>2968</v>
      </c>
      <c r="D147" s="1577" t="s">
        <v>2997</v>
      </c>
      <c r="E147" s="1403">
        <v>64895179</v>
      </c>
      <c r="F147" s="1577" t="s">
        <v>520</v>
      </c>
      <c r="G147" s="1577" t="s">
        <v>2996</v>
      </c>
      <c r="H147" s="1661" t="s">
        <v>2995</v>
      </c>
      <c r="I147" s="1445" t="s">
        <v>2155</v>
      </c>
      <c r="J147" s="104" t="s">
        <v>2994</v>
      </c>
      <c r="K147" s="107" t="s">
        <v>2993</v>
      </c>
      <c r="L147" s="107" t="s">
        <v>2953</v>
      </c>
      <c r="M147" s="1403" t="s">
        <v>235</v>
      </c>
      <c r="N147" s="1403" t="s">
        <v>235</v>
      </c>
      <c r="O147" s="1403" t="s">
        <v>235</v>
      </c>
      <c r="P147" s="1656" t="s">
        <v>2992</v>
      </c>
      <c r="Q147" s="1657"/>
    </row>
    <row r="148" spans="2:17" ht="30" x14ac:dyDescent="0.25">
      <c r="B148" s="1578"/>
      <c r="C148" s="1578"/>
      <c r="D148" s="1578"/>
      <c r="E148" s="1397"/>
      <c r="F148" s="1578"/>
      <c r="G148" s="1578"/>
      <c r="H148" s="1699"/>
      <c r="I148" s="1454"/>
      <c r="J148" s="104" t="s">
        <v>2991</v>
      </c>
      <c r="K148" s="107" t="s">
        <v>2990</v>
      </c>
      <c r="L148" s="107" t="s">
        <v>2953</v>
      </c>
      <c r="M148" s="1397"/>
      <c r="N148" s="1397"/>
      <c r="O148" s="1397"/>
      <c r="P148" s="1662"/>
      <c r="Q148" s="1663"/>
    </row>
    <row r="149" spans="2:17" ht="30" x14ac:dyDescent="0.25">
      <c r="B149" s="1578"/>
      <c r="C149" s="1578"/>
      <c r="D149" s="1578"/>
      <c r="E149" s="1397"/>
      <c r="F149" s="1578"/>
      <c r="G149" s="1578"/>
      <c r="H149" s="1699"/>
      <c r="I149" s="1454"/>
      <c r="J149" s="104" t="s">
        <v>2989</v>
      </c>
      <c r="K149" s="107" t="s">
        <v>2988</v>
      </c>
      <c r="L149" s="107" t="s">
        <v>2953</v>
      </c>
      <c r="M149" s="1397"/>
      <c r="N149" s="1397"/>
      <c r="O149" s="1397"/>
      <c r="P149" s="1662"/>
      <c r="Q149" s="1663"/>
    </row>
    <row r="150" spans="2:17" ht="30" x14ac:dyDescent="0.25">
      <c r="B150" s="1578"/>
      <c r="C150" s="1578"/>
      <c r="D150" s="1578"/>
      <c r="E150" s="1397"/>
      <c r="F150" s="1578"/>
      <c r="G150" s="1578"/>
      <c r="H150" s="1699"/>
      <c r="I150" s="1454"/>
      <c r="J150" s="104" t="s">
        <v>2987</v>
      </c>
      <c r="K150" s="107" t="s">
        <v>2986</v>
      </c>
      <c r="L150" s="107" t="s">
        <v>2953</v>
      </c>
      <c r="M150" s="1397"/>
      <c r="N150" s="1397"/>
      <c r="O150" s="1397"/>
      <c r="P150" s="1662"/>
      <c r="Q150" s="1663"/>
    </row>
    <row r="151" spans="2:17" ht="30" x14ac:dyDescent="0.25">
      <c r="B151" s="1578"/>
      <c r="C151" s="1579"/>
      <c r="D151" s="1579"/>
      <c r="E151" s="1404"/>
      <c r="F151" s="1579"/>
      <c r="G151" s="1579"/>
      <c r="H151" s="1700"/>
      <c r="I151" s="1446"/>
      <c r="J151" s="104" t="s">
        <v>2985</v>
      </c>
      <c r="K151" s="107" t="s">
        <v>2984</v>
      </c>
      <c r="L151" s="107" t="s">
        <v>2953</v>
      </c>
      <c r="M151" s="1404"/>
      <c r="N151" s="1404"/>
      <c r="O151" s="1404"/>
      <c r="P151" s="1658"/>
      <c r="Q151" s="1659"/>
    </row>
    <row r="152" spans="2:17" ht="30" x14ac:dyDescent="0.25">
      <c r="B152" s="1392" t="s">
        <v>2983</v>
      </c>
      <c r="C152" s="1704" t="s">
        <v>2968</v>
      </c>
      <c r="D152" s="1577" t="s">
        <v>2982</v>
      </c>
      <c r="E152" s="1403">
        <v>22789909</v>
      </c>
      <c r="F152" s="1577" t="s">
        <v>2981</v>
      </c>
      <c r="G152" s="1577" t="s">
        <v>2931</v>
      </c>
      <c r="H152" s="1661">
        <v>38332</v>
      </c>
      <c r="I152" s="1445" t="s">
        <v>2155</v>
      </c>
      <c r="J152" s="104" t="s">
        <v>2980</v>
      </c>
      <c r="K152" s="107" t="s">
        <v>2979</v>
      </c>
      <c r="L152" s="107" t="s">
        <v>2953</v>
      </c>
      <c r="M152" s="1403" t="s">
        <v>235</v>
      </c>
      <c r="N152" s="1403" t="s">
        <v>235</v>
      </c>
      <c r="O152" s="1403" t="s">
        <v>235</v>
      </c>
      <c r="P152" s="1493" t="s">
        <v>2978</v>
      </c>
      <c r="Q152" s="1494"/>
    </row>
    <row r="153" spans="2:17" ht="30" x14ac:dyDescent="0.25">
      <c r="B153" s="1392"/>
      <c r="C153" s="1705"/>
      <c r="D153" s="1578"/>
      <c r="E153" s="1397"/>
      <c r="F153" s="1578"/>
      <c r="G153" s="1578"/>
      <c r="H153" s="1699"/>
      <c r="I153" s="1454"/>
      <c r="J153" s="104" t="s">
        <v>2977</v>
      </c>
      <c r="K153" s="107" t="s">
        <v>2976</v>
      </c>
      <c r="L153" s="107" t="s">
        <v>2953</v>
      </c>
      <c r="M153" s="1397"/>
      <c r="N153" s="1397"/>
      <c r="O153" s="1397"/>
      <c r="P153" s="1604"/>
      <c r="Q153" s="1605"/>
    </row>
    <row r="154" spans="2:17" ht="30" x14ac:dyDescent="0.25">
      <c r="B154" s="1392"/>
      <c r="C154" s="1705"/>
      <c r="D154" s="1578"/>
      <c r="E154" s="1397"/>
      <c r="F154" s="1578"/>
      <c r="G154" s="1578"/>
      <c r="H154" s="1699"/>
      <c r="I154" s="1454"/>
      <c r="J154" s="104" t="s">
        <v>2975</v>
      </c>
      <c r="K154" s="107" t="s">
        <v>2974</v>
      </c>
      <c r="L154" s="107" t="s">
        <v>2953</v>
      </c>
      <c r="M154" s="1397"/>
      <c r="N154" s="1397"/>
      <c r="O154" s="1397"/>
      <c r="P154" s="1604"/>
      <c r="Q154" s="1605"/>
    </row>
    <row r="155" spans="2:17" ht="30" x14ac:dyDescent="0.25">
      <c r="B155" s="1392"/>
      <c r="C155" s="1705"/>
      <c r="D155" s="1578"/>
      <c r="E155" s="1397"/>
      <c r="F155" s="1578"/>
      <c r="G155" s="1578"/>
      <c r="H155" s="1699"/>
      <c r="I155" s="1454"/>
      <c r="J155" s="104" t="s">
        <v>2973</v>
      </c>
      <c r="K155" s="107" t="s">
        <v>2972</v>
      </c>
      <c r="L155" s="107"/>
      <c r="M155" s="1397"/>
      <c r="N155" s="1397"/>
      <c r="O155" s="1397"/>
      <c r="P155" s="1604"/>
      <c r="Q155" s="1605"/>
    </row>
    <row r="156" spans="2:17" ht="62.25" customHeight="1" x14ac:dyDescent="0.25">
      <c r="B156" s="1392"/>
      <c r="C156" s="1706"/>
      <c r="D156" s="1579"/>
      <c r="E156" s="1404"/>
      <c r="F156" s="1579"/>
      <c r="G156" s="1579"/>
      <c r="H156" s="1700"/>
      <c r="I156" s="1446"/>
      <c r="J156" s="104" t="s">
        <v>2971</v>
      </c>
      <c r="K156" s="107" t="s">
        <v>2970</v>
      </c>
      <c r="L156" s="107" t="s">
        <v>2953</v>
      </c>
      <c r="M156" s="1404"/>
      <c r="N156" s="1404"/>
      <c r="O156" s="1404"/>
      <c r="P156" s="1495"/>
      <c r="Q156" s="1496"/>
    </row>
    <row r="157" spans="2:17" ht="30" x14ac:dyDescent="0.25">
      <c r="B157" s="1392" t="s">
        <v>2969</v>
      </c>
      <c r="C157" s="1651" t="s">
        <v>2968</v>
      </c>
      <c r="D157" s="1686" t="s">
        <v>2967</v>
      </c>
      <c r="E157" s="1675">
        <v>73195945</v>
      </c>
      <c r="F157" s="1686" t="s">
        <v>2034</v>
      </c>
      <c r="G157" s="1686" t="s">
        <v>645</v>
      </c>
      <c r="H157" s="1707">
        <v>39549</v>
      </c>
      <c r="I157" s="1445" t="s">
        <v>2155</v>
      </c>
      <c r="J157" s="104" t="s">
        <v>2966</v>
      </c>
      <c r="K157" s="107" t="s">
        <v>2965</v>
      </c>
      <c r="L157" s="107" t="s">
        <v>2953</v>
      </c>
      <c r="M157" s="1403" t="s">
        <v>235</v>
      </c>
      <c r="N157" s="1403" t="s">
        <v>235</v>
      </c>
      <c r="O157" s="1403" t="s">
        <v>235</v>
      </c>
      <c r="P157" s="1656" t="s">
        <v>2964</v>
      </c>
      <c r="Q157" s="1657"/>
    </row>
    <row r="158" spans="2:17" ht="30" x14ac:dyDescent="0.25">
      <c r="B158" s="1392"/>
      <c r="C158" s="1578"/>
      <c r="D158" s="1687"/>
      <c r="E158" s="1676"/>
      <c r="F158" s="1687"/>
      <c r="G158" s="1687"/>
      <c r="H158" s="1708"/>
      <c r="I158" s="1454"/>
      <c r="J158" s="104" t="s">
        <v>2963</v>
      </c>
      <c r="K158" s="107" t="s">
        <v>2962</v>
      </c>
      <c r="L158" s="107" t="s">
        <v>2953</v>
      </c>
      <c r="M158" s="1397"/>
      <c r="N158" s="1397"/>
      <c r="O158" s="1397"/>
      <c r="P158" s="1662"/>
      <c r="Q158" s="1663"/>
    </row>
    <row r="159" spans="2:17" ht="30" x14ac:dyDescent="0.25">
      <c r="B159" s="1392"/>
      <c r="C159" s="1578"/>
      <c r="D159" s="1687"/>
      <c r="E159" s="1676"/>
      <c r="F159" s="1687"/>
      <c r="G159" s="1687"/>
      <c r="H159" s="1708"/>
      <c r="I159" s="1454"/>
      <c r="J159" s="104" t="s">
        <v>2961</v>
      </c>
      <c r="K159" s="107" t="s">
        <v>2960</v>
      </c>
      <c r="L159" s="107" t="s">
        <v>2953</v>
      </c>
      <c r="M159" s="1397"/>
      <c r="N159" s="1397"/>
      <c r="O159" s="1397"/>
      <c r="P159" s="1662"/>
      <c r="Q159" s="1663"/>
    </row>
    <row r="160" spans="2:17" ht="60" x14ac:dyDescent="0.25">
      <c r="B160" s="1392"/>
      <c r="C160" s="1578"/>
      <c r="D160" s="1687"/>
      <c r="E160" s="1676"/>
      <c r="F160" s="1687"/>
      <c r="G160" s="1687"/>
      <c r="H160" s="1708"/>
      <c r="I160" s="1454"/>
      <c r="J160" s="104" t="s">
        <v>2959</v>
      </c>
      <c r="K160" s="107" t="s">
        <v>2958</v>
      </c>
      <c r="L160" s="107" t="s">
        <v>2953</v>
      </c>
      <c r="M160" s="1397"/>
      <c r="N160" s="1397"/>
      <c r="O160" s="1397"/>
      <c r="P160" s="1662"/>
      <c r="Q160" s="1663"/>
    </row>
    <row r="161" spans="2:17" ht="30" x14ac:dyDescent="0.25">
      <c r="B161" s="1392"/>
      <c r="C161" s="1578"/>
      <c r="D161" s="1687"/>
      <c r="E161" s="1676"/>
      <c r="F161" s="1687"/>
      <c r="G161" s="1687"/>
      <c r="H161" s="1708"/>
      <c r="I161" s="1454"/>
      <c r="J161" s="104" t="s">
        <v>2957</v>
      </c>
      <c r="K161" s="107" t="s">
        <v>2956</v>
      </c>
      <c r="L161" s="107" t="s">
        <v>2953</v>
      </c>
      <c r="M161" s="1397"/>
      <c r="N161" s="1397"/>
      <c r="O161" s="1397"/>
      <c r="P161" s="1662"/>
      <c r="Q161" s="1663"/>
    </row>
    <row r="162" spans="2:17" ht="30" x14ac:dyDescent="0.25">
      <c r="B162" s="1392"/>
      <c r="C162" s="1579"/>
      <c r="D162" s="1688"/>
      <c r="E162" s="1677"/>
      <c r="F162" s="1688"/>
      <c r="G162" s="1688"/>
      <c r="H162" s="1709"/>
      <c r="I162" s="1446"/>
      <c r="J162" s="104" t="s">
        <v>2955</v>
      </c>
      <c r="K162" s="107" t="s">
        <v>2954</v>
      </c>
      <c r="L162" s="107" t="s">
        <v>2953</v>
      </c>
      <c r="M162" s="1404"/>
      <c r="N162" s="1404"/>
      <c r="O162" s="1404"/>
      <c r="P162" s="1658"/>
      <c r="Q162" s="1659"/>
    </row>
    <row r="165" spans="2:17" ht="15.75" thickBot="1" x14ac:dyDescent="0.3"/>
    <row r="166" spans="2:17" ht="30" x14ac:dyDescent="0.25">
      <c r="B166" s="42" t="s">
        <v>19</v>
      </c>
      <c r="C166" s="42" t="s">
        <v>152</v>
      </c>
      <c r="D166" s="91" t="s">
        <v>153</v>
      </c>
      <c r="E166" s="42" t="s">
        <v>29</v>
      </c>
      <c r="F166" s="135" t="s">
        <v>182</v>
      </c>
      <c r="G166" s="147"/>
    </row>
    <row r="167" spans="2:17" ht="108" x14ac:dyDescent="0.2">
      <c r="B167" s="1399" t="s">
        <v>183</v>
      </c>
      <c r="C167" s="148" t="s">
        <v>184</v>
      </c>
      <c r="D167" s="746">
        <v>25</v>
      </c>
      <c r="E167" s="746">
        <v>25</v>
      </c>
      <c r="F167" s="1400">
        <f>+E167+E168+E169</f>
        <v>60</v>
      </c>
      <c r="G167" s="149"/>
    </row>
    <row r="168" spans="2:17" ht="72" x14ac:dyDescent="0.2">
      <c r="B168" s="1399"/>
      <c r="C168" s="148" t="s">
        <v>185</v>
      </c>
      <c r="D168" s="739">
        <v>25</v>
      </c>
      <c r="E168" s="746">
        <v>25</v>
      </c>
      <c r="F168" s="1401"/>
      <c r="G168" s="149"/>
    </row>
    <row r="169" spans="2:17" ht="60" x14ac:dyDescent="0.2">
      <c r="B169" s="1399"/>
      <c r="C169" s="148" t="s">
        <v>186</v>
      </c>
      <c r="D169" s="746">
        <v>10</v>
      </c>
      <c r="E169" s="746">
        <v>10</v>
      </c>
      <c r="F169" s="1402"/>
      <c r="G169" s="149"/>
    </row>
    <row r="170" spans="2:17" x14ac:dyDescent="0.25">
      <c r="C170"/>
    </row>
    <row r="173" spans="2:17" x14ac:dyDescent="0.25">
      <c r="B173" s="39" t="s">
        <v>187</v>
      </c>
    </row>
    <row r="176" spans="2:17" x14ac:dyDescent="0.25">
      <c r="B176" s="40" t="s">
        <v>19</v>
      </c>
      <c r="C176" s="40" t="s">
        <v>28</v>
      </c>
      <c r="D176" s="42" t="s">
        <v>29</v>
      </c>
      <c r="E176" s="42" t="s">
        <v>30</v>
      </c>
    </row>
    <row r="177" spans="2:5" ht="28.5" x14ac:dyDescent="0.25">
      <c r="B177" s="43" t="s">
        <v>188</v>
      </c>
      <c r="C177" s="813">
        <v>40</v>
      </c>
      <c r="D177" s="746">
        <f>+E139</f>
        <v>40</v>
      </c>
      <c r="E177" s="1403">
        <f>+D177+D178</f>
        <v>100</v>
      </c>
    </row>
    <row r="178" spans="2:5" ht="42.75" x14ac:dyDescent="0.25">
      <c r="B178" s="43" t="s">
        <v>189</v>
      </c>
      <c r="C178" s="813">
        <v>60</v>
      </c>
      <c r="D178" s="746">
        <f>+F167</f>
        <v>60</v>
      </c>
      <c r="E178" s="1404"/>
    </row>
  </sheetData>
  <mergeCells count="142">
    <mergeCell ref="E177:E178"/>
    <mergeCell ref="P152:Q156"/>
    <mergeCell ref="B157:B162"/>
    <mergeCell ref="C157:C162"/>
    <mergeCell ref="D157:D162"/>
    <mergeCell ref="E157:E162"/>
    <mergeCell ref="F157:F162"/>
    <mergeCell ref="G157:G162"/>
    <mergeCell ref="H157:H162"/>
    <mergeCell ref="I157:I162"/>
    <mergeCell ref="O157:O162"/>
    <mergeCell ref="P157:Q162"/>
    <mergeCell ref="B167:B169"/>
    <mergeCell ref="F167:F169"/>
    <mergeCell ref="B144:N144"/>
    <mergeCell ref="J146:L146"/>
    <mergeCell ref="P146:Q146"/>
    <mergeCell ref="B147:B151"/>
    <mergeCell ref="C147:C151"/>
    <mergeCell ref="D147:D151"/>
    <mergeCell ref="O152:O156"/>
    <mergeCell ref="B152:B156"/>
    <mergeCell ref="C152:C156"/>
    <mergeCell ref="D152:D156"/>
    <mergeCell ref="E152:E156"/>
    <mergeCell ref="F152:F156"/>
    <mergeCell ref="M157:M162"/>
    <mergeCell ref="G152:G156"/>
    <mergeCell ref="H152:H156"/>
    <mergeCell ref="I152:I156"/>
    <mergeCell ref="M152:M156"/>
    <mergeCell ref="N152:N156"/>
    <mergeCell ref="N157:N162"/>
    <mergeCell ref="P107:Q107"/>
    <mergeCell ref="P108:Q108"/>
    <mergeCell ref="N147:N151"/>
    <mergeCell ref="O147:O151"/>
    <mergeCell ref="P147:Q151"/>
    <mergeCell ref="B111:N111"/>
    <mergeCell ref="D114:E114"/>
    <mergeCell ref="D115:E115"/>
    <mergeCell ref="B118:P118"/>
    <mergeCell ref="B121:N121"/>
    <mergeCell ref="E139:E141"/>
    <mergeCell ref="E147:E151"/>
    <mergeCell ref="F147:F151"/>
    <mergeCell ref="G147:G151"/>
    <mergeCell ref="H147:H151"/>
    <mergeCell ref="I147:I151"/>
    <mergeCell ref="M147:M151"/>
    <mergeCell ref="P100:Q100"/>
    <mergeCell ref="P101:Q101"/>
    <mergeCell ref="P102:Q102"/>
    <mergeCell ref="B103:B106"/>
    <mergeCell ref="C103:C106"/>
    <mergeCell ref="D103:D106"/>
    <mergeCell ref="E103:E106"/>
    <mergeCell ref="F103:F106"/>
    <mergeCell ref="G103:G106"/>
    <mergeCell ref="H103:H106"/>
    <mergeCell ref="I103:I106"/>
    <mergeCell ref="L103:L106"/>
    <mergeCell ref="M103:M106"/>
    <mergeCell ref="N103:N106"/>
    <mergeCell ref="O103:O106"/>
    <mergeCell ref="P103:Q106"/>
    <mergeCell ref="M92:M95"/>
    <mergeCell ref="N92:N95"/>
    <mergeCell ref="O92:O95"/>
    <mergeCell ref="P92:Q95"/>
    <mergeCell ref="B96:B99"/>
    <mergeCell ref="C96:C99"/>
    <mergeCell ref="D96:D99"/>
    <mergeCell ref="E96:E99"/>
    <mergeCell ref="F96:F99"/>
    <mergeCell ref="G96:G99"/>
    <mergeCell ref="H96:H99"/>
    <mergeCell ref="I96:I99"/>
    <mergeCell ref="L96:L99"/>
    <mergeCell ref="M96:M99"/>
    <mergeCell ref="N96:N99"/>
    <mergeCell ref="O96:O99"/>
    <mergeCell ref="P96:Q99"/>
    <mergeCell ref="B92:B95"/>
    <mergeCell ref="C92:C95"/>
    <mergeCell ref="D92:D95"/>
    <mergeCell ref="E92:E95"/>
    <mergeCell ref="F92:F95"/>
    <mergeCell ref="G92:G95"/>
    <mergeCell ref="H92:H95"/>
    <mergeCell ref="I92:I95"/>
    <mergeCell ref="L92:L95"/>
    <mergeCell ref="H90:H91"/>
    <mergeCell ref="I90:I91"/>
    <mergeCell ref="L90:L91"/>
    <mergeCell ref="O75:P75"/>
    <mergeCell ref="B81:N81"/>
    <mergeCell ref="J86:L86"/>
    <mergeCell ref="P86:Q86"/>
    <mergeCell ref="B87:B89"/>
    <mergeCell ref="C87:C89"/>
    <mergeCell ref="D87:D89"/>
    <mergeCell ref="B90:B91"/>
    <mergeCell ref="C90:C91"/>
    <mergeCell ref="D90:D91"/>
    <mergeCell ref="E90:E91"/>
    <mergeCell ref="F90:F91"/>
    <mergeCell ref="G90:G91"/>
    <mergeCell ref="M90:M91"/>
    <mergeCell ref="N90:N91"/>
    <mergeCell ref="O90:O91"/>
    <mergeCell ref="P90:Q91"/>
    <mergeCell ref="E87:E89"/>
    <mergeCell ref="F87:F89"/>
    <mergeCell ref="G87:G89"/>
    <mergeCell ref="P87:Q89"/>
    <mergeCell ref="H87:H89"/>
    <mergeCell ref="I87:I89"/>
    <mergeCell ref="L87:L89"/>
    <mergeCell ref="M87:M89"/>
    <mergeCell ref="N87:N89"/>
    <mergeCell ref="O87:O89"/>
    <mergeCell ref="O69:P72"/>
    <mergeCell ref="O73:P73"/>
    <mergeCell ref="O74:P74"/>
    <mergeCell ref="C10:E10"/>
    <mergeCell ref="B14:C21"/>
    <mergeCell ref="B22:C22"/>
    <mergeCell ref="E40:E41"/>
    <mergeCell ref="M45:N45"/>
    <mergeCell ref="B59:B60"/>
    <mergeCell ref="C59:C60"/>
    <mergeCell ref="C63:N63"/>
    <mergeCell ref="B65:N65"/>
    <mergeCell ref="O68:P68"/>
    <mergeCell ref="D59:E59"/>
    <mergeCell ref="B2:P2"/>
    <mergeCell ref="B4:P4"/>
    <mergeCell ref="C6:N6"/>
    <mergeCell ref="C7:N7"/>
    <mergeCell ref="C8:N8"/>
    <mergeCell ref="C9:N9"/>
  </mergeCells>
  <dataValidations count="2">
    <dataValidation type="decimal" allowBlank="1" showInputMessage="1" showErrorMessage="1" sqref="WVH983094 WLL983094 C65590 IV65590 SR65590 ACN65590 AMJ65590 AWF65590 BGB65590 BPX65590 BZT65590 CJP65590 CTL65590 DDH65590 DND65590 DWZ65590 EGV65590 EQR65590 FAN65590 FKJ65590 FUF65590 GEB65590 GNX65590 GXT65590 HHP65590 HRL65590 IBH65590 ILD65590 IUZ65590 JEV65590 JOR65590 JYN65590 KIJ65590 KSF65590 LCB65590 LLX65590 LVT65590 MFP65590 MPL65590 MZH65590 NJD65590 NSZ65590 OCV65590 OMR65590 OWN65590 PGJ65590 PQF65590 QAB65590 QJX65590 QTT65590 RDP65590 RNL65590 RXH65590 SHD65590 SQZ65590 TAV65590 TKR65590 TUN65590 UEJ65590 UOF65590 UYB65590 VHX65590 VRT65590 WBP65590 WLL65590 WVH65590 C131126 IV131126 SR131126 ACN131126 AMJ131126 AWF131126 BGB131126 BPX131126 BZT131126 CJP131126 CTL131126 DDH131126 DND131126 DWZ131126 EGV131126 EQR131126 FAN131126 FKJ131126 FUF131126 GEB131126 GNX131126 GXT131126 HHP131126 HRL131126 IBH131126 ILD131126 IUZ131126 JEV131126 JOR131126 JYN131126 KIJ131126 KSF131126 LCB131126 LLX131126 LVT131126 MFP131126 MPL131126 MZH131126 NJD131126 NSZ131126 OCV131126 OMR131126 OWN131126 PGJ131126 PQF131126 QAB131126 QJX131126 QTT131126 RDP131126 RNL131126 RXH131126 SHD131126 SQZ131126 TAV131126 TKR131126 TUN131126 UEJ131126 UOF131126 UYB131126 VHX131126 VRT131126 WBP131126 WLL131126 WVH131126 C196662 IV196662 SR196662 ACN196662 AMJ196662 AWF196662 BGB196662 BPX196662 BZT196662 CJP196662 CTL196662 DDH196662 DND196662 DWZ196662 EGV196662 EQR196662 FAN196662 FKJ196662 FUF196662 GEB196662 GNX196662 GXT196662 HHP196662 HRL196662 IBH196662 ILD196662 IUZ196662 JEV196662 JOR196662 JYN196662 KIJ196662 KSF196662 LCB196662 LLX196662 LVT196662 MFP196662 MPL196662 MZH196662 NJD196662 NSZ196662 OCV196662 OMR196662 OWN196662 PGJ196662 PQF196662 QAB196662 QJX196662 QTT196662 RDP196662 RNL196662 RXH196662 SHD196662 SQZ196662 TAV196662 TKR196662 TUN196662 UEJ196662 UOF196662 UYB196662 VHX196662 VRT196662 WBP196662 WLL196662 WVH196662 C262198 IV262198 SR262198 ACN262198 AMJ262198 AWF262198 BGB262198 BPX262198 BZT262198 CJP262198 CTL262198 DDH262198 DND262198 DWZ262198 EGV262198 EQR262198 FAN262198 FKJ262198 FUF262198 GEB262198 GNX262198 GXT262198 HHP262198 HRL262198 IBH262198 ILD262198 IUZ262198 JEV262198 JOR262198 JYN262198 KIJ262198 KSF262198 LCB262198 LLX262198 LVT262198 MFP262198 MPL262198 MZH262198 NJD262198 NSZ262198 OCV262198 OMR262198 OWN262198 PGJ262198 PQF262198 QAB262198 QJX262198 QTT262198 RDP262198 RNL262198 RXH262198 SHD262198 SQZ262198 TAV262198 TKR262198 TUN262198 UEJ262198 UOF262198 UYB262198 VHX262198 VRT262198 WBP262198 WLL262198 WVH262198 C327734 IV327734 SR327734 ACN327734 AMJ327734 AWF327734 BGB327734 BPX327734 BZT327734 CJP327734 CTL327734 DDH327734 DND327734 DWZ327734 EGV327734 EQR327734 FAN327734 FKJ327734 FUF327734 GEB327734 GNX327734 GXT327734 HHP327734 HRL327734 IBH327734 ILD327734 IUZ327734 JEV327734 JOR327734 JYN327734 KIJ327734 KSF327734 LCB327734 LLX327734 LVT327734 MFP327734 MPL327734 MZH327734 NJD327734 NSZ327734 OCV327734 OMR327734 OWN327734 PGJ327734 PQF327734 QAB327734 QJX327734 QTT327734 RDP327734 RNL327734 RXH327734 SHD327734 SQZ327734 TAV327734 TKR327734 TUN327734 UEJ327734 UOF327734 UYB327734 VHX327734 VRT327734 WBP327734 WLL327734 WVH327734 C393270 IV393270 SR393270 ACN393270 AMJ393270 AWF393270 BGB393270 BPX393270 BZT393270 CJP393270 CTL393270 DDH393270 DND393270 DWZ393270 EGV393270 EQR393270 FAN393270 FKJ393270 FUF393270 GEB393270 GNX393270 GXT393270 HHP393270 HRL393270 IBH393270 ILD393270 IUZ393270 JEV393270 JOR393270 JYN393270 KIJ393270 KSF393270 LCB393270 LLX393270 LVT393270 MFP393270 MPL393270 MZH393270 NJD393270 NSZ393270 OCV393270 OMR393270 OWN393270 PGJ393270 PQF393270 QAB393270 QJX393270 QTT393270 RDP393270 RNL393270 RXH393270 SHD393270 SQZ393270 TAV393270 TKR393270 TUN393270 UEJ393270 UOF393270 UYB393270 VHX393270 VRT393270 WBP393270 WLL393270 WVH393270 C458806 IV458806 SR458806 ACN458806 AMJ458806 AWF458806 BGB458806 BPX458806 BZT458806 CJP458806 CTL458806 DDH458806 DND458806 DWZ458806 EGV458806 EQR458806 FAN458806 FKJ458806 FUF458806 GEB458806 GNX458806 GXT458806 HHP458806 HRL458806 IBH458806 ILD458806 IUZ458806 JEV458806 JOR458806 JYN458806 KIJ458806 KSF458806 LCB458806 LLX458806 LVT458806 MFP458806 MPL458806 MZH458806 NJD458806 NSZ458806 OCV458806 OMR458806 OWN458806 PGJ458806 PQF458806 QAB458806 QJX458806 QTT458806 RDP458806 RNL458806 RXH458806 SHD458806 SQZ458806 TAV458806 TKR458806 TUN458806 UEJ458806 UOF458806 UYB458806 VHX458806 VRT458806 WBP458806 WLL458806 WVH458806 C524342 IV524342 SR524342 ACN524342 AMJ524342 AWF524342 BGB524342 BPX524342 BZT524342 CJP524342 CTL524342 DDH524342 DND524342 DWZ524342 EGV524342 EQR524342 FAN524342 FKJ524342 FUF524342 GEB524342 GNX524342 GXT524342 HHP524342 HRL524342 IBH524342 ILD524342 IUZ524342 JEV524342 JOR524342 JYN524342 KIJ524342 KSF524342 LCB524342 LLX524342 LVT524342 MFP524342 MPL524342 MZH524342 NJD524342 NSZ524342 OCV524342 OMR524342 OWN524342 PGJ524342 PQF524342 QAB524342 QJX524342 QTT524342 RDP524342 RNL524342 RXH524342 SHD524342 SQZ524342 TAV524342 TKR524342 TUN524342 UEJ524342 UOF524342 UYB524342 VHX524342 VRT524342 WBP524342 WLL524342 WVH524342 C589878 IV589878 SR589878 ACN589878 AMJ589878 AWF589878 BGB589878 BPX589878 BZT589878 CJP589878 CTL589878 DDH589878 DND589878 DWZ589878 EGV589878 EQR589878 FAN589878 FKJ589878 FUF589878 GEB589878 GNX589878 GXT589878 HHP589878 HRL589878 IBH589878 ILD589878 IUZ589878 JEV589878 JOR589878 JYN589878 KIJ589878 KSF589878 LCB589878 LLX589878 LVT589878 MFP589878 MPL589878 MZH589878 NJD589878 NSZ589878 OCV589878 OMR589878 OWN589878 PGJ589878 PQF589878 QAB589878 QJX589878 QTT589878 RDP589878 RNL589878 RXH589878 SHD589878 SQZ589878 TAV589878 TKR589878 TUN589878 UEJ589878 UOF589878 UYB589878 VHX589878 VRT589878 WBP589878 WLL589878 WVH589878 C655414 IV655414 SR655414 ACN655414 AMJ655414 AWF655414 BGB655414 BPX655414 BZT655414 CJP655414 CTL655414 DDH655414 DND655414 DWZ655414 EGV655414 EQR655414 FAN655414 FKJ655414 FUF655414 GEB655414 GNX655414 GXT655414 HHP655414 HRL655414 IBH655414 ILD655414 IUZ655414 JEV655414 JOR655414 JYN655414 KIJ655414 KSF655414 LCB655414 LLX655414 LVT655414 MFP655414 MPL655414 MZH655414 NJD655414 NSZ655414 OCV655414 OMR655414 OWN655414 PGJ655414 PQF655414 QAB655414 QJX655414 QTT655414 RDP655414 RNL655414 RXH655414 SHD655414 SQZ655414 TAV655414 TKR655414 TUN655414 UEJ655414 UOF655414 UYB655414 VHX655414 VRT655414 WBP655414 WLL655414 WVH655414 C720950 IV720950 SR720950 ACN720950 AMJ720950 AWF720950 BGB720950 BPX720950 BZT720950 CJP720950 CTL720950 DDH720950 DND720950 DWZ720950 EGV720950 EQR720950 FAN720950 FKJ720950 FUF720950 GEB720950 GNX720950 GXT720950 HHP720950 HRL720950 IBH720950 ILD720950 IUZ720950 JEV720950 JOR720950 JYN720950 KIJ720950 KSF720950 LCB720950 LLX720950 LVT720950 MFP720950 MPL720950 MZH720950 NJD720950 NSZ720950 OCV720950 OMR720950 OWN720950 PGJ720950 PQF720950 QAB720950 QJX720950 QTT720950 RDP720950 RNL720950 RXH720950 SHD720950 SQZ720950 TAV720950 TKR720950 TUN720950 UEJ720950 UOF720950 UYB720950 VHX720950 VRT720950 WBP720950 WLL720950 WVH720950 C786486 IV786486 SR786486 ACN786486 AMJ786486 AWF786486 BGB786486 BPX786486 BZT786486 CJP786486 CTL786486 DDH786486 DND786486 DWZ786486 EGV786486 EQR786486 FAN786486 FKJ786486 FUF786486 GEB786486 GNX786486 GXT786486 HHP786486 HRL786486 IBH786486 ILD786486 IUZ786486 JEV786486 JOR786486 JYN786486 KIJ786486 KSF786486 LCB786486 LLX786486 LVT786486 MFP786486 MPL786486 MZH786486 NJD786486 NSZ786486 OCV786486 OMR786486 OWN786486 PGJ786486 PQF786486 QAB786486 QJX786486 QTT786486 RDP786486 RNL786486 RXH786486 SHD786486 SQZ786486 TAV786486 TKR786486 TUN786486 UEJ786486 UOF786486 UYB786486 VHX786486 VRT786486 WBP786486 WLL786486 WVH786486 C852022 IV852022 SR852022 ACN852022 AMJ852022 AWF852022 BGB852022 BPX852022 BZT852022 CJP852022 CTL852022 DDH852022 DND852022 DWZ852022 EGV852022 EQR852022 FAN852022 FKJ852022 FUF852022 GEB852022 GNX852022 GXT852022 HHP852022 HRL852022 IBH852022 ILD852022 IUZ852022 JEV852022 JOR852022 JYN852022 KIJ852022 KSF852022 LCB852022 LLX852022 LVT852022 MFP852022 MPL852022 MZH852022 NJD852022 NSZ852022 OCV852022 OMR852022 OWN852022 PGJ852022 PQF852022 QAB852022 QJX852022 QTT852022 RDP852022 RNL852022 RXH852022 SHD852022 SQZ852022 TAV852022 TKR852022 TUN852022 UEJ852022 UOF852022 UYB852022 VHX852022 VRT852022 WBP852022 WLL852022 WVH852022 C917558 IV917558 SR917558 ACN917558 AMJ917558 AWF917558 BGB917558 BPX917558 BZT917558 CJP917558 CTL917558 DDH917558 DND917558 DWZ917558 EGV917558 EQR917558 FAN917558 FKJ917558 FUF917558 GEB917558 GNX917558 GXT917558 HHP917558 HRL917558 IBH917558 ILD917558 IUZ917558 JEV917558 JOR917558 JYN917558 KIJ917558 KSF917558 LCB917558 LLX917558 LVT917558 MFP917558 MPL917558 MZH917558 NJD917558 NSZ917558 OCV917558 OMR917558 OWN917558 PGJ917558 PQF917558 QAB917558 QJX917558 QTT917558 RDP917558 RNL917558 RXH917558 SHD917558 SQZ917558 TAV917558 TKR917558 TUN917558 UEJ917558 UOF917558 UYB917558 VHX917558 VRT917558 WBP917558 WLL917558 WVH917558 C983094 IV983094 SR983094 ACN983094 AMJ983094 AWF983094 BGB983094 BPX983094 BZT983094 CJP983094 CTL983094 DDH983094 DND983094 DWZ983094 EGV983094 EQR983094 FAN983094 FKJ983094 FUF983094 GEB983094 GNX983094 GXT983094 HHP983094 HRL983094 IBH983094 ILD983094 IUZ983094 JEV983094 JOR983094 JYN983094 KIJ983094 KSF983094 LCB983094 LLX983094 LVT983094 MFP983094 MPL983094 MZH983094 NJD983094 NSZ983094 OCV983094 OMR983094 OWN983094 PGJ983094 PQF983094 QAB983094 QJX983094 QTT983094 RDP983094 RNL983094 RXH983094 SHD983094 SQZ983094 TAV983094 TKR983094 TUN983094 UEJ983094 UOF983094 UYB983094 VHX983094 VRT983094 WBP98309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4 A65590 IS65590 SO65590 ACK65590 AMG65590 AWC65590 BFY65590 BPU65590 BZQ65590 CJM65590 CTI65590 DDE65590 DNA65590 DWW65590 EGS65590 EQO65590 FAK65590 FKG65590 FUC65590 GDY65590 GNU65590 GXQ65590 HHM65590 HRI65590 IBE65590 ILA65590 IUW65590 JES65590 JOO65590 JYK65590 KIG65590 KSC65590 LBY65590 LLU65590 LVQ65590 MFM65590 MPI65590 MZE65590 NJA65590 NSW65590 OCS65590 OMO65590 OWK65590 PGG65590 PQC65590 PZY65590 QJU65590 QTQ65590 RDM65590 RNI65590 RXE65590 SHA65590 SQW65590 TAS65590 TKO65590 TUK65590 UEG65590 UOC65590 UXY65590 VHU65590 VRQ65590 WBM65590 WLI65590 WVE65590 A131126 IS131126 SO131126 ACK131126 AMG131126 AWC131126 BFY131126 BPU131126 BZQ131126 CJM131126 CTI131126 DDE131126 DNA131126 DWW131126 EGS131126 EQO131126 FAK131126 FKG131126 FUC131126 GDY131126 GNU131126 GXQ131126 HHM131126 HRI131126 IBE131126 ILA131126 IUW131126 JES131126 JOO131126 JYK131126 KIG131126 KSC131126 LBY131126 LLU131126 LVQ131126 MFM131126 MPI131126 MZE131126 NJA131126 NSW131126 OCS131126 OMO131126 OWK131126 PGG131126 PQC131126 PZY131126 QJU131126 QTQ131126 RDM131126 RNI131126 RXE131126 SHA131126 SQW131126 TAS131126 TKO131126 TUK131126 UEG131126 UOC131126 UXY131126 VHU131126 VRQ131126 WBM131126 WLI131126 WVE131126 A196662 IS196662 SO196662 ACK196662 AMG196662 AWC196662 BFY196662 BPU196662 BZQ196662 CJM196662 CTI196662 DDE196662 DNA196662 DWW196662 EGS196662 EQO196662 FAK196662 FKG196662 FUC196662 GDY196662 GNU196662 GXQ196662 HHM196662 HRI196662 IBE196662 ILA196662 IUW196662 JES196662 JOO196662 JYK196662 KIG196662 KSC196662 LBY196662 LLU196662 LVQ196662 MFM196662 MPI196662 MZE196662 NJA196662 NSW196662 OCS196662 OMO196662 OWK196662 PGG196662 PQC196662 PZY196662 QJU196662 QTQ196662 RDM196662 RNI196662 RXE196662 SHA196662 SQW196662 TAS196662 TKO196662 TUK196662 UEG196662 UOC196662 UXY196662 VHU196662 VRQ196662 WBM196662 WLI196662 WVE196662 A262198 IS262198 SO262198 ACK262198 AMG262198 AWC262198 BFY262198 BPU262198 BZQ262198 CJM262198 CTI262198 DDE262198 DNA262198 DWW262198 EGS262198 EQO262198 FAK262198 FKG262198 FUC262198 GDY262198 GNU262198 GXQ262198 HHM262198 HRI262198 IBE262198 ILA262198 IUW262198 JES262198 JOO262198 JYK262198 KIG262198 KSC262198 LBY262198 LLU262198 LVQ262198 MFM262198 MPI262198 MZE262198 NJA262198 NSW262198 OCS262198 OMO262198 OWK262198 PGG262198 PQC262198 PZY262198 QJU262198 QTQ262198 RDM262198 RNI262198 RXE262198 SHA262198 SQW262198 TAS262198 TKO262198 TUK262198 UEG262198 UOC262198 UXY262198 VHU262198 VRQ262198 WBM262198 WLI262198 WVE262198 A327734 IS327734 SO327734 ACK327734 AMG327734 AWC327734 BFY327734 BPU327734 BZQ327734 CJM327734 CTI327734 DDE327734 DNA327734 DWW327734 EGS327734 EQO327734 FAK327734 FKG327734 FUC327734 GDY327734 GNU327734 GXQ327734 HHM327734 HRI327734 IBE327734 ILA327734 IUW327734 JES327734 JOO327734 JYK327734 KIG327734 KSC327734 LBY327734 LLU327734 LVQ327734 MFM327734 MPI327734 MZE327734 NJA327734 NSW327734 OCS327734 OMO327734 OWK327734 PGG327734 PQC327734 PZY327734 QJU327734 QTQ327734 RDM327734 RNI327734 RXE327734 SHA327734 SQW327734 TAS327734 TKO327734 TUK327734 UEG327734 UOC327734 UXY327734 VHU327734 VRQ327734 WBM327734 WLI327734 WVE327734 A393270 IS393270 SO393270 ACK393270 AMG393270 AWC393270 BFY393270 BPU393270 BZQ393270 CJM393270 CTI393270 DDE393270 DNA393270 DWW393270 EGS393270 EQO393270 FAK393270 FKG393270 FUC393270 GDY393270 GNU393270 GXQ393270 HHM393270 HRI393270 IBE393270 ILA393270 IUW393270 JES393270 JOO393270 JYK393270 KIG393270 KSC393270 LBY393270 LLU393270 LVQ393270 MFM393270 MPI393270 MZE393270 NJA393270 NSW393270 OCS393270 OMO393270 OWK393270 PGG393270 PQC393270 PZY393270 QJU393270 QTQ393270 RDM393270 RNI393270 RXE393270 SHA393270 SQW393270 TAS393270 TKO393270 TUK393270 UEG393270 UOC393270 UXY393270 VHU393270 VRQ393270 WBM393270 WLI393270 WVE393270 A458806 IS458806 SO458806 ACK458806 AMG458806 AWC458806 BFY458806 BPU458806 BZQ458806 CJM458806 CTI458806 DDE458806 DNA458806 DWW458806 EGS458806 EQO458806 FAK458806 FKG458806 FUC458806 GDY458806 GNU458806 GXQ458806 HHM458806 HRI458806 IBE458806 ILA458806 IUW458806 JES458806 JOO458806 JYK458806 KIG458806 KSC458806 LBY458806 LLU458806 LVQ458806 MFM458806 MPI458806 MZE458806 NJA458806 NSW458806 OCS458806 OMO458806 OWK458806 PGG458806 PQC458806 PZY458806 QJU458806 QTQ458806 RDM458806 RNI458806 RXE458806 SHA458806 SQW458806 TAS458806 TKO458806 TUK458806 UEG458806 UOC458806 UXY458806 VHU458806 VRQ458806 WBM458806 WLI458806 WVE458806 A524342 IS524342 SO524342 ACK524342 AMG524342 AWC524342 BFY524342 BPU524342 BZQ524342 CJM524342 CTI524342 DDE524342 DNA524342 DWW524342 EGS524342 EQO524342 FAK524342 FKG524342 FUC524342 GDY524342 GNU524342 GXQ524342 HHM524342 HRI524342 IBE524342 ILA524342 IUW524342 JES524342 JOO524342 JYK524342 KIG524342 KSC524342 LBY524342 LLU524342 LVQ524342 MFM524342 MPI524342 MZE524342 NJA524342 NSW524342 OCS524342 OMO524342 OWK524342 PGG524342 PQC524342 PZY524342 QJU524342 QTQ524342 RDM524342 RNI524342 RXE524342 SHA524342 SQW524342 TAS524342 TKO524342 TUK524342 UEG524342 UOC524342 UXY524342 VHU524342 VRQ524342 WBM524342 WLI524342 WVE524342 A589878 IS589878 SO589878 ACK589878 AMG589878 AWC589878 BFY589878 BPU589878 BZQ589878 CJM589878 CTI589878 DDE589878 DNA589878 DWW589878 EGS589878 EQO589878 FAK589878 FKG589878 FUC589878 GDY589878 GNU589878 GXQ589878 HHM589878 HRI589878 IBE589878 ILA589878 IUW589878 JES589878 JOO589878 JYK589878 KIG589878 KSC589878 LBY589878 LLU589878 LVQ589878 MFM589878 MPI589878 MZE589878 NJA589878 NSW589878 OCS589878 OMO589878 OWK589878 PGG589878 PQC589878 PZY589878 QJU589878 QTQ589878 RDM589878 RNI589878 RXE589878 SHA589878 SQW589878 TAS589878 TKO589878 TUK589878 UEG589878 UOC589878 UXY589878 VHU589878 VRQ589878 WBM589878 WLI589878 WVE589878 A655414 IS655414 SO655414 ACK655414 AMG655414 AWC655414 BFY655414 BPU655414 BZQ655414 CJM655414 CTI655414 DDE655414 DNA655414 DWW655414 EGS655414 EQO655414 FAK655414 FKG655414 FUC655414 GDY655414 GNU655414 GXQ655414 HHM655414 HRI655414 IBE655414 ILA655414 IUW655414 JES655414 JOO655414 JYK655414 KIG655414 KSC655414 LBY655414 LLU655414 LVQ655414 MFM655414 MPI655414 MZE655414 NJA655414 NSW655414 OCS655414 OMO655414 OWK655414 PGG655414 PQC655414 PZY655414 QJU655414 QTQ655414 RDM655414 RNI655414 RXE655414 SHA655414 SQW655414 TAS655414 TKO655414 TUK655414 UEG655414 UOC655414 UXY655414 VHU655414 VRQ655414 WBM655414 WLI655414 WVE655414 A720950 IS720950 SO720950 ACK720950 AMG720950 AWC720950 BFY720950 BPU720950 BZQ720950 CJM720950 CTI720950 DDE720950 DNA720950 DWW720950 EGS720950 EQO720950 FAK720950 FKG720950 FUC720950 GDY720950 GNU720950 GXQ720950 HHM720950 HRI720950 IBE720950 ILA720950 IUW720950 JES720950 JOO720950 JYK720950 KIG720950 KSC720950 LBY720950 LLU720950 LVQ720950 MFM720950 MPI720950 MZE720950 NJA720950 NSW720950 OCS720950 OMO720950 OWK720950 PGG720950 PQC720950 PZY720950 QJU720950 QTQ720950 RDM720950 RNI720950 RXE720950 SHA720950 SQW720950 TAS720950 TKO720950 TUK720950 UEG720950 UOC720950 UXY720950 VHU720950 VRQ720950 WBM720950 WLI720950 WVE720950 A786486 IS786486 SO786486 ACK786486 AMG786486 AWC786486 BFY786486 BPU786486 BZQ786486 CJM786486 CTI786486 DDE786486 DNA786486 DWW786486 EGS786486 EQO786486 FAK786486 FKG786486 FUC786486 GDY786486 GNU786486 GXQ786486 HHM786486 HRI786486 IBE786486 ILA786486 IUW786486 JES786486 JOO786486 JYK786486 KIG786486 KSC786486 LBY786486 LLU786486 LVQ786486 MFM786486 MPI786486 MZE786486 NJA786486 NSW786486 OCS786486 OMO786486 OWK786486 PGG786486 PQC786486 PZY786486 QJU786486 QTQ786486 RDM786486 RNI786486 RXE786486 SHA786486 SQW786486 TAS786486 TKO786486 TUK786486 UEG786486 UOC786486 UXY786486 VHU786486 VRQ786486 WBM786486 WLI786486 WVE786486 A852022 IS852022 SO852022 ACK852022 AMG852022 AWC852022 BFY852022 BPU852022 BZQ852022 CJM852022 CTI852022 DDE852022 DNA852022 DWW852022 EGS852022 EQO852022 FAK852022 FKG852022 FUC852022 GDY852022 GNU852022 GXQ852022 HHM852022 HRI852022 IBE852022 ILA852022 IUW852022 JES852022 JOO852022 JYK852022 KIG852022 KSC852022 LBY852022 LLU852022 LVQ852022 MFM852022 MPI852022 MZE852022 NJA852022 NSW852022 OCS852022 OMO852022 OWK852022 PGG852022 PQC852022 PZY852022 QJU852022 QTQ852022 RDM852022 RNI852022 RXE852022 SHA852022 SQW852022 TAS852022 TKO852022 TUK852022 UEG852022 UOC852022 UXY852022 VHU852022 VRQ852022 WBM852022 WLI852022 WVE852022 A917558 IS917558 SO917558 ACK917558 AMG917558 AWC917558 BFY917558 BPU917558 BZQ917558 CJM917558 CTI917558 DDE917558 DNA917558 DWW917558 EGS917558 EQO917558 FAK917558 FKG917558 FUC917558 GDY917558 GNU917558 GXQ917558 HHM917558 HRI917558 IBE917558 ILA917558 IUW917558 JES917558 JOO917558 JYK917558 KIG917558 KSC917558 LBY917558 LLU917558 LVQ917558 MFM917558 MPI917558 MZE917558 NJA917558 NSW917558 OCS917558 OMO917558 OWK917558 PGG917558 PQC917558 PZY917558 QJU917558 QTQ917558 RDM917558 RNI917558 RXE917558 SHA917558 SQW917558 TAS917558 TKO917558 TUK917558 UEG917558 UOC917558 UXY917558 VHU917558 VRQ917558 WBM917558 WLI917558 WVE917558 A983094 IS983094 SO983094 ACK983094 AMG983094 AWC983094 BFY983094 BPU983094 BZQ983094 CJM983094 CTI983094 DDE983094 DNA983094 DWW983094 EGS983094 EQO983094 FAK983094 FKG983094 FUC983094 GDY983094 GNU983094 GXQ983094 HHM983094 HRI983094 IBE983094 ILA983094 IUW983094 JES983094 JOO983094 JYK983094 KIG983094 KSC983094 LBY983094 LLU983094 LVQ983094 MFM983094 MPI983094 MZE983094 NJA983094 NSW983094 OCS983094 OMO983094 OWK983094 PGG983094 PQC983094 PZY983094 QJU983094 QTQ983094 RDM983094 RNI983094 RXE983094 SHA983094 SQW983094 TAS983094 TKO983094 TUK983094 UEG983094 UOC983094 UXY983094 VHU983094 VRQ983094 WBM983094 WLI98309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2:Z141"/>
  <sheetViews>
    <sheetView topLeftCell="B17" zoomScale="80" zoomScaleNormal="80" workbookViewId="0">
      <selection activeCell="E32" sqref="E32"/>
    </sheetView>
  </sheetViews>
  <sheetFormatPr baseColWidth="10" defaultRowHeight="15" x14ac:dyDescent="0.25"/>
  <cols>
    <col min="1" max="1" width="4.28515625" style="1" customWidth="1"/>
    <col min="2" max="2" width="79.140625"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4.85546875" style="1" customWidth="1"/>
    <col min="11" max="11" width="23.140625" style="1" customWidth="1"/>
    <col min="12" max="13" width="18.7109375" style="1" customWidth="1"/>
    <col min="14" max="14" width="22.140625" style="1" customWidth="1"/>
    <col min="15" max="15" width="26.140625" style="1" customWidth="1"/>
    <col min="16" max="16" width="14.5703125" style="1" customWidth="1"/>
    <col min="17" max="17" width="56.28515625" style="1" customWidth="1"/>
    <col min="18" max="18" width="34.140625" style="1" customWidth="1"/>
    <col min="19" max="19" width="21.140625" style="1" customWidth="1"/>
    <col min="20"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3115</v>
      </c>
      <c r="D6" s="1443"/>
      <c r="E6" s="1443"/>
      <c r="F6" s="1443"/>
      <c r="G6" s="1443"/>
      <c r="H6" s="1443"/>
      <c r="I6" s="1443"/>
      <c r="J6" s="1443"/>
      <c r="K6" s="1443"/>
      <c r="L6" s="1443"/>
      <c r="M6" s="1443"/>
      <c r="N6" s="1444"/>
    </row>
    <row r="7" spans="2:16" ht="16.5" thickBot="1" x14ac:dyDescent="0.3">
      <c r="B7" s="3" t="s">
        <v>4</v>
      </c>
      <c r="C7" s="144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11</v>
      </c>
      <c r="D10" s="1415"/>
      <c r="E10" s="1416"/>
      <c r="F10" s="4"/>
      <c r="G10" s="4"/>
      <c r="H10" s="4"/>
      <c r="I10" s="4"/>
      <c r="J10" s="4"/>
      <c r="K10" s="4"/>
      <c r="L10" s="4"/>
      <c r="M10" s="4"/>
      <c r="N10" s="5"/>
    </row>
    <row r="11" spans="2:16" ht="16.5" thickBot="1" x14ac:dyDescent="0.3">
      <c r="B11" s="6" t="s">
        <v>10</v>
      </c>
      <c r="C11" s="223">
        <v>41983</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15" customHeight="1" x14ac:dyDescent="0.25">
      <c r="B14" s="1417" t="s">
        <v>11</v>
      </c>
      <c r="C14" s="1417"/>
      <c r="D14" s="760" t="s">
        <v>12</v>
      </c>
      <c r="E14" s="760" t="s">
        <v>13</v>
      </c>
      <c r="F14" s="760" t="s">
        <v>14</v>
      </c>
      <c r="G14" s="16"/>
      <c r="I14" s="17"/>
      <c r="J14" s="17"/>
      <c r="K14" s="17"/>
      <c r="L14" s="17"/>
      <c r="M14" s="17"/>
      <c r="N14" s="14"/>
    </row>
    <row r="15" spans="2:16" x14ac:dyDescent="0.25">
      <c r="B15" s="1417"/>
      <c r="C15" s="1417"/>
      <c r="D15" s="760">
        <v>11</v>
      </c>
      <c r="E15" s="18">
        <v>2873474656</v>
      </c>
      <c r="F15" s="224">
        <v>1376</v>
      </c>
      <c r="G15" s="20"/>
      <c r="I15" s="21"/>
      <c r="J15" s="21"/>
      <c r="K15" s="21"/>
      <c r="L15" s="21"/>
      <c r="M15" s="21"/>
      <c r="N15" s="14"/>
    </row>
    <row r="16" spans="2:16" x14ac:dyDescent="0.25">
      <c r="B16" s="1417"/>
      <c r="C16" s="1417"/>
      <c r="D16" s="760"/>
      <c r="E16" s="18"/>
      <c r="F16" s="224"/>
      <c r="G16" s="20"/>
      <c r="I16" s="21"/>
      <c r="J16" s="21"/>
      <c r="K16" s="21"/>
      <c r="L16" s="21"/>
      <c r="M16" s="21"/>
      <c r="N16" s="14"/>
    </row>
    <row r="17" spans="1:14" x14ac:dyDescent="0.25">
      <c r="B17" s="1417"/>
      <c r="C17" s="1417"/>
      <c r="D17" s="760"/>
      <c r="E17" s="18"/>
      <c r="F17" s="224"/>
      <c r="G17" s="20"/>
      <c r="I17" s="21"/>
      <c r="J17" s="21"/>
      <c r="K17" s="21"/>
      <c r="L17" s="21"/>
      <c r="M17" s="21"/>
      <c r="N17" s="14"/>
    </row>
    <row r="18" spans="1:14" x14ac:dyDescent="0.25">
      <c r="B18" s="1417"/>
      <c r="C18" s="1417"/>
      <c r="D18" s="760"/>
      <c r="E18" s="22"/>
      <c r="F18" s="224"/>
      <c r="G18" s="20"/>
      <c r="H18" s="23"/>
      <c r="I18" s="21"/>
      <c r="J18" s="21"/>
      <c r="K18" s="21"/>
      <c r="L18" s="21"/>
      <c r="M18" s="21"/>
      <c r="N18" s="24"/>
    </row>
    <row r="19" spans="1:14" x14ac:dyDescent="0.25">
      <c r="B19" s="1417"/>
      <c r="C19" s="1417"/>
      <c r="D19" s="760"/>
      <c r="E19" s="22"/>
      <c r="F19" s="224"/>
      <c r="G19" s="20"/>
      <c r="H19" s="23"/>
      <c r="I19" s="25"/>
      <c r="J19" s="25"/>
      <c r="K19" s="25"/>
      <c r="L19" s="25"/>
      <c r="M19" s="25"/>
      <c r="N19" s="24"/>
    </row>
    <row r="20" spans="1:14" x14ac:dyDescent="0.25">
      <c r="B20" s="1417"/>
      <c r="C20" s="1417"/>
      <c r="D20" s="760"/>
      <c r="E20" s="22"/>
      <c r="F20" s="224"/>
      <c r="G20" s="20"/>
      <c r="H20" s="23"/>
      <c r="I20" s="13"/>
      <c r="J20" s="13"/>
      <c r="K20" s="13"/>
      <c r="L20" s="13"/>
      <c r="M20" s="13"/>
      <c r="N20" s="24"/>
    </row>
    <row r="21" spans="1:14" x14ac:dyDescent="0.25">
      <c r="B21" s="1417"/>
      <c r="C21" s="1417"/>
      <c r="D21" s="760"/>
      <c r="E21" s="22"/>
      <c r="F21" s="224"/>
      <c r="G21" s="20"/>
      <c r="H21" s="23"/>
      <c r="I21" s="13"/>
      <c r="J21" s="13"/>
      <c r="K21" s="13"/>
      <c r="L21" s="13"/>
      <c r="M21" s="13"/>
      <c r="N21" s="24"/>
    </row>
    <row r="22" spans="1:14" ht="15.75" thickBot="1" x14ac:dyDescent="0.3">
      <c r="B22" s="1418" t="s">
        <v>15</v>
      </c>
      <c r="C22" s="1419"/>
      <c r="D22" s="760">
        <v>11</v>
      </c>
      <c r="E22" s="26">
        <v>2873474656</v>
      </c>
      <c r="F22" s="224">
        <v>1376</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v>1101</v>
      </c>
      <c r="D24" s="32"/>
      <c r="E24" s="33">
        <f>E22</f>
        <v>2873474656</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c r="D30" s="746" t="s">
        <v>23</v>
      </c>
      <c r="E30"/>
      <c r="F30"/>
      <c r="G30"/>
      <c r="H30"/>
      <c r="I30" s="13"/>
      <c r="J30" s="13"/>
      <c r="K30" s="13"/>
      <c r="L30" s="13"/>
      <c r="M30" s="13"/>
      <c r="N30" s="14"/>
    </row>
    <row r="31" spans="1:14" x14ac:dyDescent="0.25">
      <c r="A31" s="36"/>
      <c r="B31" s="41" t="s">
        <v>24</v>
      </c>
      <c r="C31" s="746"/>
      <c r="D31" s="746" t="s">
        <v>23</v>
      </c>
      <c r="E31"/>
      <c r="F31"/>
      <c r="G31"/>
      <c r="H31"/>
      <c r="I31" s="13"/>
      <c r="J31" s="13"/>
      <c r="K31" s="13"/>
      <c r="L31" s="13"/>
      <c r="M31" s="13"/>
      <c r="N31" s="14"/>
    </row>
    <row r="32" spans="1:14" x14ac:dyDescent="0.25">
      <c r="A32" s="36"/>
      <c r="B32" s="41" t="s">
        <v>25</v>
      </c>
      <c r="C32" s="746" t="s">
        <v>23</v>
      </c>
      <c r="D32" s="746"/>
      <c r="E32"/>
      <c r="F32"/>
      <c r="G32"/>
      <c r="H32"/>
      <c r="I32" s="13"/>
      <c r="J32" s="13"/>
      <c r="K32" s="13"/>
      <c r="L32" s="13"/>
      <c r="M32" s="13"/>
      <c r="N32" s="14"/>
    </row>
    <row r="33" spans="1:17" x14ac:dyDescent="0.25">
      <c r="A33" s="36"/>
      <c r="B33" s="41" t="s">
        <v>26</v>
      </c>
      <c r="C33" s="41"/>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0</v>
      </c>
      <c r="E40" s="1403">
        <f>+D40+D41</f>
        <v>35</v>
      </c>
      <c r="F40"/>
      <c r="G40"/>
      <c r="H40"/>
      <c r="I40" s="13"/>
      <c r="J40" s="13"/>
      <c r="K40" s="13"/>
      <c r="L40" s="13"/>
      <c r="M40" s="13"/>
      <c r="N40" s="14"/>
    </row>
    <row r="41" spans="1:17" ht="42.7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1" t="s">
        <v>3115</v>
      </c>
      <c r="C49" s="72" t="s">
        <v>3115</v>
      </c>
      <c r="D49" s="72" t="s">
        <v>442</v>
      </c>
      <c r="E49" s="76">
        <v>701820130329</v>
      </c>
      <c r="F49" s="73" t="s">
        <v>20</v>
      </c>
      <c r="G49" s="225">
        <v>1</v>
      </c>
      <c r="H49" s="226">
        <v>41508</v>
      </c>
      <c r="I49" s="226">
        <v>41988</v>
      </c>
      <c r="J49" s="74" t="s">
        <v>21</v>
      </c>
      <c r="K49" s="75">
        <v>13.26</v>
      </c>
      <c r="L49" s="75">
        <v>2.5</v>
      </c>
      <c r="M49" s="227">
        <v>356</v>
      </c>
      <c r="N49" s="227">
        <f>+M49*G49</f>
        <v>356</v>
      </c>
      <c r="O49" s="77">
        <v>972159719</v>
      </c>
      <c r="P49" s="229">
        <v>68</v>
      </c>
      <c r="Q49" s="65" t="s">
        <v>3184</v>
      </c>
      <c r="R49" s="61"/>
      <c r="S49" s="61"/>
      <c r="T49" s="61"/>
      <c r="U49" s="61"/>
      <c r="V49" s="61"/>
      <c r="W49" s="61"/>
      <c r="X49" s="61"/>
      <c r="Y49" s="61"/>
      <c r="Z49" s="61"/>
    </row>
    <row r="50" spans="1:26" s="62" customFormat="1" ht="75" x14ac:dyDescent="0.25">
      <c r="A50" s="50">
        <f>+A49+1</f>
        <v>2</v>
      </c>
      <c r="B50" s="71" t="s">
        <v>3115</v>
      </c>
      <c r="C50" s="72" t="s">
        <v>3115</v>
      </c>
      <c r="D50" s="72" t="s">
        <v>442</v>
      </c>
      <c r="E50" s="76">
        <v>701820130351</v>
      </c>
      <c r="F50" s="73" t="s">
        <v>20</v>
      </c>
      <c r="G50" s="228">
        <v>1</v>
      </c>
      <c r="H50" s="226">
        <v>41508</v>
      </c>
      <c r="I50" s="226">
        <v>41988</v>
      </c>
      <c r="J50" s="74" t="s">
        <v>21</v>
      </c>
      <c r="K50" s="75">
        <v>0</v>
      </c>
      <c r="L50" s="75">
        <v>15.76</v>
      </c>
      <c r="M50" s="227">
        <v>450</v>
      </c>
      <c r="N50" s="227">
        <v>450</v>
      </c>
      <c r="O50" s="77">
        <v>856502550</v>
      </c>
      <c r="P50" s="230" t="s">
        <v>3183</v>
      </c>
      <c r="Q50" s="65" t="s">
        <v>3182</v>
      </c>
      <c r="R50" s="61"/>
      <c r="S50" s="61"/>
      <c r="T50" s="61"/>
      <c r="U50" s="61"/>
      <c r="V50" s="61"/>
      <c r="W50" s="61"/>
      <c r="X50" s="61"/>
      <c r="Y50" s="61"/>
      <c r="Z50" s="61"/>
    </row>
    <row r="51" spans="1:26" s="62" customFormat="1" ht="90" x14ac:dyDescent="0.25">
      <c r="A51" s="50">
        <f>+A50+1</f>
        <v>3</v>
      </c>
      <c r="B51" s="71" t="s">
        <v>3115</v>
      </c>
      <c r="C51" s="72" t="s">
        <v>3115</v>
      </c>
      <c r="D51" s="71" t="s">
        <v>3181</v>
      </c>
      <c r="E51" s="76">
        <v>42012</v>
      </c>
      <c r="F51" s="73" t="s">
        <v>20</v>
      </c>
      <c r="G51" s="228">
        <v>1</v>
      </c>
      <c r="H51" s="226">
        <v>41124</v>
      </c>
      <c r="I51" s="226">
        <v>41612</v>
      </c>
      <c r="J51" s="74" t="s">
        <v>21</v>
      </c>
      <c r="K51" s="75">
        <v>0</v>
      </c>
      <c r="L51" s="75">
        <v>16.3</v>
      </c>
      <c r="M51" s="227">
        <v>382</v>
      </c>
      <c r="N51" s="227">
        <v>382</v>
      </c>
      <c r="O51" s="231"/>
      <c r="P51" s="229">
        <v>71</v>
      </c>
      <c r="Q51" s="65" t="s">
        <v>3180</v>
      </c>
      <c r="R51" s="61"/>
      <c r="S51" s="61"/>
      <c r="T51" s="61"/>
      <c r="U51" s="61"/>
      <c r="V51" s="61"/>
      <c r="W51" s="61"/>
      <c r="X51" s="61"/>
      <c r="Y51" s="61"/>
      <c r="Z51" s="61"/>
    </row>
    <row r="52" spans="1:26" s="62" customFormat="1" x14ac:dyDescent="0.25">
      <c r="A52" s="50"/>
      <c r="B52" s="78" t="s">
        <v>30</v>
      </c>
      <c r="C52" s="72"/>
      <c r="D52" s="71"/>
      <c r="E52" s="228"/>
      <c r="F52" s="73"/>
      <c r="G52" s="73"/>
      <c r="H52" s="73"/>
      <c r="I52" s="74"/>
      <c r="J52" s="74"/>
      <c r="K52" s="232">
        <f>SUM(K49:K51)</f>
        <v>13.26</v>
      </c>
      <c r="L52" s="232">
        <f>SUM(L49:L51)</f>
        <v>34.56</v>
      </c>
      <c r="M52" s="233">
        <v>450</v>
      </c>
      <c r="N52" s="233">
        <v>0</v>
      </c>
      <c r="O52" s="77"/>
      <c r="P52" s="77"/>
      <c r="Q52" s="81"/>
    </row>
    <row r="53" spans="1:26" s="82" customFormat="1" x14ac:dyDescent="0.25">
      <c r="E53" s="83"/>
    </row>
    <row r="54" spans="1:26" s="82" customFormat="1" x14ac:dyDescent="0.25">
      <c r="B54" s="1422" t="s">
        <v>56</v>
      </c>
      <c r="C54" s="1422" t="s">
        <v>57</v>
      </c>
      <c r="D54" s="1424" t="s">
        <v>58</v>
      </c>
      <c r="E54" s="1424"/>
    </row>
    <row r="55" spans="1:26" s="82" customFormat="1" x14ac:dyDescent="0.25">
      <c r="B55" s="1423"/>
      <c r="C55" s="1423"/>
      <c r="D55" s="766" t="s">
        <v>59</v>
      </c>
      <c r="E55" s="85" t="s">
        <v>60</v>
      </c>
    </row>
    <row r="56" spans="1:26" s="82" customFormat="1" ht="18.75" x14ac:dyDescent="0.25">
      <c r="B56" s="86" t="s">
        <v>61</v>
      </c>
      <c r="C56" s="1092">
        <v>13.26</v>
      </c>
      <c r="D56" s="88"/>
      <c r="E56" s="740" t="s">
        <v>23</v>
      </c>
      <c r="F56" s="89"/>
      <c r="G56" s="89"/>
      <c r="H56" s="89"/>
      <c r="I56" s="89"/>
      <c r="J56" s="89"/>
      <c r="K56" s="89"/>
      <c r="L56" s="89"/>
      <c r="M56" s="89"/>
    </row>
    <row r="57" spans="1:26" s="82" customFormat="1" x14ac:dyDescent="0.25">
      <c r="B57" s="86" t="s">
        <v>62</v>
      </c>
      <c r="C57" s="235" t="s">
        <v>3179</v>
      </c>
      <c r="D57" s="88"/>
      <c r="E57" s="740" t="s">
        <v>23</v>
      </c>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90"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ht="30" x14ac:dyDescent="0.25">
      <c r="B64" s="746" t="s">
        <v>365</v>
      </c>
      <c r="C64" s="746" t="s">
        <v>366</v>
      </c>
      <c r="D64" s="757" t="s">
        <v>367</v>
      </c>
      <c r="E64" s="740">
        <v>1376</v>
      </c>
      <c r="F64" s="237" t="s">
        <v>368</v>
      </c>
      <c r="G64" s="237" t="s">
        <v>368</v>
      </c>
      <c r="H64" s="740" t="s">
        <v>368</v>
      </c>
      <c r="I64" s="740" t="s">
        <v>20</v>
      </c>
      <c r="J64" s="740" t="s">
        <v>20</v>
      </c>
      <c r="K64" s="746" t="s">
        <v>20</v>
      </c>
      <c r="L64" s="746" t="s">
        <v>20</v>
      </c>
      <c r="M64" s="238" t="s">
        <v>20</v>
      </c>
      <c r="N64" s="746" t="s">
        <v>20</v>
      </c>
      <c r="O64" s="1390" t="s">
        <v>416</v>
      </c>
      <c r="P64" s="1391"/>
      <c r="Q64" s="746" t="s">
        <v>20</v>
      </c>
    </row>
    <row r="65" spans="2:17" x14ac:dyDescent="0.25">
      <c r="B65" s="41"/>
      <c r="C65" s="41"/>
      <c r="D65" s="41"/>
      <c r="E65" s="41"/>
      <c r="F65" s="41"/>
      <c r="G65" s="41"/>
      <c r="H65" s="41"/>
      <c r="I65" s="41"/>
      <c r="J65" s="41"/>
      <c r="K65" s="41"/>
      <c r="L65" s="41"/>
      <c r="M65" s="41"/>
      <c r="N65" s="41"/>
      <c r="O65" s="1410"/>
      <c r="P65" s="1411"/>
      <c r="Q65" s="41"/>
    </row>
    <row r="66" spans="2:17" x14ac:dyDescent="0.25">
      <c r="B66" s="1" t="s">
        <v>83</v>
      </c>
    </row>
    <row r="67" spans="2:17" x14ac:dyDescent="0.25">
      <c r="B67" s="1" t="s">
        <v>84</v>
      </c>
    </row>
    <row r="68" spans="2:17" x14ac:dyDescent="0.25">
      <c r="B68" s="1" t="s">
        <v>85</v>
      </c>
    </row>
    <row r="70" spans="2:17" ht="15.75" thickBot="1" x14ac:dyDescent="0.3"/>
    <row r="71" spans="2:17" ht="27" thickBot="1" x14ac:dyDescent="0.3">
      <c r="B71" s="1393" t="s">
        <v>86</v>
      </c>
      <c r="C71" s="1394"/>
      <c r="D71" s="1394"/>
      <c r="E71" s="1394"/>
      <c r="F71" s="1394"/>
      <c r="G71" s="1394"/>
      <c r="H71" s="1394"/>
      <c r="I71" s="1394"/>
      <c r="J71" s="1394"/>
      <c r="K71" s="1394"/>
      <c r="L71" s="1394"/>
      <c r="M71" s="1394"/>
      <c r="N71" s="1395"/>
    </row>
    <row r="76" spans="2:17" ht="75" x14ac:dyDescent="0.25">
      <c r="B76" s="91" t="s">
        <v>87</v>
      </c>
      <c r="C76" s="91" t="s">
        <v>88</v>
      </c>
      <c r="D76" s="91" t="s">
        <v>89</v>
      </c>
      <c r="E76" s="91" t="s">
        <v>90</v>
      </c>
      <c r="F76" s="91" t="s">
        <v>91</v>
      </c>
      <c r="G76" s="91" t="s">
        <v>92</v>
      </c>
      <c r="H76" s="91" t="s">
        <v>93</v>
      </c>
      <c r="I76" s="91" t="s">
        <v>94</v>
      </c>
      <c r="J76" s="1387" t="s">
        <v>95</v>
      </c>
      <c r="K76" s="1405"/>
      <c r="L76" s="1388"/>
      <c r="M76" s="91" t="s">
        <v>96</v>
      </c>
      <c r="N76" s="91" t="s">
        <v>97</v>
      </c>
      <c r="O76" s="91" t="s">
        <v>98</v>
      </c>
      <c r="P76" s="1387" t="s">
        <v>77</v>
      </c>
      <c r="Q76" s="1388"/>
    </row>
    <row r="77" spans="2:17" ht="299.25" x14ac:dyDescent="0.25">
      <c r="B77" s="813" t="s">
        <v>370</v>
      </c>
      <c r="C77" s="813" t="s">
        <v>215</v>
      </c>
      <c r="D77" s="184" t="s">
        <v>3178</v>
      </c>
      <c r="E77" s="346">
        <v>6797842</v>
      </c>
      <c r="F77" s="184" t="s">
        <v>3177</v>
      </c>
      <c r="G77" s="813" t="s">
        <v>3176</v>
      </c>
      <c r="H77" s="189">
        <v>39794</v>
      </c>
      <c r="I77" s="839" t="s">
        <v>368</v>
      </c>
      <c r="J77" s="184" t="s">
        <v>3175</v>
      </c>
      <c r="K77" s="240" t="s">
        <v>3174</v>
      </c>
      <c r="L77" s="837" t="s">
        <v>394</v>
      </c>
      <c r="M77" s="346" t="s">
        <v>20</v>
      </c>
      <c r="N77" s="346" t="s">
        <v>20</v>
      </c>
      <c r="O77" s="346" t="s">
        <v>20</v>
      </c>
      <c r="P77" s="1958" t="s">
        <v>416</v>
      </c>
      <c r="Q77" s="1429"/>
    </row>
    <row r="78" spans="2:17" s="82" customFormat="1" ht="199.5" customHeight="1" x14ac:dyDescent="0.25">
      <c r="B78" s="837" t="s">
        <v>370</v>
      </c>
      <c r="C78" s="837" t="s">
        <v>215</v>
      </c>
      <c r="D78" s="837" t="s">
        <v>3173</v>
      </c>
      <c r="E78" s="837">
        <v>64566877</v>
      </c>
      <c r="F78" s="837" t="s">
        <v>3172</v>
      </c>
      <c r="G78" s="837" t="s">
        <v>3171</v>
      </c>
      <c r="H78" s="242">
        <v>39510</v>
      </c>
      <c r="I78" s="837" t="s">
        <v>368</v>
      </c>
      <c r="J78" s="840" t="s">
        <v>3170</v>
      </c>
      <c r="K78" s="244" t="s">
        <v>3169</v>
      </c>
      <c r="L78" s="837" t="s">
        <v>394</v>
      </c>
      <c r="M78" s="837" t="s">
        <v>20</v>
      </c>
      <c r="N78" s="837" t="s">
        <v>20</v>
      </c>
      <c r="O78" s="837" t="s">
        <v>20</v>
      </c>
      <c r="P78" s="2017" t="s">
        <v>3168</v>
      </c>
      <c r="Q78" s="1429"/>
    </row>
    <row r="79" spans="2:17" s="82" customFormat="1" ht="57" x14ac:dyDescent="0.25">
      <c r="B79" s="837" t="s">
        <v>370</v>
      </c>
      <c r="C79" s="837" t="s">
        <v>215</v>
      </c>
      <c r="D79" s="837" t="s">
        <v>3167</v>
      </c>
      <c r="E79" s="245">
        <v>64725272</v>
      </c>
      <c r="F79" s="837" t="s">
        <v>2639</v>
      </c>
      <c r="G79" s="837" t="s">
        <v>398</v>
      </c>
      <c r="H79" s="242">
        <v>38282</v>
      </c>
      <c r="I79" s="837" t="s">
        <v>368</v>
      </c>
      <c r="J79" s="837" t="s">
        <v>3166</v>
      </c>
      <c r="K79" s="244" t="s">
        <v>3165</v>
      </c>
      <c r="L79" s="837" t="s">
        <v>394</v>
      </c>
      <c r="M79" s="837" t="s">
        <v>20</v>
      </c>
      <c r="N79" s="837" t="s">
        <v>20</v>
      </c>
      <c r="O79" s="837" t="s">
        <v>20</v>
      </c>
      <c r="P79" s="2017" t="s">
        <v>416</v>
      </c>
      <c r="Q79" s="1429"/>
    </row>
    <row r="80" spans="2:17" s="82" customFormat="1" ht="242.25" x14ac:dyDescent="0.25">
      <c r="B80" s="837" t="s">
        <v>370</v>
      </c>
      <c r="C80" s="837" t="s">
        <v>215</v>
      </c>
      <c r="D80" s="837" t="s">
        <v>3164</v>
      </c>
      <c r="E80" s="245">
        <v>45442365</v>
      </c>
      <c r="F80" s="837" t="s">
        <v>1512</v>
      </c>
      <c r="G80" s="837" t="s">
        <v>386</v>
      </c>
      <c r="H80" s="242">
        <v>38017</v>
      </c>
      <c r="I80" s="837" t="s">
        <v>368</v>
      </c>
      <c r="J80" s="837" t="s">
        <v>3163</v>
      </c>
      <c r="K80" s="244" t="s">
        <v>3162</v>
      </c>
      <c r="L80" s="837" t="s">
        <v>394</v>
      </c>
      <c r="M80" s="837" t="s">
        <v>20</v>
      </c>
      <c r="N80" s="837" t="s">
        <v>20</v>
      </c>
      <c r="O80" s="837" t="s">
        <v>20</v>
      </c>
      <c r="P80" s="2017" t="s">
        <v>3161</v>
      </c>
      <c r="Q80" s="1429"/>
    </row>
    <row r="81" spans="2:19" ht="285" customHeight="1" x14ac:dyDescent="0.25">
      <c r="B81" s="837" t="s">
        <v>370</v>
      </c>
      <c r="C81" s="813" t="s">
        <v>259</v>
      </c>
      <c r="D81" s="184" t="s">
        <v>3160</v>
      </c>
      <c r="E81" s="183">
        <v>45486686</v>
      </c>
      <c r="F81" s="183" t="s">
        <v>2675</v>
      </c>
      <c r="G81" s="346" t="s">
        <v>2675</v>
      </c>
      <c r="H81" s="189" t="s">
        <v>2675</v>
      </c>
      <c r="I81" s="246" t="s">
        <v>368</v>
      </c>
      <c r="J81" s="184" t="s">
        <v>3159</v>
      </c>
      <c r="K81" s="240" t="s">
        <v>3158</v>
      </c>
      <c r="L81" s="247" t="s">
        <v>394</v>
      </c>
      <c r="M81" s="346" t="s">
        <v>20</v>
      </c>
      <c r="N81" s="346" t="s">
        <v>376</v>
      </c>
      <c r="O81" s="346" t="s">
        <v>20</v>
      </c>
      <c r="P81" s="1432" t="s">
        <v>3157</v>
      </c>
      <c r="Q81" s="1432"/>
      <c r="R81" s="2117" t="s">
        <v>3156</v>
      </c>
      <c r="S81" s="2118"/>
    </row>
    <row r="82" spans="2:19" ht="213.75" x14ac:dyDescent="0.25">
      <c r="B82" s="837" t="s">
        <v>560</v>
      </c>
      <c r="C82" s="813" t="s">
        <v>111</v>
      </c>
      <c r="D82" s="184" t="s">
        <v>3155</v>
      </c>
      <c r="E82" s="183">
        <v>45750421</v>
      </c>
      <c r="F82" s="183" t="s">
        <v>274</v>
      </c>
      <c r="G82" s="813" t="s">
        <v>3154</v>
      </c>
      <c r="H82" s="189">
        <v>39654</v>
      </c>
      <c r="I82" s="246" t="s">
        <v>368</v>
      </c>
      <c r="J82" s="184" t="s">
        <v>3153</v>
      </c>
      <c r="K82" s="240" t="s">
        <v>3152</v>
      </c>
      <c r="L82" s="247" t="s">
        <v>394</v>
      </c>
      <c r="M82" s="346" t="s">
        <v>20</v>
      </c>
      <c r="N82" s="346" t="s">
        <v>20</v>
      </c>
      <c r="O82" s="346" t="s">
        <v>20</v>
      </c>
      <c r="P82" s="1428" t="s">
        <v>416</v>
      </c>
      <c r="Q82" s="1391"/>
      <c r="R82" s="365"/>
      <c r="S82" s="365"/>
    </row>
    <row r="83" spans="2:19" ht="128.25" x14ac:dyDescent="0.25">
      <c r="B83" s="837" t="s">
        <v>560</v>
      </c>
      <c r="C83" s="813" t="s">
        <v>111</v>
      </c>
      <c r="D83" s="184" t="s">
        <v>3151</v>
      </c>
      <c r="E83" s="183">
        <v>32946451</v>
      </c>
      <c r="F83" s="183" t="s">
        <v>274</v>
      </c>
      <c r="G83" s="813" t="s">
        <v>398</v>
      </c>
      <c r="H83" s="191">
        <v>39703</v>
      </c>
      <c r="I83" s="247" t="s">
        <v>368</v>
      </c>
      <c r="J83" s="184" t="s">
        <v>3150</v>
      </c>
      <c r="K83" s="240" t="s">
        <v>3149</v>
      </c>
      <c r="L83" s="247" t="s">
        <v>394</v>
      </c>
      <c r="M83" s="346" t="s">
        <v>20</v>
      </c>
      <c r="N83" s="346" t="s">
        <v>20</v>
      </c>
      <c r="O83" s="346" t="s">
        <v>20</v>
      </c>
      <c r="P83" s="1428" t="s">
        <v>416</v>
      </c>
      <c r="Q83" s="1391"/>
    </row>
    <row r="84" spans="2:19" ht="42.75" x14ac:dyDescent="0.25">
      <c r="B84" s="837" t="s">
        <v>560</v>
      </c>
      <c r="C84" s="813" t="s">
        <v>111</v>
      </c>
      <c r="D84" s="184" t="s">
        <v>3148</v>
      </c>
      <c r="E84" s="183">
        <v>1102842493</v>
      </c>
      <c r="F84" s="183" t="s">
        <v>113</v>
      </c>
      <c r="G84" s="813" t="s">
        <v>398</v>
      </c>
      <c r="H84" s="191">
        <v>41907</v>
      </c>
      <c r="I84" s="247" t="s">
        <v>368</v>
      </c>
      <c r="J84" s="184" t="s">
        <v>3147</v>
      </c>
      <c r="K84" s="240" t="s">
        <v>3146</v>
      </c>
      <c r="L84" s="247" t="s">
        <v>394</v>
      </c>
      <c r="M84" s="346" t="s">
        <v>20</v>
      </c>
      <c r="N84" s="346" t="s">
        <v>20</v>
      </c>
      <c r="O84" s="346" t="s">
        <v>20</v>
      </c>
      <c r="P84" s="1428" t="s">
        <v>416</v>
      </c>
      <c r="Q84" s="1391"/>
    </row>
    <row r="85" spans="2:19" ht="230.25" customHeight="1" x14ac:dyDescent="0.25">
      <c r="B85" s="837" t="s">
        <v>560</v>
      </c>
      <c r="C85" s="813" t="s">
        <v>111</v>
      </c>
      <c r="D85" s="184" t="s">
        <v>3145</v>
      </c>
      <c r="E85" s="183">
        <v>42209927</v>
      </c>
      <c r="F85" s="183" t="s">
        <v>113</v>
      </c>
      <c r="G85" s="813" t="s">
        <v>728</v>
      </c>
      <c r="H85" s="191">
        <v>34908</v>
      </c>
      <c r="I85" s="247" t="s">
        <v>368</v>
      </c>
      <c r="J85" s="184" t="s">
        <v>3144</v>
      </c>
      <c r="K85" s="240" t="s">
        <v>3143</v>
      </c>
      <c r="L85" s="247" t="s">
        <v>394</v>
      </c>
      <c r="M85" s="346" t="s">
        <v>20</v>
      </c>
      <c r="N85" s="346" t="s">
        <v>20</v>
      </c>
      <c r="O85" s="346" t="s">
        <v>20</v>
      </c>
      <c r="P85" s="1427" t="s">
        <v>3142</v>
      </c>
      <c r="Q85" s="1407"/>
    </row>
    <row r="86" spans="2:19" ht="28.5" customHeight="1" x14ac:dyDescent="0.25">
      <c r="B86" s="837" t="s">
        <v>560</v>
      </c>
      <c r="C86" s="813" t="s">
        <v>111</v>
      </c>
      <c r="D86" s="184" t="s">
        <v>3141</v>
      </c>
      <c r="E86" s="183">
        <v>32935203</v>
      </c>
      <c r="F86" s="183" t="s">
        <v>274</v>
      </c>
      <c r="G86" s="813" t="s">
        <v>3140</v>
      </c>
      <c r="H86" s="191">
        <v>39298</v>
      </c>
      <c r="I86" s="247" t="s">
        <v>368</v>
      </c>
      <c r="J86" s="184" t="s">
        <v>3139</v>
      </c>
      <c r="K86" s="240" t="s">
        <v>3138</v>
      </c>
      <c r="L86" s="247" t="s">
        <v>376</v>
      </c>
      <c r="M86" s="346" t="s">
        <v>20</v>
      </c>
      <c r="N86" s="346" t="s">
        <v>3137</v>
      </c>
      <c r="O86" s="346" t="s">
        <v>20</v>
      </c>
      <c r="P86" s="1428" t="s">
        <v>3136</v>
      </c>
      <c r="Q86" s="1391"/>
    </row>
    <row r="87" spans="2:19" ht="256.5" customHeight="1" x14ac:dyDescent="0.25">
      <c r="B87" s="837" t="s">
        <v>560</v>
      </c>
      <c r="C87" s="813" t="s">
        <v>111</v>
      </c>
      <c r="D87" s="184" t="s">
        <v>3135</v>
      </c>
      <c r="E87" s="183">
        <v>64581626</v>
      </c>
      <c r="F87" s="183" t="s">
        <v>274</v>
      </c>
      <c r="G87" s="813" t="s">
        <v>1317</v>
      </c>
      <c r="H87" s="191" t="s">
        <v>2675</v>
      </c>
      <c r="I87" s="247" t="s">
        <v>368</v>
      </c>
      <c r="J87" s="184" t="s">
        <v>3134</v>
      </c>
      <c r="K87" s="240" t="s">
        <v>3133</v>
      </c>
      <c r="L87" s="837" t="s">
        <v>394</v>
      </c>
      <c r="M87" s="346" t="s">
        <v>20</v>
      </c>
      <c r="N87" s="346" t="s">
        <v>21</v>
      </c>
      <c r="O87" s="346" t="s">
        <v>20</v>
      </c>
      <c r="P87" s="1427" t="s">
        <v>3132</v>
      </c>
      <c r="Q87" s="1407"/>
    </row>
    <row r="88" spans="2:19" ht="204.75" customHeight="1" x14ac:dyDescent="0.25">
      <c r="B88" s="837" t="s">
        <v>560</v>
      </c>
      <c r="C88" s="803" t="s">
        <v>111</v>
      </c>
      <c r="D88" s="107" t="s">
        <v>3131</v>
      </c>
      <c r="E88" s="97">
        <v>1052961343</v>
      </c>
      <c r="F88" s="94" t="s">
        <v>274</v>
      </c>
      <c r="G88" s="803" t="s">
        <v>398</v>
      </c>
      <c r="H88" s="105">
        <v>41452</v>
      </c>
      <c r="I88" s="107" t="s">
        <v>368</v>
      </c>
      <c r="J88" s="104" t="s">
        <v>3130</v>
      </c>
      <c r="K88" s="269" t="s">
        <v>3129</v>
      </c>
      <c r="L88" s="360" t="s">
        <v>394</v>
      </c>
      <c r="M88" s="746" t="s">
        <v>20</v>
      </c>
      <c r="N88" s="746" t="s">
        <v>20</v>
      </c>
      <c r="O88" s="746" t="s">
        <v>20</v>
      </c>
      <c r="P88" s="1427" t="s">
        <v>3128</v>
      </c>
      <c r="Q88" s="1549"/>
      <c r="R88" s="593"/>
    </row>
    <row r="89" spans="2:19" ht="162" customHeight="1" x14ac:dyDescent="0.25">
      <c r="B89" s="837" t="s">
        <v>560</v>
      </c>
      <c r="C89" s="803" t="s">
        <v>111</v>
      </c>
      <c r="D89" s="107" t="s">
        <v>3127</v>
      </c>
      <c r="E89" s="97">
        <v>33215556</v>
      </c>
      <c r="F89" s="94" t="s">
        <v>274</v>
      </c>
      <c r="G89" s="360" t="s">
        <v>3126</v>
      </c>
      <c r="H89" s="105">
        <v>37403</v>
      </c>
      <c r="I89" s="107" t="s">
        <v>368</v>
      </c>
      <c r="J89" s="107" t="s">
        <v>3125</v>
      </c>
      <c r="K89" s="269" t="s">
        <v>3124</v>
      </c>
      <c r="L89" s="96" t="s">
        <v>394</v>
      </c>
      <c r="M89" s="746" t="s">
        <v>20</v>
      </c>
      <c r="N89" s="746" t="s">
        <v>20</v>
      </c>
      <c r="O89" s="746" t="s">
        <v>20</v>
      </c>
      <c r="P89" s="1427" t="s">
        <v>3123</v>
      </c>
      <c r="Q89" s="1549"/>
    </row>
    <row r="90" spans="2:19" ht="30" customHeight="1" x14ac:dyDescent="0.25">
      <c r="B90" s="837" t="s">
        <v>560</v>
      </c>
      <c r="C90" s="746" t="s">
        <v>111</v>
      </c>
      <c r="D90" s="120" t="s">
        <v>3122</v>
      </c>
      <c r="E90" s="41">
        <v>1103108459</v>
      </c>
      <c r="F90" s="41" t="s">
        <v>274</v>
      </c>
      <c r="G90" s="739" t="s">
        <v>398</v>
      </c>
      <c r="H90" s="200">
        <v>41620</v>
      </c>
      <c r="I90" s="41" t="s">
        <v>368</v>
      </c>
      <c r="J90" s="120" t="s">
        <v>3121</v>
      </c>
      <c r="K90" s="200" t="s">
        <v>3120</v>
      </c>
      <c r="L90" s="739" t="s">
        <v>376</v>
      </c>
      <c r="M90" s="746" t="s">
        <v>20</v>
      </c>
      <c r="N90" s="746" t="s">
        <v>21</v>
      </c>
      <c r="O90" s="746" t="s">
        <v>20</v>
      </c>
      <c r="P90" s="1390" t="s">
        <v>3119</v>
      </c>
      <c r="Q90" s="1391"/>
    </row>
    <row r="91" spans="2:19" ht="30" x14ac:dyDescent="0.25">
      <c r="B91" s="837" t="s">
        <v>560</v>
      </c>
      <c r="C91" s="1091" t="s">
        <v>2808</v>
      </c>
      <c r="D91" s="1090" t="s">
        <v>3118</v>
      </c>
      <c r="E91" s="267">
        <v>1102577978</v>
      </c>
      <c r="F91" s="41" t="s">
        <v>274</v>
      </c>
      <c r="G91" s="739" t="s">
        <v>133</v>
      </c>
      <c r="H91" s="200">
        <v>41502</v>
      </c>
      <c r="I91" s="41" t="s">
        <v>368</v>
      </c>
      <c r="J91" s="120" t="s">
        <v>3117</v>
      </c>
      <c r="K91" s="201" t="s">
        <v>3116</v>
      </c>
      <c r="L91" s="739" t="s">
        <v>394</v>
      </c>
      <c r="M91" s="746" t="s">
        <v>20</v>
      </c>
      <c r="N91" s="746" t="s">
        <v>20</v>
      </c>
      <c r="O91" s="746" t="s">
        <v>20</v>
      </c>
      <c r="P91" s="1410" t="s">
        <v>416</v>
      </c>
      <c r="Q91" s="1411"/>
    </row>
    <row r="92" spans="2:19" ht="15.75" thickBot="1" x14ac:dyDescent="0.3">
      <c r="B92" s="104"/>
      <c r="C92" s="13"/>
      <c r="D92" s="248"/>
      <c r="G92" s="249"/>
      <c r="H92" s="250"/>
      <c r="J92" s="248"/>
      <c r="K92" s="250"/>
      <c r="L92" s="248"/>
      <c r="M92" s="13"/>
      <c r="N92" s="13"/>
      <c r="O92" s="13"/>
    </row>
    <row r="93" spans="2:19" ht="27" thickBot="1" x14ac:dyDescent="0.3">
      <c r="B93" s="1393" t="s">
        <v>143</v>
      </c>
      <c r="C93" s="1394"/>
      <c r="D93" s="1394"/>
      <c r="E93" s="1394"/>
      <c r="F93" s="1394"/>
      <c r="G93" s="1394"/>
      <c r="H93" s="1394"/>
      <c r="I93" s="1394"/>
      <c r="J93" s="1394"/>
      <c r="K93" s="1394"/>
      <c r="L93" s="1394"/>
      <c r="M93" s="1394"/>
      <c r="N93" s="1395"/>
    </row>
    <row r="96" spans="2:19" ht="30" x14ac:dyDescent="0.25">
      <c r="B96" s="92" t="s">
        <v>19</v>
      </c>
      <c r="C96" s="92" t="s">
        <v>144</v>
      </c>
      <c r="D96" s="1387" t="s">
        <v>77</v>
      </c>
      <c r="E96" s="1388"/>
    </row>
    <row r="97" spans="1:26" ht="30" x14ac:dyDescent="0.25">
      <c r="B97" s="120" t="s">
        <v>145</v>
      </c>
      <c r="C97" s="746" t="s">
        <v>20</v>
      </c>
      <c r="D97" s="1389"/>
      <c r="E97" s="1389"/>
    </row>
    <row r="100" spans="1:26" ht="26.25" x14ac:dyDescent="0.25">
      <c r="B100" s="1408" t="s">
        <v>146</v>
      </c>
      <c r="C100" s="1409"/>
      <c r="D100" s="1409"/>
      <c r="E100" s="1409"/>
      <c r="F100" s="1409"/>
      <c r="G100" s="1409"/>
      <c r="H100" s="1409"/>
      <c r="I100" s="1409"/>
      <c r="J100" s="1409"/>
      <c r="K100" s="1409"/>
      <c r="L100" s="1409"/>
      <c r="M100" s="1409"/>
      <c r="N100" s="1409"/>
      <c r="O100" s="1409"/>
      <c r="P100" s="1409"/>
    </row>
    <row r="102" spans="1:26" ht="15.75" thickBot="1" x14ac:dyDescent="0.3"/>
    <row r="103" spans="1:26" ht="27" thickBot="1" x14ac:dyDescent="0.3">
      <c r="B103" s="1393" t="s">
        <v>147</v>
      </c>
      <c r="C103" s="1394"/>
      <c r="D103" s="1394"/>
      <c r="E103" s="1394"/>
      <c r="F103" s="1394"/>
      <c r="G103" s="1394"/>
      <c r="H103" s="1394"/>
      <c r="I103" s="1394"/>
      <c r="J103" s="1394"/>
      <c r="K103" s="1394"/>
      <c r="L103" s="1394"/>
      <c r="M103" s="1394"/>
      <c r="N103" s="1395"/>
    </row>
    <row r="105" spans="1:26" ht="15.75" thickBot="1" x14ac:dyDescent="0.3">
      <c r="M105" s="46"/>
      <c r="N105" s="46"/>
    </row>
    <row r="106" spans="1:26" s="13" customFormat="1" ht="60.75" thickBot="1" x14ac:dyDescent="0.3">
      <c r="B106" s="47" t="s">
        <v>35</v>
      </c>
      <c r="C106" s="47" t="s">
        <v>36</v>
      </c>
      <c r="D106" s="47" t="s">
        <v>37</v>
      </c>
      <c r="E106" s="47" t="s">
        <v>38</v>
      </c>
      <c r="F106" s="47" t="s">
        <v>39</v>
      </c>
      <c r="G106" s="47" t="s">
        <v>40</v>
      </c>
      <c r="H106" s="47" t="s">
        <v>41</v>
      </c>
      <c r="I106" s="47" t="s">
        <v>42</v>
      </c>
      <c r="J106" s="47" t="s">
        <v>43</v>
      </c>
      <c r="K106" s="47" t="s">
        <v>44</v>
      </c>
      <c r="L106" s="47" t="s">
        <v>45</v>
      </c>
      <c r="M106" s="48" t="s">
        <v>46</v>
      </c>
      <c r="N106" s="47" t="s">
        <v>47</v>
      </c>
      <c r="O106" s="47" t="s">
        <v>48</v>
      </c>
      <c r="P106" s="49" t="s">
        <v>49</v>
      </c>
      <c r="Q106" s="49" t="s">
        <v>50</v>
      </c>
    </row>
    <row r="107" spans="1:26" s="62" customFormat="1" ht="15.75" thickBot="1" x14ac:dyDescent="0.3">
      <c r="A107" s="50">
        <v>1</v>
      </c>
      <c r="B107" s="1443"/>
      <c r="C107" s="1443"/>
      <c r="D107" s="1443"/>
      <c r="E107" s="1443"/>
      <c r="F107" s="1443"/>
      <c r="G107" s="1443"/>
      <c r="H107" s="1443"/>
      <c r="I107" s="1443"/>
      <c r="J107" s="1443"/>
      <c r="K107" s="1443"/>
      <c r="L107" s="1443"/>
      <c r="M107" s="1444"/>
      <c r="N107" s="75">
        <f>+M107*G107</f>
        <v>0</v>
      </c>
      <c r="O107" s="77"/>
      <c r="P107" s="77"/>
      <c r="Q107" s="65"/>
      <c r="R107" s="61"/>
      <c r="S107" s="61"/>
      <c r="T107" s="61"/>
      <c r="U107" s="61"/>
      <c r="V107" s="61"/>
      <c r="W107" s="61"/>
      <c r="X107" s="61"/>
      <c r="Y107" s="61"/>
      <c r="Z107" s="61"/>
    </row>
    <row r="108" spans="1:26" s="62" customFormat="1" ht="45" x14ac:dyDescent="0.25">
      <c r="A108" s="50">
        <f>+A107+1</f>
        <v>2</v>
      </c>
      <c r="B108" s="71" t="s">
        <v>3115</v>
      </c>
      <c r="C108" s="72" t="s">
        <v>3115</v>
      </c>
      <c r="D108" s="72" t="s">
        <v>3114</v>
      </c>
      <c r="E108" s="76" t="s">
        <v>3113</v>
      </c>
      <c r="F108" s="73" t="s">
        <v>20</v>
      </c>
      <c r="G108" s="225">
        <v>1</v>
      </c>
      <c r="H108" s="226">
        <v>40227</v>
      </c>
      <c r="I108" s="226">
        <v>40842</v>
      </c>
      <c r="J108" s="74" t="s">
        <v>21</v>
      </c>
      <c r="K108" s="75">
        <v>0</v>
      </c>
      <c r="L108" s="75">
        <v>20.21</v>
      </c>
      <c r="M108" s="75"/>
      <c r="N108" s="75"/>
      <c r="O108" s="77">
        <v>18000000</v>
      </c>
      <c r="P108" s="77">
        <v>563</v>
      </c>
      <c r="Q108" s="65" t="s">
        <v>3112</v>
      </c>
      <c r="R108" s="61"/>
      <c r="S108" s="61"/>
      <c r="T108" s="61"/>
      <c r="U108" s="61"/>
      <c r="V108" s="61"/>
      <c r="W108" s="61"/>
      <c r="X108" s="61"/>
      <c r="Y108" s="61"/>
      <c r="Z108" s="61"/>
    </row>
    <row r="109" spans="1:26" s="62" customFormat="1" x14ac:dyDescent="0.25">
      <c r="A109" s="50"/>
      <c r="B109" s="78" t="s">
        <v>30</v>
      </c>
      <c r="C109" s="72"/>
      <c r="D109" s="71"/>
      <c r="E109" s="228"/>
      <c r="F109" s="73"/>
      <c r="G109" s="73"/>
      <c r="H109" s="73"/>
      <c r="I109" s="74"/>
      <c r="J109" s="74"/>
      <c r="K109" s="79">
        <f>SUM(K107:K108)</f>
        <v>0</v>
      </c>
      <c r="L109" s="79">
        <f>SUM(L107:L108)</f>
        <v>20.21</v>
      </c>
      <c r="M109" s="251"/>
      <c r="N109" s="79"/>
      <c r="O109" s="77"/>
      <c r="P109" s="77"/>
      <c r="Q109" s="81"/>
    </row>
    <row r="110" spans="1:26" x14ac:dyDescent="0.25">
      <c r="B110" s="82"/>
      <c r="C110" s="82"/>
      <c r="D110" s="82"/>
      <c r="E110" s="83"/>
      <c r="F110" s="82"/>
      <c r="G110" s="82"/>
      <c r="H110" s="82"/>
      <c r="I110" s="82"/>
      <c r="J110" s="82"/>
      <c r="K110" s="82"/>
      <c r="L110" s="82"/>
      <c r="M110" s="82"/>
      <c r="N110" s="82"/>
      <c r="O110" s="82"/>
      <c r="P110" s="82"/>
    </row>
    <row r="111" spans="1:26" ht="18.75" x14ac:dyDescent="0.25">
      <c r="B111" s="86" t="s">
        <v>151</v>
      </c>
      <c r="C111" s="133">
        <f>+K109</f>
        <v>0</v>
      </c>
      <c r="H111" s="89"/>
      <c r="I111" s="89"/>
      <c r="J111" s="89"/>
      <c r="K111" s="89"/>
      <c r="L111" s="89"/>
      <c r="M111" s="89"/>
      <c r="N111" s="82"/>
      <c r="O111" s="82"/>
      <c r="P111" s="82"/>
    </row>
    <row r="113" spans="1:17" ht="15.75" thickBot="1" x14ac:dyDescent="0.3"/>
    <row r="114" spans="1:17" ht="30.75" thickBot="1" x14ac:dyDescent="0.3">
      <c r="B114" s="134" t="s">
        <v>152</v>
      </c>
      <c r="C114" s="135" t="s">
        <v>153</v>
      </c>
      <c r="D114" s="134" t="s">
        <v>29</v>
      </c>
      <c r="E114" s="135" t="s">
        <v>154</v>
      </c>
    </row>
    <row r="115" spans="1:17" x14ac:dyDescent="0.25">
      <c r="B115" s="136" t="s">
        <v>155</v>
      </c>
      <c r="C115" s="137">
        <v>20</v>
      </c>
      <c r="D115" s="137"/>
      <c r="E115" s="1396">
        <f>+D115+D116+D117</f>
        <v>0</v>
      </c>
    </row>
    <row r="116" spans="1:17" x14ac:dyDescent="0.25">
      <c r="B116" s="136" t="s">
        <v>156</v>
      </c>
      <c r="C116" s="740">
        <v>30</v>
      </c>
      <c r="D116" s="746">
        <v>0</v>
      </c>
      <c r="E116" s="1397"/>
    </row>
    <row r="117" spans="1:17" ht="15.75" thickBot="1" x14ac:dyDescent="0.3">
      <c r="B117" s="136" t="s">
        <v>157</v>
      </c>
      <c r="C117" s="139">
        <v>40</v>
      </c>
      <c r="D117" s="139">
        <v>0</v>
      </c>
      <c r="E117" s="1398"/>
    </row>
    <row r="119" spans="1:17" ht="15.75" thickBot="1" x14ac:dyDescent="0.3"/>
    <row r="120" spans="1:17" ht="27" thickBot="1" x14ac:dyDescent="0.3">
      <c r="B120" s="1393" t="s">
        <v>158</v>
      </c>
      <c r="C120" s="1394"/>
      <c r="D120" s="1394"/>
      <c r="E120" s="1394"/>
      <c r="F120" s="1394"/>
      <c r="G120" s="1394"/>
      <c r="H120" s="1394"/>
      <c r="I120" s="1394"/>
      <c r="J120" s="1394"/>
      <c r="K120" s="1394"/>
      <c r="L120" s="1394"/>
      <c r="M120" s="1394"/>
      <c r="N120" s="1395"/>
    </row>
    <row r="122" spans="1:17" ht="75" x14ac:dyDescent="0.25">
      <c r="B122" s="91" t="s">
        <v>87</v>
      </c>
      <c r="C122" s="91" t="s">
        <v>88</v>
      </c>
      <c r="D122" s="91" t="s">
        <v>89</v>
      </c>
      <c r="E122" s="91" t="s">
        <v>90</v>
      </c>
      <c r="F122" s="91" t="s">
        <v>91</v>
      </c>
      <c r="G122" s="91" t="s">
        <v>92</v>
      </c>
      <c r="H122" s="91" t="s">
        <v>93</v>
      </c>
      <c r="I122" s="91" t="s">
        <v>94</v>
      </c>
      <c r="J122" s="1387" t="s">
        <v>95</v>
      </c>
      <c r="K122" s="1405"/>
      <c r="L122" s="1388"/>
      <c r="M122" s="91" t="s">
        <v>96</v>
      </c>
      <c r="N122" s="91" t="s">
        <v>97</v>
      </c>
      <c r="O122" s="91" t="s">
        <v>98</v>
      </c>
      <c r="P122" s="1387" t="s">
        <v>77</v>
      </c>
      <c r="Q122" s="1388"/>
    </row>
    <row r="123" spans="1:17" ht="199.5" x14ac:dyDescent="0.25">
      <c r="B123" s="184" t="s">
        <v>475</v>
      </c>
      <c r="C123" s="813" t="s">
        <v>321</v>
      </c>
      <c r="D123" s="184" t="s">
        <v>2658</v>
      </c>
      <c r="E123" s="184">
        <v>64577062</v>
      </c>
      <c r="F123" s="184" t="s">
        <v>274</v>
      </c>
      <c r="G123" s="813" t="s">
        <v>884</v>
      </c>
      <c r="H123" s="191">
        <v>38696</v>
      </c>
      <c r="I123" s="247" t="s">
        <v>81</v>
      </c>
      <c r="J123" s="184" t="s">
        <v>3111</v>
      </c>
      <c r="K123" s="240" t="s">
        <v>3110</v>
      </c>
      <c r="L123" s="247" t="s">
        <v>394</v>
      </c>
      <c r="M123" s="813" t="s">
        <v>20</v>
      </c>
      <c r="N123" s="1088" t="s">
        <v>21</v>
      </c>
      <c r="O123" s="813" t="s">
        <v>20</v>
      </c>
      <c r="P123" s="1617" t="s">
        <v>3109</v>
      </c>
      <c r="Q123" s="1617"/>
    </row>
    <row r="124" spans="1:17" ht="114" x14ac:dyDescent="0.25">
      <c r="B124" s="184" t="s">
        <v>475</v>
      </c>
      <c r="C124" s="813" t="s">
        <v>326</v>
      </c>
      <c r="D124" s="184" t="s">
        <v>3108</v>
      </c>
      <c r="E124" s="184">
        <v>15676383</v>
      </c>
      <c r="F124" s="184" t="s">
        <v>385</v>
      </c>
      <c r="G124" s="813" t="s">
        <v>386</v>
      </c>
      <c r="H124" s="191">
        <v>37646</v>
      </c>
      <c r="I124" s="247" t="s">
        <v>81</v>
      </c>
      <c r="J124" s="184" t="s">
        <v>3107</v>
      </c>
      <c r="K124" s="240" t="s">
        <v>3106</v>
      </c>
      <c r="L124" s="247" t="s">
        <v>394</v>
      </c>
      <c r="M124" s="813" t="s">
        <v>20</v>
      </c>
      <c r="N124" s="1088" t="s">
        <v>20</v>
      </c>
      <c r="O124" s="813" t="s">
        <v>20</v>
      </c>
      <c r="P124" s="1428"/>
      <c r="Q124" s="1429"/>
    </row>
    <row r="125" spans="1:17" ht="142.5" x14ac:dyDescent="0.25">
      <c r="B125" s="220" t="s">
        <v>1842</v>
      </c>
      <c r="C125" s="821" t="s">
        <v>321</v>
      </c>
      <c r="D125" s="220" t="s">
        <v>3105</v>
      </c>
      <c r="E125" s="220">
        <v>45518732</v>
      </c>
      <c r="F125" s="220" t="s">
        <v>1604</v>
      </c>
      <c r="G125" s="821" t="s">
        <v>3104</v>
      </c>
      <c r="H125" s="253">
        <v>37974</v>
      </c>
      <c r="I125" s="254" t="s">
        <v>81</v>
      </c>
      <c r="J125" s="220" t="s">
        <v>3103</v>
      </c>
      <c r="K125" s="255" t="s">
        <v>3102</v>
      </c>
      <c r="L125" s="254" t="s">
        <v>394</v>
      </c>
      <c r="M125" s="821" t="s">
        <v>20</v>
      </c>
      <c r="N125" s="1089" t="s">
        <v>20</v>
      </c>
      <c r="O125" s="821" t="s">
        <v>20</v>
      </c>
      <c r="P125" s="1428"/>
      <c r="Q125" s="1429"/>
    </row>
    <row r="126" spans="1:17" ht="85.5" x14ac:dyDescent="0.25">
      <c r="A126" s="41"/>
      <c r="B126" s="184" t="s">
        <v>1842</v>
      </c>
      <c r="C126" s="813" t="s">
        <v>326</v>
      </c>
      <c r="D126" s="184" t="s">
        <v>3101</v>
      </c>
      <c r="E126" s="184">
        <v>25887094</v>
      </c>
      <c r="F126" s="184" t="s">
        <v>3100</v>
      </c>
      <c r="G126" s="184" t="s">
        <v>3099</v>
      </c>
      <c r="H126" s="191" t="s">
        <v>3098</v>
      </c>
      <c r="I126" s="184" t="s">
        <v>81</v>
      </c>
      <c r="J126" s="184" t="s">
        <v>3097</v>
      </c>
      <c r="K126" s="191" t="s">
        <v>3096</v>
      </c>
      <c r="L126" s="184" t="s">
        <v>394</v>
      </c>
      <c r="M126" s="813" t="s">
        <v>20</v>
      </c>
      <c r="N126" s="1088" t="s">
        <v>20</v>
      </c>
      <c r="O126" s="813" t="s">
        <v>20</v>
      </c>
      <c r="P126" s="2119"/>
      <c r="Q126" s="2120"/>
    </row>
    <row r="127" spans="1:17" ht="114" x14ac:dyDescent="0.25">
      <c r="A127" s="41"/>
      <c r="B127" s="184" t="s">
        <v>1469</v>
      </c>
      <c r="C127" s="813" t="s">
        <v>348</v>
      </c>
      <c r="D127" s="184" t="s">
        <v>3095</v>
      </c>
      <c r="E127" s="184">
        <v>1049927655</v>
      </c>
      <c r="F127" s="184" t="s">
        <v>379</v>
      </c>
      <c r="G127" s="184" t="s">
        <v>1499</v>
      </c>
      <c r="H127" s="191">
        <v>40831</v>
      </c>
      <c r="I127" s="184" t="s">
        <v>81</v>
      </c>
      <c r="J127" s="184" t="s">
        <v>3094</v>
      </c>
      <c r="K127" s="191" t="s">
        <v>3093</v>
      </c>
      <c r="L127" s="184" t="s">
        <v>394</v>
      </c>
      <c r="M127" s="813" t="s">
        <v>20</v>
      </c>
      <c r="N127" s="1088" t="s">
        <v>20</v>
      </c>
      <c r="O127" s="813" t="s">
        <v>20</v>
      </c>
      <c r="P127" s="184"/>
      <c r="Q127" s="184"/>
    </row>
    <row r="128" spans="1:17" ht="15.75" thickBot="1" x14ac:dyDescent="0.3">
      <c r="B128" s="260"/>
      <c r="C128" s="261"/>
      <c r="D128" s="260"/>
      <c r="E128" s="260"/>
      <c r="F128" s="260"/>
      <c r="G128" s="260"/>
      <c r="H128" s="260"/>
      <c r="I128" s="260"/>
      <c r="J128" s="260"/>
      <c r="K128" s="260"/>
      <c r="L128" s="260"/>
      <c r="M128" s="260"/>
      <c r="N128" s="260"/>
      <c r="O128" s="260"/>
      <c r="P128" s="260"/>
      <c r="Q128" s="260"/>
    </row>
    <row r="129" spans="2:7" ht="30" x14ac:dyDescent="0.25">
      <c r="B129" s="42" t="s">
        <v>19</v>
      </c>
      <c r="C129" s="42" t="s">
        <v>152</v>
      </c>
      <c r="D129" s="91" t="s">
        <v>153</v>
      </c>
      <c r="E129" s="42" t="s">
        <v>29</v>
      </c>
      <c r="F129" s="135" t="s">
        <v>182</v>
      </c>
      <c r="G129" s="147"/>
    </row>
    <row r="130" spans="2:7" ht="108" x14ac:dyDescent="0.2">
      <c r="B130" s="1399" t="s">
        <v>183</v>
      </c>
      <c r="C130" s="148" t="s">
        <v>184</v>
      </c>
      <c r="D130" s="746">
        <v>25</v>
      </c>
      <c r="E130" s="746">
        <v>0</v>
      </c>
      <c r="F130" s="1400">
        <f>+E130+E131+E132</f>
        <v>35</v>
      </c>
      <c r="G130" s="149"/>
    </row>
    <row r="131" spans="2:7" ht="96" x14ac:dyDescent="0.2">
      <c r="B131" s="1399"/>
      <c r="C131" s="148" t="s">
        <v>185</v>
      </c>
      <c r="D131" s="739">
        <v>25</v>
      </c>
      <c r="E131" s="746">
        <v>25</v>
      </c>
      <c r="F131" s="1401"/>
      <c r="G131" s="149"/>
    </row>
    <row r="132" spans="2:7" ht="60" x14ac:dyDescent="0.2">
      <c r="B132" s="1399"/>
      <c r="C132" s="148" t="s">
        <v>186</v>
      </c>
      <c r="D132" s="746">
        <v>10</v>
      </c>
      <c r="E132" s="746">
        <v>10</v>
      </c>
      <c r="F132" s="1402"/>
      <c r="G132" s="149"/>
    </row>
    <row r="133" spans="2:7" x14ac:dyDescent="0.25">
      <c r="C133"/>
    </row>
    <row r="136" spans="2:7" x14ac:dyDescent="0.25">
      <c r="B136" s="39" t="s">
        <v>187</v>
      </c>
    </row>
    <row r="139" spans="2:7" x14ac:dyDescent="0.25">
      <c r="B139" s="40" t="s">
        <v>19</v>
      </c>
      <c r="C139" s="40" t="s">
        <v>28</v>
      </c>
      <c r="D139" s="42" t="s">
        <v>29</v>
      </c>
      <c r="E139" s="42" t="s">
        <v>30</v>
      </c>
    </row>
    <row r="140" spans="2:7" ht="28.5" x14ac:dyDescent="0.25">
      <c r="B140" s="43" t="s">
        <v>188</v>
      </c>
      <c r="C140" s="813">
        <v>40</v>
      </c>
      <c r="D140" s="746">
        <v>0</v>
      </c>
      <c r="E140" s="1403">
        <f>+D140+D141</f>
        <v>35</v>
      </c>
    </row>
    <row r="141" spans="2:7" ht="42.75" x14ac:dyDescent="0.25">
      <c r="B141" s="43" t="s">
        <v>189</v>
      </c>
      <c r="C141" s="813">
        <v>60</v>
      </c>
      <c r="D141" s="746">
        <f>+F130</f>
        <v>35</v>
      </c>
      <c r="E141" s="1404"/>
    </row>
  </sheetData>
  <mergeCells count="55">
    <mergeCell ref="P126:Q126"/>
    <mergeCell ref="B130:B132"/>
    <mergeCell ref="F130:F132"/>
    <mergeCell ref="E140:E141"/>
    <mergeCell ref="B120:N120"/>
    <mergeCell ref="J122:L122"/>
    <mergeCell ref="P122:Q122"/>
    <mergeCell ref="P123:Q123"/>
    <mergeCell ref="P124:Q124"/>
    <mergeCell ref="P125:Q125"/>
    <mergeCell ref="E115:E117"/>
    <mergeCell ref="P87:Q87"/>
    <mergeCell ref="P88:Q88"/>
    <mergeCell ref="P89:Q89"/>
    <mergeCell ref="P90:Q90"/>
    <mergeCell ref="P91:Q91"/>
    <mergeCell ref="B93:N93"/>
    <mergeCell ref="D96:E96"/>
    <mergeCell ref="D97:E97"/>
    <mergeCell ref="B100:P100"/>
    <mergeCell ref="B103:N103"/>
    <mergeCell ref="B107:M107"/>
    <mergeCell ref="M45:N45"/>
    <mergeCell ref="O63:P63"/>
    <mergeCell ref="O64:P64"/>
    <mergeCell ref="O65:P65"/>
    <mergeCell ref="P86:Q86"/>
    <mergeCell ref="P80:Q80"/>
    <mergeCell ref="P81:Q81"/>
    <mergeCell ref="P79:Q79"/>
    <mergeCell ref="P82:Q82"/>
    <mergeCell ref="P83:Q83"/>
    <mergeCell ref="P84:Q84"/>
    <mergeCell ref="P85:Q85"/>
    <mergeCell ref="B71:N71"/>
    <mergeCell ref="J76:L76"/>
    <mergeCell ref="P76:Q76"/>
    <mergeCell ref="P77:Q77"/>
    <mergeCell ref="P78:Q78"/>
    <mergeCell ref="R81:S81"/>
    <mergeCell ref="C9:N9"/>
    <mergeCell ref="B2:P2"/>
    <mergeCell ref="B4:P4"/>
    <mergeCell ref="C6:N6"/>
    <mergeCell ref="C7:N7"/>
    <mergeCell ref="C8:N8"/>
    <mergeCell ref="B54:B55"/>
    <mergeCell ref="C54:C55"/>
    <mergeCell ref="D54:E54"/>
    <mergeCell ref="C58:N58"/>
    <mergeCell ref="B60:N60"/>
    <mergeCell ref="C10:E10"/>
    <mergeCell ref="B14:C21"/>
    <mergeCell ref="B22:C22"/>
    <mergeCell ref="E40:E41"/>
  </mergeCells>
  <dataValidations count="2">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6"/>
  <sheetViews>
    <sheetView topLeftCell="B33"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3198</v>
      </c>
      <c r="D6" s="1443"/>
      <c r="E6" s="1443"/>
      <c r="F6" s="1443"/>
      <c r="G6" s="1443"/>
      <c r="H6" s="1443"/>
      <c r="I6" s="1443"/>
      <c r="J6" s="1443"/>
      <c r="K6" s="1443"/>
      <c r="L6" s="1443"/>
      <c r="M6" s="1443"/>
      <c r="N6" s="1444"/>
    </row>
    <row r="7" spans="2:16" ht="16.5" thickBot="1" x14ac:dyDescent="0.3">
      <c r="B7" s="3" t="s">
        <v>4</v>
      </c>
      <c r="C7" s="144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758">
        <v>6</v>
      </c>
      <c r="D10" s="758"/>
      <c r="E10" s="758"/>
      <c r="F10" s="758"/>
      <c r="G10" s="758"/>
      <c r="H10" s="758"/>
      <c r="I10" s="758"/>
      <c r="J10" s="758"/>
      <c r="K10" s="758"/>
      <c r="L10" s="758"/>
      <c r="M10" s="758"/>
      <c r="N10" s="759"/>
    </row>
    <row r="11" spans="2:16" ht="16.5" thickBot="1" x14ac:dyDescent="0.3">
      <c r="B11" s="3" t="s">
        <v>9</v>
      </c>
      <c r="C11" s="758"/>
      <c r="D11" s="758"/>
      <c r="E11" s="758"/>
      <c r="F11" s="758"/>
      <c r="G11" s="758"/>
      <c r="H11" s="758"/>
      <c r="I11" s="758"/>
      <c r="J11" s="758"/>
      <c r="K11" s="758"/>
      <c r="L11" s="758"/>
      <c r="M11" s="758"/>
      <c r="N11" s="759"/>
    </row>
    <row r="12" spans="2:16" ht="16.5" thickBot="1" x14ac:dyDescent="0.3">
      <c r="B12" s="3" t="s">
        <v>9</v>
      </c>
      <c r="C12" s="1415"/>
      <c r="D12" s="1415"/>
      <c r="E12" s="1416"/>
      <c r="F12" s="4"/>
      <c r="G12" s="4"/>
      <c r="H12" s="4"/>
      <c r="I12" s="4"/>
      <c r="J12" s="4"/>
      <c r="K12" s="4"/>
      <c r="L12" s="4"/>
      <c r="M12" s="4"/>
      <c r="N12" s="5"/>
    </row>
    <row r="13" spans="2:16" ht="16.5" thickBot="1" x14ac:dyDescent="0.3">
      <c r="B13" s="6" t="s">
        <v>10</v>
      </c>
      <c r="C13" s="223">
        <v>41982</v>
      </c>
      <c r="D13" s="763"/>
      <c r="E13" s="763"/>
      <c r="F13" s="763"/>
      <c r="G13" s="763"/>
      <c r="H13" s="763"/>
      <c r="I13" s="763"/>
      <c r="J13" s="763"/>
      <c r="K13" s="763"/>
      <c r="L13" s="763"/>
      <c r="M13" s="763"/>
      <c r="N13" s="764"/>
    </row>
    <row r="14" spans="2:16" ht="15.75" x14ac:dyDescent="0.25">
      <c r="B14" s="10"/>
      <c r="C14" s="11"/>
      <c r="D14" s="12"/>
      <c r="E14" s="12"/>
      <c r="F14" s="12"/>
      <c r="G14" s="12"/>
      <c r="H14" s="12"/>
      <c r="I14" s="13"/>
      <c r="J14" s="13"/>
      <c r="K14" s="13"/>
      <c r="L14" s="13"/>
      <c r="M14" s="13"/>
      <c r="N14" s="12"/>
    </row>
    <row r="15" spans="2:16" x14ac:dyDescent="0.25">
      <c r="I15" s="13"/>
      <c r="J15" s="13"/>
      <c r="K15" s="13"/>
      <c r="L15" s="13"/>
      <c r="M15" s="13"/>
      <c r="N15" s="14"/>
    </row>
    <row r="16" spans="2:16" x14ac:dyDescent="0.25">
      <c r="B16" s="1417" t="s">
        <v>11</v>
      </c>
      <c r="C16" s="1417"/>
      <c r="D16" s="760" t="s">
        <v>12</v>
      </c>
      <c r="E16" s="760" t="s">
        <v>13</v>
      </c>
      <c r="F16" s="760" t="s">
        <v>14</v>
      </c>
      <c r="G16" s="16"/>
      <c r="I16" s="17"/>
      <c r="J16" s="17"/>
      <c r="K16" s="17"/>
      <c r="L16" s="17"/>
      <c r="M16" s="17"/>
      <c r="N16" s="14"/>
    </row>
    <row r="17" spans="1:14" x14ac:dyDescent="0.25">
      <c r="B17" s="1417"/>
      <c r="C17" s="1417"/>
      <c r="D17" s="760">
        <v>6</v>
      </c>
      <c r="E17" s="18">
        <v>1652190760</v>
      </c>
      <c r="F17" s="357">
        <v>707</v>
      </c>
      <c r="G17" s="20"/>
      <c r="I17" s="21"/>
      <c r="J17" s="21"/>
      <c r="K17" s="21"/>
      <c r="L17" s="21"/>
      <c r="M17" s="21"/>
      <c r="N17" s="14"/>
    </row>
    <row r="18" spans="1:14" x14ac:dyDescent="0.25">
      <c r="B18" s="1417"/>
      <c r="C18" s="1417"/>
      <c r="D18" s="760"/>
      <c r="E18" s="18"/>
      <c r="F18" s="18"/>
      <c r="G18" s="20"/>
      <c r="I18" s="21"/>
      <c r="J18" s="21"/>
      <c r="K18" s="21"/>
      <c r="L18" s="21"/>
      <c r="M18" s="21"/>
      <c r="N18" s="14"/>
    </row>
    <row r="19" spans="1:14" x14ac:dyDescent="0.25">
      <c r="B19" s="1417"/>
      <c r="C19" s="1417"/>
      <c r="D19" s="760"/>
      <c r="E19" s="18"/>
      <c r="F19" s="18"/>
      <c r="G19" s="20"/>
      <c r="I19" s="21"/>
      <c r="J19" s="21"/>
      <c r="K19" s="21"/>
      <c r="L19" s="21"/>
      <c r="M19" s="21"/>
      <c r="N19" s="14"/>
    </row>
    <row r="20" spans="1:14" x14ac:dyDescent="0.25">
      <c r="B20" s="1417"/>
      <c r="C20" s="1417"/>
      <c r="D20" s="760"/>
      <c r="E20" s="22"/>
      <c r="F20" s="18"/>
      <c r="G20" s="20"/>
      <c r="H20" s="23"/>
      <c r="I20" s="21"/>
      <c r="J20" s="21"/>
      <c r="K20" s="21"/>
      <c r="L20" s="21"/>
      <c r="M20" s="21"/>
      <c r="N20" s="24"/>
    </row>
    <row r="21" spans="1:14" x14ac:dyDescent="0.25">
      <c r="B21" s="1417"/>
      <c r="C21" s="1417"/>
      <c r="D21" s="760"/>
      <c r="E21" s="22"/>
      <c r="F21" s="18"/>
      <c r="G21" s="20"/>
      <c r="H21" s="23"/>
      <c r="I21" s="25"/>
      <c r="J21" s="25"/>
      <c r="K21" s="25"/>
      <c r="L21" s="25"/>
      <c r="M21" s="25"/>
      <c r="N21" s="24"/>
    </row>
    <row r="22" spans="1:14" x14ac:dyDescent="0.25">
      <c r="B22" s="1417"/>
      <c r="C22" s="1417"/>
      <c r="D22" s="760"/>
      <c r="E22" s="22"/>
      <c r="F22" s="18"/>
      <c r="G22" s="20"/>
      <c r="H22" s="23"/>
      <c r="I22" s="13"/>
      <c r="J22" s="13"/>
      <c r="K22" s="13"/>
      <c r="L22" s="13"/>
      <c r="M22" s="13"/>
      <c r="N22" s="24"/>
    </row>
    <row r="23" spans="1:14" x14ac:dyDescent="0.25">
      <c r="B23" s="1417"/>
      <c r="C23" s="1417"/>
      <c r="D23" s="760"/>
      <c r="E23" s="22"/>
      <c r="F23" s="18"/>
      <c r="G23" s="20"/>
      <c r="H23" s="23"/>
      <c r="I23" s="13"/>
      <c r="J23" s="13"/>
      <c r="K23" s="13"/>
      <c r="L23" s="13"/>
      <c r="M23" s="13"/>
      <c r="N23" s="24"/>
    </row>
    <row r="24" spans="1:14" ht="15.75" thickBot="1" x14ac:dyDescent="0.3">
      <c r="B24" s="1418" t="s">
        <v>15</v>
      </c>
      <c r="C24" s="1419"/>
      <c r="D24" s="760"/>
      <c r="E24" s="18">
        <f>SUM(E17:E23)</f>
        <v>1652190760</v>
      </c>
      <c r="F24" s="357">
        <f>SUM(F17:F23)</f>
        <v>707</v>
      </c>
      <c r="G24" s="20"/>
      <c r="H24" s="23"/>
      <c r="I24" s="13"/>
      <c r="J24" s="13"/>
      <c r="K24" s="13"/>
      <c r="L24" s="13"/>
      <c r="M24" s="13"/>
      <c r="N24" s="24"/>
    </row>
    <row r="25" spans="1:14" ht="45.75" thickBot="1" x14ac:dyDescent="0.3">
      <c r="A25" s="27"/>
      <c r="B25" s="28" t="s">
        <v>16</v>
      </c>
      <c r="C25" s="28" t="s">
        <v>17</v>
      </c>
      <c r="E25" s="17"/>
      <c r="F25" s="17"/>
      <c r="G25" s="17"/>
      <c r="H25" s="17"/>
      <c r="I25" s="29"/>
      <c r="J25" s="29"/>
      <c r="K25" s="29"/>
      <c r="L25" s="29"/>
      <c r="M25" s="29"/>
    </row>
    <row r="26" spans="1:14" ht="15.75" thickBot="1" x14ac:dyDescent="0.3">
      <c r="A26" s="30">
        <v>1</v>
      </c>
      <c r="C26" s="31">
        <f>+F24*0.8</f>
        <v>565.6</v>
      </c>
      <c r="D26" s="32"/>
      <c r="E26" s="33">
        <f>E24</f>
        <v>1652190760</v>
      </c>
      <c r="F26" s="34"/>
      <c r="G26" s="34"/>
      <c r="H26" s="34"/>
      <c r="I26" s="35"/>
      <c r="J26" s="35"/>
      <c r="K26" s="35"/>
      <c r="L26" s="35"/>
      <c r="M26" s="35"/>
    </row>
    <row r="27" spans="1:14" x14ac:dyDescent="0.25">
      <c r="A27" s="36"/>
      <c r="C27" s="37"/>
      <c r="D27" s="21"/>
      <c r="E27" s="38"/>
      <c r="F27" s="34"/>
      <c r="G27" s="34"/>
      <c r="H27" s="34"/>
      <c r="I27" s="35"/>
      <c r="J27" s="35"/>
      <c r="K27" s="35"/>
      <c r="L27" s="35"/>
      <c r="M27" s="35"/>
    </row>
    <row r="28" spans="1:14" x14ac:dyDescent="0.25">
      <c r="A28" s="36"/>
      <c r="C28" s="37"/>
      <c r="D28" s="21"/>
      <c r="E28" s="38"/>
      <c r="F28" s="34"/>
      <c r="G28" s="34"/>
      <c r="H28" s="34"/>
      <c r="I28" s="35"/>
      <c r="J28" s="35"/>
      <c r="K28" s="35"/>
      <c r="L28" s="35"/>
      <c r="M28" s="35"/>
    </row>
    <row r="29" spans="1:14" x14ac:dyDescent="0.25">
      <c r="A29" s="36"/>
      <c r="B29" s="39" t="s">
        <v>18</v>
      </c>
      <c r="C29"/>
      <c r="D29"/>
      <c r="E29"/>
      <c r="F29"/>
      <c r="G29"/>
      <c r="H29"/>
      <c r="I29" s="13"/>
      <c r="J29" s="13"/>
      <c r="K29" s="13"/>
      <c r="L29" s="13"/>
      <c r="M29" s="13"/>
      <c r="N29" s="14"/>
    </row>
    <row r="30" spans="1:14" x14ac:dyDescent="0.25">
      <c r="A30" s="36"/>
      <c r="B30"/>
      <c r="C30"/>
      <c r="D30"/>
      <c r="E30"/>
      <c r="F30"/>
      <c r="G30"/>
      <c r="H30"/>
      <c r="I30" s="13"/>
      <c r="J30" s="13"/>
      <c r="K30" s="13"/>
      <c r="L30" s="13"/>
      <c r="M30" s="13"/>
      <c r="N30" s="14"/>
    </row>
    <row r="31" spans="1:14" x14ac:dyDescent="0.25">
      <c r="A31" s="36"/>
      <c r="B31" s="40" t="s">
        <v>19</v>
      </c>
      <c r="C31" s="40" t="s">
        <v>20</v>
      </c>
      <c r="D31" s="40" t="s">
        <v>21</v>
      </c>
      <c r="E31"/>
      <c r="F31"/>
      <c r="G31"/>
      <c r="H31"/>
      <c r="I31" s="13"/>
      <c r="J31" s="13"/>
      <c r="K31" s="13"/>
      <c r="L31" s="13"/>
      <c r="M31" s="13"/>
      <c r="N31" s="14"/>
    </row>
    <row r="32" spans="1:14" x14ac:dyDescent="0.25">
      <c r="A32" s="36"/>
      <c r="B32" s="41" t="s">
        <v>22</v>
      </c>
      <c r="C32" s="746" t="s">
        <v>23</v>
      </c>
      <c r="D32" s="41"/>
      <c r="E32"/>
      <c r="F32"/>
      <c r="G32"/>
      <c r="H32"/>
      <c r="I32" s="13"/>
      <c r="J32" s="13"/>
      <c r="K32" s="13"/>
      <c r="L32" s="13"/>
      <c r="M32" s="13"/>
      <c r="N32" s="14"/>
    </row>
    <row r="33" spans="1:14" x14ac:dyDescent="0.25">
      <c r="A33" s="36"/>
      <c r="B33" s="41" t="s">
        <v>24</v>
      </c>
      <c r="C33" s="746" t="s">
        <v>23</v>
      </c>
      <c r="D33" s="746"/>
      <c r="E33"/>
      <c r="F33"/>
      <c r="G33"/>
      <c r="H33"/>
      <c r="I33" s="13"/>
      <c r="J33" s="13"/>
      <c r="K33" s="13"/>
      <c r="L33" s="13"/>
      <c r="M33" s="13"/>
      <c r="N33" s="14"/>
    </row>
    <row r="34" spans="1:14" x14ac:dyDescent="0.25">
      <c r="A34" s="36"/>
      <c r="B34" s="41" t="s">
        <v>25</v>
      </c>
      <c r="C34" s="746"/>
      <c r="D34" s="41" t="s">
        <v>23</v>
      </c>
      <c r="E34"/>
      <c r="F34"/>
      <c r="G34"/>
      <c r="H34"/>
      <c r="I34" s="13"/>
      <c r="J34" s="13"/>
      <c r="K34" s="13"/>
      <c r="L34" s="13"/>
      <c r="M34" s="13"/>
      <c r="N34" s="14"/>
    </row>
    <row r="35" spans="1:14" x14ac:dyDescent="0.25">
      <c r="A35" s="36"/>
      <c r="B35" s="41" t="s">
        <v>26</v>
      </c>
      <c r="C35" s="746" t="s">
        <v>23</v>
      </c>
      <c r="D35" s="41"/>
      <c r="E35"/>
      <c r="F35"/>
      <c r="G35"/>
      <c r="H35"/>
      <c r="I35" s="13"/>
      <c r="J35" s="13"/>
      <c r="K35" s="13"/>
      <c r="L35" s="13"/>
      <c r="M35" s="13"/>
      <c r="N35" s="14"/>
    </row>
    <row r="36" spans="1:14" x14ac:dyDescent="0.25">
      <c r="A36" s="36"/>
      <c r="B36"/>
      <c r="C36"/>
      <c r="D36"/>
      <c r="E36"/>
      <c r="F36"/>
      <c r="G36"/>
      <c r="H36"/>
      <c r="I36" s="13"/>
      <c r="J36" s="13"/>
      <c r="K36" s="13"/>
      <c r="L36" s="13"/>
      <c r="M36" s="13"/>
      <c r="N36" s="14"/>
    </row>
    <row r="37" spans="1:14" x14ac:dyDescent="0.25">
      <c r="A37" s="36"/>
      <c r="B37"/>
      <c r="C37"/>
      <c r="D37"/>
      <c r="E37"/>
      <c r="F37"/>
      <c r="G37"/>
      <c r="H37"/>
      <c r="I37" s="13"/>
      <c r="J37" s="13"/>
      <c r="K37" s="13"/>
      <c r="L37" s="13"/>
      <c r="M37" s="13"/>
      <c r="N37" s="14"/>
    </row>
    <row r="38" spans="1:14" x14ac:dyDescent="0.25">
      <c r="A38" s="36"/>
      <c r="B38" s="39" t="s">
        <v>27</v>
      </c>
      <c r="C38"/>
      <c r="D38"/>
      <c r="E38"/>
      <c r="F38"/>
      <c r="G38"/>
      <c r="H38"/>
      <c r="I38" s="13"/>
      <c r="J38" s="13"/>
      <c r="K38" s="13"/>
      <c r="L38" s="13"/>
      <c r="M38" s="13"/>
      <c r="N38" s="14"/>
    </row>
    <row r="39" spans="1:14" x14ac:dyDescent="0.25">
      <c r="A39" s="36"/>
      <c r="B39"/>
      <c r="C39"/>
      <c r="D39"/>
      <c r="E39"/>
      <c r="F39"/>
      <c r="G39"/>
      <c r="H39"/>
      <c r="I39" s="13"/>
      <c r="J39" s="13"/>
      <c r="K39" s="13"/>
      <c r="L39" s="13"/>
      <c r="M39" s="13"/>
      <c r="N39" s="14"/>
    </row>
    <row r="40" spans="1:14" x14ac:dyDescent="0.25">
      <c r="A40" s="36"/>
      <c r="B40"/>
      <c r="C40"/>
      <c r="D40"/>
      <c r="E40"/>
      <c r="F40"/>
      <c r="G40"/>
      <c r="H40"/>
      <c r="I40" s="13"/>
      <c r="J40" s="13"/>
      <c r="K40" s="13"/>
      <c r="L40" s="13"/>
      <c r="M40" s="13"/>
      <c r="N40" s="14"/>
    </row>
    <row r="41" spans="1:14" x14ac:dyDescent="0.25">
      <c r="A41" s="36"/>
      <c r="B41" s="40" t="s">
        <v>19</v>
      </c>
      <c r="C41" s="40" t="s">
        <v>28</v>
      </c>
      <c r="D41" s="42" t="s">
        <v>29</v>
      </c>
      <c r="E41" s="42" t="s">
        <v>30</v>
      </c>
      <c r="F41"/>
      <c r="G41"/>
      <c r="H41"/>
      <c r="I41" s="13"/>
      <c r="J41" s="13"/>
      <c r="K41" s="13"/>
      <c r="L41" s="13"/>
      <c r="M41" s="13"/>
      <c r="N41" s="14"/>
    </row>
    <row r="42" spans="1:14" ht="28.5" x14ac:dyDescent="0.25">
      <c r="A42" s="36"/>
      <c r="B42" s="43" t="s">
        <v>31</v>
      </c>
      <c r="C42" s="813">
        <v>40</v>
      </c>
      <c r="D42" s="746">
        <v>30</v>
      </c>
      <c r="E42" s="1403">
        <f>+D42+D43</f>
        <v>65</v>
      </c>
      <c r="F42"/>
      <c r="G42"/>
      <c r="H42"/>
      <c r="I42" s="13"/>
      <c r="J42" s="13"/>
      <c r="K42" s="13"/>
      <c r="L42" s="13"/>
      <c r="M42" s="13"/>
      <c r="N42" s="14"/>
    </row>
    <row r="43" spans="1:14" ht="42.75" x14ac:dyDescent="0.25">
      <c r="A43" s="36"/>
      <c r="B43" s="43" t="s">
        <v>32</v>
      </c>
      <c r="C43" s="813">
        <v>60</v>
      </c>
      <c r="D43" s="746">
        <v>35</v>
      </c>
      <c r="E43" s="1404"/>
      <c r="F43"/>
      <c r="G43"/>
      <c r="H43"/>
      <c r="I43" s="13"/>
      <c r="J43" s="13"/>
      <c r="K43" s="13"/>
      <c r="L43" s="13"/>
      <c r="M43" s="13"/>
      <c r="N43" s="14"/>
    </row>
    <row r="44" spans="1:14" x14ac:dyDescent="0.25">
      <c r="A44" s="36"/>
      <c r="C44" s="37"/>
      <c r="D44" s="21"/>
      <c r="E44" s="38"/>
      <c r="F44" s="34"/>
      <c r="G44" s="34"/>
      <c r="H44" s="34"/>
      <c r="I44" s="35"/>
      <c r="J44" s="35"/>
      <c r="K44" s="35"/>
      <c r="L44" s="35"/>
      <c r="M44" s="35"/>
    </row>
    <row r="45" spans="1:14" x14ac:dyDescent="0.25">
      <c r="A45" s="36"/>
      <c r="C45" s="37"/>
      <c r="D45" s="21"/>
      <c r="E45" s="38"/>
      <c r="F45" s="34"/>
      <c r="G45" s="34"/>
      <c r="H45" s="34"/>
      <c r="I45" s="35"/>
      <c r="J45" s="35"/>
      <c r="K45" s="35"/>
      <c r="L45" s="35"/>
      <c r="M45" s="35"/>
    </row>
    <row r="46" spans="1:14" x14ac:dyDescent="0.25">
      <c r="A46" s="36"/>
      <c r="C46" s="37"/>
      <c r="D46" s="21"/>
      <c r="E46" s="38"/>
      <c r="F46" s="34"/>
      <c r="G46" s="34"/>
      <c r="H46" s="34"/>
      <c r="I46" s="35"/>
      <c r="J46" s="35"/>
      <c r="K46" s="35"/>
      <c r="L46" s="35"/>
      <c r="M46" s="35"/>
    </row>
    <row r="47" spans="1:14" ht="15.75" thickBot="1" x14ac:dyDescent="0.3">
      <c r="M47" s="1420" t="s">
        <v>33</v>
      </c>
      <c r="N47" s="1420"/>
    </row>
    <row r="48" spans="1:14" x14ac:dyDescent="0.25">
      <c r="B48" s="39" t="s">
        <v>34</v>
      </c>
      <c r="M48" s="46"/>
      <c r="N48" s="46"/>
    </row>
    <row r="49" spans="1:26" ht="15.75" thickBot="1" x14ac:dyDescent="0.3">
      <c r="M49" s="46"/>
      <c r="N49" s="46"/>
    </row>
    <row r="50" spans="1:26" s="13" customFormat="1" ht="60" x14ac:dyDescent="0.25">
      <c r="B50" s="47" t="s">
        <v>35</v>
      </c>
      <c r="C50" s="47" t="s">
        <v>36</v>
      </c>
      <c r="D50" s="47" t="s">
        <v>37</v>
      </c>
      <c r="E50" s="47" t="s">
        <v>38</v>
      </c>
      <c r="F50" s="47" t="s">
        <v>39</v>
      </c>
      <c r="G50" s="47" t="s">
        <v>40</v>
      </c>
      <c r="H50" s="47" t="s">
        <v>41</v>
      </c>
      <c r="I50" s="47" t="s">
        <v>42</v>
      </c>
      <c r="J50" s="47" t="s">
        <v>43</v>
      </c>
      <c r="K50" s="47" t="s">
        <v>44</v>
      </c>
      <c r="L50" s="47" t="s">
        <v>45</v>
      </c>
      <c r="M50" s="48" t="s">
        <v>46</v>
      </c>
      <c r="N50" s="47" t="s">
        <v>47</v>
      </c>
      <c r="O50" s="47" t="s">
        <v>48</v>
      </c>
      <c r="P50" s="49" t="s">
        <v>49</v>
      </c>
      <c r="Q50" s="49" t="s">
        <v>50</v>
      </c>
    </row>
    <row r="51" spans="1:26" s="62" customFormat="1" x14ac:dyDescent="0.25">
      <c r="A51" s="50">
        <v>1</v>
      </c>
      <c r="B51" s="71" t="s">
        <v>3198</v>
      </c>
      <c r="C51" s="72" t="s">
        <v>3198</v>
      </c>
      <c r="D51" s="72" t="s">
        <v>442</v>
      </c>
      <c r="E51" s="263">
        <v>701820120108</v>
      </c>
      <c r="F51" s="73" t="s">
        <v>20</v>
      </c>
      <c r="G51" s="225">
        <v>1</v>
      </c>
      <c r="H51" s="226">
        <v>40576</v>
      </c>
      <c r="I51" s="74">
        <v>40908</v>
      </c>
      <c r="J51" s="74" t="s">
        <v>21</v>
      </c>
      <c r="K51" s="75">
        <f>26/28+10</f>
        <v>10.928571428571429</v>
      </c>
      <c r="L51" s="75"/>
      <c r="M51" s="76">
        <v>2716</v>
      </c>
      <c r="N51" s="75"/>
      <c r="O51" s="77">
        <v>237842034</v>
      </c>
      <c r="P51" s="77">
        <v>101</v>
      </c>
      <c r="Q51" s="65"/>
      <c r="R51" s="61"/>
      <c r="S51" s="61"/>
      <c r="T51" s="61"/>
      <c r="U51" s="61"/>
      <c r="V51" s="61"/>
      <c r="W51" s="61"/>
      <c r="X51" s="61"/>
      <c r="Y51" s="61"/>
      <c r="Z51" s="61"/>
    </row>
    <row r="52" spans="1:26" s="62" customFormat="1" x14ac:dyDescent="0.25">
      <c r="A52" s="50">
        <f>+A51+1</f>
        <v>2</v>
      </c>
      <c r="B52" s="71" t="s">
        <v>3198</v>
      </c>
      <c r="C52" s="72" t="s">
        <v>3198</v>
      </c>
      <c r="D52" s="72" t="s">
        <v>442</v>
      </c>
      <c r="E52" s="263">
        <v>701820120501</v>
      </c>
      <c r="F52" s="73" t="s">
        <v>20</v>
      </c>
      <c r="G52" s="228">
        <v>1</v>
      </c>
      <c r="H52" s="264">
        <v>41253</v>
      </c>
      <c r="I52" s="74">
        <v>41851</v>
      </c>
      <c r="J52" s="74" t="s">
        <v>21</v>
      </c>
      <c r="K52" s="75">
        <f>20/30+12+7</f>
        <v>19.666666666666664</v>
      </c>
      <c r="L52" s="75"/>
      <c r="M52" s="76">
        <v>90</v>
      </c>
      <c r="N52" s="75"/>
      <c r="O52" s="77">
        <v>290725082</v>
      </c>
      <c r="P52" s="77" t="s">
        <v>3251</v>
      </c>
      <c r="Q52" s="65"/>
      <c r="R52" s="61"/>
      <c r="S52" s="61"/>
      <c r="T52" s="61"/>
      <c r="U52" s="61"/>
      <c r="V52" s="61"/>
      <c r="W52" s="61"/>
      <c r="X52" s="61"/>
      <c r="Y52" s="61"/>
      <c r="Z52" s="61"/>
    </row>
    <row r="53" spans="1:26" s="62" customFormat="1" x14ac:dyDescent="0.25">
      <c r="A53" s="50">
        <f>+A52+1</f>
        <v>3</v>
      </c>
      <c r="B53" s="71"/>
      <c r="C53" s="72"/>
      <c r="D53" s="72"/>
      <c r="E53" s="76"/>
      <c r="F53" s="73"/>
      <c r="G53" s="228"/>
      <c r="H53" s="226"/>
      <c r="I53" s="74"/>
      <c r="J53" s="74"/>
      <c r="K53" s="75"/>
      <c r="L53" s="75"/>
      <c r="M53" s="75"/>
      <c r="N53" s="75"/>
      <c r="O53" s="77"/>
      <c r="P53" s="77"/>
      <c r="Q53" s="65"/>
      <c r="R53" s="61"/>
      <c r="S53" s="61"/>
      <c r="T53" s="61"/>
      <c r="U53" s="61"/>
      <c r="V53" s="61"/>
      <c r="W53" s="61"/>
      <c r="X53" s="61"/>
      <c r="Y53" s="61"/>
      <c r="Z53" s="61"/>
    </row>
    <row r="54" spans="1:26" s="62" customFormat="1" x14ac:dyDescent="0.25">
      <c r="A54" s="50"/>
      <c r="B54" s="71"/>
      <c r="C54" s="72"/>
      <c r="D54" s="72"/>
      <c r="E54" s="228"/>
      <c r="F54" s="73"/>
      <c r="G54" s="228"/>
      <c r="H54" s="226"/>
      <c r="I54" s="74"/>
      <c r="J54" s="74"/>
      <c r="K54" s="74"/>
      <c r="L54" s="74"/>
      <c r="M54" s="75"/>
      <c r="N54" s="75"/>
      <c r="O54" s="77"/>
      <c r="P54" s="77"/>
      <c r="Q54" s="65"/>
      <c r="R54" s="61"/>
      <c r="S54" s="61"/>
      <c r="T54" s="61"/>
      <c r="U54" s="61"/>
      <c r="V54" s="61"/>
      <c r="W54" s="61"/>
      <c r="X54" s="61"/>
      <c r="Y54" s="61"/>
      <c r="Z54" s="61"/>
    </row>
    <row r="55" spans="1:26" s="62" customFormat="1" x14ac:dyDescent="0.25">
      <c r="A55" s="50"/>
      <c r="B55" s="78" t="s">
        <v>30</v>
      </c>
      <c r="C55" s="72"/>
      <c r="D55" s="71"/>
      <c r="E55" s="228"/>
      <c r="F55" s="73"/>
      <c r="G55" s="228"/>
      <c r="H55" s="73"/>
      <c r="I55" s="74"/>
      <c r="J55" s="74"/>
      <c r="K55" s="251">
        <f>SUM(K51:K54)</f>
        <v>30.595238095238095</v>
      </c>
      <c r="L55" s="79">
        <f>SUM(L51:L54)</f>
        <v>0</v>
      </c>
      <c r="M55" s="80"/>
      <c r="N55" s="79">
        <f>SUM(N51:N54)</f>
        <v>0</v>
      </c>
      <c r="O55" s="77"/>
      <c r="P55" s="77"/>
      <c r="Q55" s="81"/>
    </row>
    <row r="56" spans="1:26" s="82" customFormat="1" x14ac:dyDescent="0.25">
      <c r="E56" s="83"/>
    </row>
    <row r="57" spans="1:26" s="82" customFormat="1" x14ac:dyDescent="0.25">
      <c r="B57" s="1422" t="s">
        <v>56</v>
      </c>
      <c r="C57" s="1422" t="s">
        <v>57</v>
      </c>
      <c r="D57" s="1424" t="s">
        <v>58</v>
      </c>
      <c r="E57" s="1424"/>
    </row>
    <row r="58" spans="1:26" s="82" customFormat="1" x14ac:dyDescent="0.25">
      <c r="B58" s="1423"/>
      <c r="C58" s="1423"/>
      <c r="D58" s="766" t="s">
        <v>59</v>
      </c>
      <c r="E58" s="85" t="s">
        <v>60</v>
      </c>
    </row>
    <row r="59" spans="1:26" s="82" customFormat="1" ht="18.75" x14ac:dyDescent="0.25">
      <c r="B59" s="86" t="s">
        <v>61</v>
      </c>
      <c r="C59" s="1095">
        <f>+K55</f>
        <v>30.595238095238095</v>
      </c>
      <c r="D59" s="88" t="s">
        <v>23</v>
      </c>
      <c r="E59" s="88"/>
      <c r="F59" s="89"/>
      <c r="G59" s="89"/>
      <c r="H59" s="89"/>
      <c r="I59" s="89"/>
      <c r="J59" s="89"/>
      <c r="K59" s="89"/>
      <c r="L59" s="89"/>
      <c r="M59" s="89"/>
    </row>
    <row r="60" spans="1:26" s="82" customFormat="1" x14ac:dyDescent="0.25">
      <c r="B60" s="86" t="s">
        <v>62</v>
      </c>
      <c r="C60" s="235" t="s">
        <v>3250</v>
      </c>
      <c r="D60" s="88" t="s">
        <v>23</v>
      </c>
      <c r="E60" s="88"/>
    </row>
    <row r="61" spans="1:26" s="82" customFormat="1" x14ac:dyDescent="0.25">
      <c r="B61" s="90"/>
      <c r="C61" s="1413"/>
      <c r="D61" s="1413"/>
      <c r="E61" s="1413"/>
      <c r="F61" s="1413"/>
      <c r="G61" s="1413"/>
      <c r="H61" s="1413"/>
      <c r="I61" s="1413"/>
      <c r="J61" s="1413"/>
      <c r="K61" s="1413"/>
      <c r="L61" s="1413"/>
      <c r="M61" s="1413"/>
      <c r="N61" s="1413"/>
    </row>
    <row r="62" spans="1:26" ht="15.75" thickBot="1" x14ac:dyDescent="0.3"/>
    <row r="63" spans="1:26" ht="27" thickBot="1" x14ac:dyDescent="0.3">
      <c r="B63" s="1414" t="s">
        <v>63</v>
      </c>
      <c r="C63" s="1414"/>
      <c r="D63" s="1414"/>
      <c r="E63" s="1414"/>
      <c r="F63" s="1414"/>
      <c r="G63" s="1414"/>
      <c r="H63" s="1414"/>
      <c r="I63" s="1414"/>
      <c r="J63" s="1414"/>
      <c r="K63" s="1414"/>
      <c r="L63" s="1414"/>
      <c r="M63" s="1414"/>
      <c r="N63" s="1414"/>
    </row>
    <row r="66" spans="2:17" ht="105" x14ac:dyDescent="0.25">
      <c r="B66" s="91" t="s">
        <v>64</v>
      </c>
      <c r="C66" s="92" t="s">
        <v>65</v>
      </c>
      <c r="D66" s="92" t="s">
        <v>66</v>
      </c>
      <c r="E66" s="92" t="s">
        <v>67</v>
      </c>
      <c r="F66" s="92" t="s">
        <v>68</v>
      </c>
      <c r="G66" s="92" t="s">
        <v>69</v>
      </c>
      <c r="H66" s="92" t="s">
        <v>70</v>
      </c>
      <c r="I66" s="92" t="s">
        <v>71</v>
      </c>
      <c r="J66" s="92" t="s">
        <v>72</v>
      </c>
      <c r="K66" s="92" t="s">
        <v>73</v>
      </c>
      <c r="L66" s="92" t="s">
        <v>74</v>
      </c>
      <c r="M66" s="93" t="s">
        <v>75</v>
      </c>
      <c r="N66" s="93" t="s">
        <v>76</v>
      </c>
      <c r="O66" s="1387" t="s">
        <v>77</v>
      </c>
      <c r="P66" s="1388"/>
      <c r="Q66" s="92" t="s">
        <v>78</v>
      </c>
    </row>
    <row r="67" spans="2:17" ht="30" x14ac:dyDescent="0.25">
      <c r="B67" s="71" t="s">
        <v>3198</v>
      </c>
      <c r="C67" s="104" t="s">
        <v>3249</v>
      </c>
      <c r="D67" s="95" t="s">
        <v>3248</v>
      </c>
      <c r="E67" s="95">
        <v>257</v>
      </c>
      <c r="F67" s="266"/>
      <c r="G67" s="266" t="s">
        <v>20</v>
      </c>
      <c r="H67" s="96" t="s">
        <v>20</v>
      </c>
      <c r="I67" s="97" t="s">
        <v>20</v>
      </c>
      <c r="J67" s="97" t="s">
        <v>20</v>
      </c>
      <c r="K67" s="41" t="s">
        <v>20</v>
      </c>
      <c r="L67" s="41" t="s">
        <v>20</v>
      </c>
      <c r="M67" s="267" t="s">
        <v>20</v>
      </c>
      <c r="N67" s="41" t="s">
        <v>20</v>
      </c>
      <c r="O67" s="1390"/>
      <c r="P67" s="1391"/>
      <c r="Q67" s="41" t="s">
        <v>20</v>
      </c>
    </row>
    <row r="68" spans="2:17" ht="75" x14ac:dyDescent="0.25">
      <c r="B68" s="71" t="s">
        <v>3198</v>
      </c>
      <c r="C68" s="94" t="s">
        <v>450</v>
      </c>
      <c r="D68" s="107" t="s">
        <v>3247</v>
      </c>
      <c r="E68" s="95">
        <v>450</v>
      </c>
      <c r="F68" s="96"/>
      <c r="G68" s="96" t="s">
        <v>20</v>
      </c>
      <c r="H68" s="96" t="s">
        <v>20</v>
      </c>
      <c r="I68" s="97" t="s">
        <v>20</v>
      </c>
      <c r="J68" s="97" t="s">
        <v>20</v>
      </c>
      <c r="K68" s="41" t="s">
        <v>20</v>
      </c>
      <c r="L68" s="41" t="s">
        <v>20</v>
      </c>
      <c r="M68" s="41" t="s">
        <v>20</v>
      </c>
      <c r="N68" s="41" t="s">
        <v>20</v>
      </c>
      <c r="O68" s="1390"/>
      <c r="P68" s="1391"/>
      <c r="Q68" s="41" t="s">
        <v>20</v>
      </c>
    </row>
    <row r="69" spans="2:17" x14ac:dyDescent="0.25">
      <c r="B69" s="94"/>
      <c r="C69" s="94"/>
      <c r="D69" s="95"/>
      <c r="E69" s="95"/>
      <c r="F69" s="96"/>
      <c r="G69" s="96"/>
      <c r="H69" s="96"/>
      <c r="I69" s="97"/>
      <c r="J69" s="97"/>
      <c r="K69" s="41"/>
      <c r="L69" s="41"/>
      <c r="M69" s="41"/>
      <c r="N69" s="41"/>
      <c r="O69" s="1410"/>
      <c r="P69" s="1411"/>
      <c r="Q69" s="41"/>
    </row>
    <row r="70" spans="2:17" x14ac:dyDescent="0.25">
      <c r="B70" s="94"/>
      <c r="C70" s="94"/>
      <c r="D70" s="95"/>
      <c r="E70" s="95"/>
      <c r="F70" s="96"/>
      <c r="G70" s="96"/>
      <c r="H70" s="96"/>
      <c r="I70" s="97"/>
      <c r="J70" s="97"/>
      <c r="K70" s="41"/>
      <c r="L70" s="41"/>
      <c r="M70" s="41"/>
      <c r="N70" s="41"/>
      <c r="O70" s="1410"/>
      <c r="P70" s="1411"/>
      <c r="Q70" s="41"/>
    </row>
    <row r="71" spans="2:17" x14ac:dyDescent="0.25">
      <c r="B71" s="94"/>
      <c r="C71" s="94"/>
      <c r="D71" s="95"/>
      <c r="E71" s="95"/>
      <c r="F71" s="96"/>
      <c r="G71" s="96"/>
      <c r="H71" s="96"/>
      <c r="I71" s="97"/>
      <c r="J71" s="97"/>
      <c r="K71" s="41"/>
      <c r="L71" s="41"/>
      <c r="M71" s="41"/>
      <c r="N71" s="41"/>
      <c r="O71" s="1410"/>
      <c r="P71" s="1411"/>
      <c r="Q71" s="41"/>
    </row>
    <row r="72" spans="2:17" x14ac:dyDescent="0.25">
      <c r="B72" s="94"/>
      <c r="C72" s="94"/>
      <c r="D72" s="95"/>
      <c r="E72" s="95"/>
      <c r="F72" s="96"/>
      <c r="G72" s="96"/>
      <c r="H72" s="96"/>
      <c r="I72" s="97"/>
      <c r="J72" s="97"/>
      <c r="K72" s="41"/>
      <c r="L72" s="41"/>
      <c r="M72" s="41"/>
      <c r="N72" s="41"/>
      <c r="O72" s="1410"/>
      <c r="P72" s="1411"/>
      <c r="Q72" s="41"/>
    </row>
    <row r="73" spans="2:17" x14ac:dyDescent="0.25">
      <c r="B73" s="41"/>
      <c r="C73" s="41"/>
      <c r="D73" s="41"/>
      <c r="E73" s="41"/>
      <c r="F73" s="41"/>
      <c r="G73" s="41"/>
      <c r="H73" s="41"/>
      <c r="I73" s="41"/>
      <c r="J73" s="41"/>
      <c r="K73" s="41"/>
      <c r="L73" s="41"/>
      <c r="M73" s="41"/>
      <c r="N73" s="41"/>
      <c r="O73" s="1410"/>
      <c r="P73" s="1411"/>
      <c r="Q73" s="41"/>
    </row>
    <row r="74" spans="2:17" x14ac:dyDescent="0.25">
      <c r="B74" s="1" t="s">
        <v>83</v>
      </c>
    </row>
    <row r="75" spans="2:17" x14ac:dyDescent="0.25">
      <c r="B75" s="1" t="s">
        <v>84</v>
      </c>
    </row>
    <row r="76" spans="2:17" x14ac:dyDescent="0.25">
      <c r="B76" s="1" t="s">
        <v>85</v>
      </c>
    </row>
    <row r="78" spans="2:17" ht="15.75" thickBot="1" x14ac:dyDescent="0.3"/>
    <row r="79" spans="2:17" ht="27" thickBot="1" x14ac:dyDescent="0.3">
      <c r="B79" s="1393" t="s">
        <v>86</v>
      </c>
      <c r="C79" s="1394"/>
      <c r="D79" s="1394"/>
      <c r="E79" s="1394"/>
      <c r="F79" s="1394"/>
      <c r="G79" s="1394"/>
      <c r="H79" s="1394"/>
      <c r="I79" s="1394"/>
      <c r="J79" s="1394"/>
      <c r="K79" s="1394"/>
      <c r="L79" s="1394"/>
      <c r="M79" s="1394"/>
      <c r="N79" s="1395"/>
    </row>
    <row r="84" spans="2:17" ht="75" x14ac:dyDescent="0.25">
      <c r="B84" s="91" t="s">
        <v>87</v>
      </c>
      <c r="C84" s="91" t="s">
        <v>88</v>
      </c>
      <c r="D84" s="91" t="s">
        <v>89</v>
      </c>
      <c r="E84" s="91" t="s">
        <v>90</v>
      </c>
      <c r="F84" s="91" t="s">
        <v>91</v>
      </c>
      <c r="G84" s="91" t="s">
        <v>92</v>
      </c>
      <c r="H84" s="91" t="s">
        <v>93</v>
      </c>
      <c r="I84" s="91" t="s">
        <v>94</v>
      </c>
      <c r="J84" s="1387" t="s">
        <v>95</v>
      </c>
      <c r="K84" s="1405"/>
      <c r="L84" s="1388"/>
      <c r="M84" s="91" t="s">
        <v>96</v>
      </c>
      <c r="N84" s="91" t="s">
        <v>97</v>
      </c>
      <c r="O84" s="91" t="s">
        <v>98</v>
      </c>
      <c r="P84" s="1387" t="s">
        <v>77</v>
      </c>
      <c r="Q84" s="1388"/>
    </row>
    <row r="85" spans="2:17" ht="30" x14ac:dyDescent="0.25">
      <c r="B85" s="1520" t="s">
        <v>3246</v>
      </c>
      <c r="C85" s="1577" t="s">
        <v>3239</v>
      </c>
      <c r="D85" s="1520" t="s">
        <v>3245</v>
      </c>
      <c r="E85" s="1669">
        <v>64870280</v>
      </c>
      <c r="F85" s="1520" t="s">
        <v>3244</v>
      </c>
      <c r="G85" s="1520" t="s">
        <v>453</v>
      </c>
      <c r="H85" s="1516">
        <v>37197</v>
      </c>
      <c r="I85" s="1484" t="s">
        <v>368</v>
      </c>
      <c r="J85" s="104" t="s">
        <v>3243</v>
      </c>
      <c r="K85" s="269" t="s">
        <v>3242</v>
      </c>
      <c r="L85" s="1642" t="s">
        <v>394</v>
      </c>
      <c r="M85" s="1403" t="s">
        <v>20</v>
      </c>
      <c r="N85" s="1403" t="s">
        <v>20</v>
      </c>
      <c r="O85" s="1403" t="s">
        <v>20</v>
      </c>
      <c r="P85" s="1633"/>
      <c r="Q85" s="1634"/>
    </row>
    <row r="86" spans="2:17" ht="45" x14ac:dyDescent="0.25">
      <c r="B86" s="1521"/>
      <c r="C86" s="1579"/>
      <c r="D86" s="1521"/>
      <c r="E86" s="1671"/>
      <c r="F86" s="1521"/>
      <c r="G86" s="1521"/>
      <c r="H86" s="1523"/>
      <c r="I86" s="1486"/>
      <c r="J86" s="104" t="s">
        <v>3186</v>
      </c>
      <c r="K86" s="269" t="s">
        <v>3241</v>
      </c>
      <c r="L86" s="1644"/>
      <c r="M86" s="1404"/>
      <c r="N86" s="1404"/>
      <c r="O86" s="1404"/>
      <c r="P86" s="1635"/>
      <c r="Q86" s="1636"/>
    </row>
    <row r="87" spans="2:17" ht="90" x14ac:dyDescent="0.25">
      <c r="B87" s="1520" t="s">
        <v>3240</v>
      </c>
      <c r="C87" s="1577" t="s">
        <v>3239</v>
      </c>
      <c r="D87" s="1520" t="s">
        <v>3238</v>
      </c>
      <c r="E87" s="1669">
        <v>1102832093</v>
      </c>
      <c r="F87" s="1520" t="s">
        <v>274</v>
      </c>
      <c r="G87" s="1520" t="s">
        <v>3237</v>
      </c>
      <c r="H87" s="1516">
        <v>41472</v>
      </c>
      <c r="I87" s="1484" t="s">
        <v>368</v>
      </c>
      <c r="J87" s="104" t="s">
        <v>3236</v>
      </c>
      <c r="K87" s="269" t="s">
        <v>3235</v>
      </c>
      <c r="L87" s="1642" t="s">
        <v>394</v>
      </c>
      <c r="M87" s="1403" t="s">
        <v>20</v>
      </c>
      <c r="N87" s="1403" t="s">
        <v>20</v>
      </c>
      <c r="O87" s="1403" t="s">
        <v>20</v>
      </c>
      <c r="P87" s="1633"/>
      <c r="Q87" s="1634"/>
    </row>
    <row r="88" spans="2:17" ht="30" x14ac:dyDescent="0.25">
      <c r="B88" s="1521"/>
      <c r="C88" s="1579"/>
      <c r="D88" s="1521"/>
      <c r="E88" s="1671"/>
      <c r="F88" s="1521"/>
      <c r="G88" s="1521"/>
      <c r="H88" s="1523"/>
      <c r="I88" s="1486"/>
      <c r="J88" s="104" t="s">
        <v>3234</v>
      </c>
      <c r="K88" s="269" t="s">
        <v>3233</v>
      </c>
      <c r="L88" s="1644"/>
      <c r="M88" s="1404"/>
      <c r="N88" s="1404"/>
      <c r="O88" s="1404"/>
      <c r="P88" s="1635"/>
      <c r="Q88" s="1636"/>
    </row>
    <row r="89" spans="2:17" ht="30" x14ac:dyDescent="0.25">
      <c r="B89" s="1094" t="s">
        <v>3232</v>
      </c>
      <c r="C89" s="739" t="s">
        <v>215</v>
      </c>
      <c r="D89" s="104" t="s">
        <v>3231</v>
      </c>
      <c r="E89" s="94">
        <v>33153796</v>
      </c>
      <c r="F89" s="104" t="s">
        <v>3230</v>
      </c>
      <c r="G89" s="803" t="s">
        <v>1929</v>
      </c>
      <c r="H89" s="111">
        <v>37188</v>
      </c>
      <c r="I89" s="96" t="s">
        <v>368</v>
      </c>
      <c r="J89" s="104" t="s">
        <v>3186</v>
      </c>
      <c r="K89" s="269" t="s">
        <v>3229</v>
      </c>
      <c r="L89" s="107" t="s">
        <v>394</v>
      </c>
      <c r="M89" s="746" t="s">
        <v>20</v>
      </c>
      <c r="N89" s="746" t="s">
        <v>20</v>
      </c>
      <c r="O89" s="746" t="s">
        <v>20</v>
      </c>
      <c r="P89" s="748"/>
      <c r="Q89" s="749"/>
    </row>
    <row r="90" spans="2:17" ht="56.45" customHeight="1" x14ac:dyDescent="0.25">
      <c r="B90" s="1094" t="s">
        <v>3223</v>
      </c>
      <c r="C90" s="739" t="s">
        <v>111</v>
      </c>
      <c r="D90" s="104" t="s">
        <v>3228</v>
      </c>
      <c r="E90" s="94">
        <v>64868154</v>
      </c>
      <c r="F90" s="104" t="s">
        <v>332</v>
      </c>
      <c r="G90" s="803" t="s">
        <v>3227</v>
      </c>
      <c r="H90" s="111">
        <v>35466</v>
      </c>
      <c r="I90" s="96" t="s">
        <v>368</v>
      </c>
      <c r="J90" s="104" t="s">
        <v>3226</v>
      </c>
      <c r="K90" s="269" t="s">
        <v>3225</v>
      </c>
      <c r="L90" s="107" t="s">
        <v>394</v>
      </c>
      <c r="M90" s="746" t="s">
        <v>20</v>
      </c>
      <c r="N90" s="746" t="s">
        <v>20</v>
      </c>
      <c r="O90" s="746" t="s">
        <v>20</v>
      </c>
      <c r="P90" s="2121" t="s">
        <v>3224</v>
      </c>
      <c r="Q90" s="2122"/>
    </row>
    <row r="91" spans="2:17" ht="30" x14ac:dyDescent="0.25">
      <c r="B91" s="1094" t="s">
        <v>3223</v>
      </c>
      <c r="C91" s="739" t="s">
        <v>3206</v>
      </c>
      <c r="D91" s="104" t="s">
        <v>3222</v>
      </c>
      <c r="E91" s="94">
        <v>64739944</v>
      </c>
      <c r="F91" s="104" t="s">
        <v>3221</v>
      </c>
      <c r="G91" s="803" t="s">
        <v>1766</v>
      </c>
      <c r="H91" s="111">
        <v>36063</v>
      </c>
      <c r="I91" s="96" t="s">
        <v>368</v>
      </c>
      <c r="J91" s="104" t="s">
        <v>3186</v>
      </c>
      <c r="K91" s="269" t="s">
        <v>3220</v>
      </c>
      <c r="L91" s="107" t="s">
        <v>394</v>
      </c>
      <c r="M91" s="746" t="s">
        <v>20</v>
      </c>
      <c r="N91" s="746" t="s">
        <v>20</v>
      </c>
      <c r="O91" s="746" t="s">
        <v>20</v>
      </c>
      <c r="P91" s="748"/>
      <c r="Q91" s="749"/>
    </row>
    <row r="92" spans="2:17" ht="45" x14ac:dyDescent="0.25">
      <c r="B92" s="2125" t="s">
        <v>456</v>
      </c>
      <c r="C92" s="2123" t="s">
        <v>111</v>
      </c>
      <c r="D92" s="1518" t="s">
        <v>3219</v>
      </c>
      <c r="E92" s="1669">
        <v>1102831604</v>
      </c>
      <c r="F92" s="1518" t="s">
        <v>274</v>
      </c>
      <c r="G92" s="1520" t="s">
        <v>453</v>
      </c>
      <c r="H92" s="1602">
        <v>40893</v>
      </c>
      <c r="I92" s="1484" t="s">
        <v>368</v>
      </c>
      <c r="J92" s="104" t="s">
        <v>3218</v>
      </c>
      <c r="K92" s="269" t="s">
        <v>3217</v>
      </c>
      <c r="L92" s="1475" t="s">
        <v>394</v>
      </c>
      <c r="M92" s="1403" t="s">
        <v>20</v>
      </c>
      <c r="N92" s="1403" t="s">
        <v>20</v>
      </c>
      <c r="O92" s="1403" t="s">
        <v>20</v>
      </c>
      <c r="P92" s="748"/>
      <c r="Q92" s="749"/>
    </row>
    <row r="93" spans="2:17" ht="30" x14ac:dyDescent="0.25">
      <c r="B93" s="1747"/>
      <c r="C93" s="2124"/>
      <c r="D93" s="1519"/>
      <c r="E93" s="1671"/>
      <c r="F93" s="1519"/>
      <c r="G93" s="1521"/>
      <c r="H93" s="1606"/>
      <c r="I93" s="1486"/>
      <c r="J93" s="104" t="s">
        <v>3216</v>
      </c>
      <c r="K93" s="269" t="s">
        <v>3215</v>
      </c>
      <c r="L93" s="1477"/>
      <c r="M93" s="1404"/>
      <c r="N93" s="1404"/>
      <c r="O93" s="1404"/>
      <c r="P93" s="748"/>
      <c r="Q93" s="749"/>
    </row>
    <row r="94" spans="2:17" ht="30" x14ac:dyDescent="0.25">
      <c r="B94" s="268" t="s">
        <v>456</v>
      </c>
      <c r="C94" s="739" t="s">
        <v>111</v>
      </c>
      <c r="D94" s="104" t="s">
        <v>3214</v>
      </c>
      <c r="E94" s="94">
        <v>1102842468</v>
      </c>
      <c r="F94" s="104" t="s">
        <v>274</v>
      </c>
      <c r="G94" s="803" t="s">
        <v>453</v>
      </c>
      <c r="H94" s="111">
        <v>41354</v>
      </c>
      <c r="I94" s="96" t="s">
        <v>368</v>
      </c>
      <c r="J94" s="104" t="s">
        <v>3213</v>
      </c>
      <c r="K94" s="269" t="s">
        <v>3212</v>
      </c>
      <c r="L94" s="1475" t="s">
        <v>394</v>
      </c>
      <c r="M94" s="1403" t="s">
        <v>20</v>
      </c>
      <c r="N94" s="1403" t="s">
        <v>20</v>
      </c>
      <c r="O94" s="1403" t="s">
        <v>20</v>
      </c>
      <c r="P94" s="748"/>
      <c r="Q94" s="749"/>
    </row>
    <row r="95" spans="2:17" ht="30" x14ac:dyDescent="0.25">
      <c r="B95" s="268"/>
      <c r="C95" s="739"/>
      <c r="D95" s="104"/>
      <c r="E95" s="94"/>
      <c r="F95" s="104"/>
      <c r="G95" s="803"/>
      <c r="H95" s="111"/>
      <c r="I95" s="96"/>
      <c r="J95" s="104" t="s">
        <v>3211</v>
      </c>
      <c r="K95" s="269" t="s">
        <v>3210</v>
      </c>
      <c r="L95" s="1477"/>
      <c r="M95" s="1404"/>
      <c r="N95" s="1404"/>
      <c r="O95" s="1404"/>
      <c r="P95" s="748"/>
      <c r="Q95" s="749"/>
    </row>
    <row r="96" spans="2:17" ht="60" x14ac:dyDescent="0.25">
      <c r="B96" s="268" t="s">
        <v>456</v>
      </c>
      <c r="C96" s="739" t="s">
        <v>111</v>
      </c>
      <c r="D96" s="104" t="s">
        <v>3209</v>
      </c>
      <c r="E96" s="94">
        <v>1102831877</v>
      </c>
      <c r="F96" s="104" t="s">
        <v>274</v>
      </c>
      <c r="G96" s="803" t="s">
        <v>453</v>
      </c>
      <c r="H96" s="111">
        <v>41354</v>
      </c>
      <c r="I96" s="96" t="s">
        <v>368</v>
      </c>
      <c r="J96" s="104" t="s">
        <v>3208</v>
      </c>
      <c r="K96" s="269" t="s">
        <v>3207</v>
      </c>
      <c r="L96" s="360" t="s">
        <v>394</v>
      </c>
      <c r="M96" s="746" t="s">
        <v>20</v>
      </c>
      <c r="N96" s="746" t="s">
        <v>20</v>
      </c>
      <c r="O96" s="746" t="s">
        <v>20</v>
      </c>
      <c r="P96" s="748"/>
      <c r="Q96" s="749"/>
    </row>
    <row r="97" spans="2:17" ht="30" x14ac:dyDescent="0.25">
      <c r="B97" s="268" t="s">
        <v>456</v>
      </c>
      <c r="C97" s="739" t="s">
        <v>3206</v>
      </c>
      <c r="D97" s="104" t="s">
        <v>3205</v>
      </c>
      <c r="E97" s="94">
        <v>65871444</v>
      </c>
      <c r="F97" s="104" t="s">
        <v>274</v>
      </c>
      <c r="G97" s="803" t="s">
        <v>3204</v>
      </c>
      <c r="H97" s="111">
        <v>40116</v>
      </c>
      <c r="I97" s="96" t="s">
        <v>368</v>
      </c>
      <c r="J97" s="104" t="s">
        <v>3203</v>
      </c>
      <c r="K97" s="269" t="s">
        <v>3202</v>
      </c>
      <c r="L97" s="1642" t="s">
        <v>394</v>
      </c>
      <c r="M97" s="1403" t="s">
        <v>20</v>
      </c>
      <c r="N97" s="1403" t="s">
        <v>20</v>
      </c>
      <c r="O97" s="1403" t="s">
        <v>20</v>
      </c>
      <c r="P97" s="748"/>
      <c r="Q97" s="749"/>
    </row>
    <row r="98" spans="2:17" ht="30" x14ac:dyDescent="0.25">
      <c r="B98" s="268"/>
      <c r="C98" s="739"/>
      <c r="D98" s="104"/>
      <c r="E98" s="94"/>
      <c r="F98" s="104"/>
      <c r="G98" s="803"/>
      <c r="H98" s="111"/>
      <c r="I98" s="96"/>
      <c r="J98" s="104" t="s">
        <v>3186</v>
      </c>
      <c r="K98" s="269" t="s">
        <v>3201</v>
      </c>
      <c r="L98" s="1644"/>
      <c r="M98" s="1404"/>
      <c r="N98" s="1404"/>
      <c r="O98" s="1404"/>
      <c r="P98" s="748"/>
      <c r="Q98" s="749"/>
    </row>
    <row r="99" spans="2:17" x14ac:dyDescent="0.25">
      <c r="B99" s="268"/>
      <c r="C99" s="739"/>
      <c r="D99" s="104"/>
      <c r="E99" s="94"/>
      <c r="F99" s="104"/>
      <c r="G99" s="803"/>
      <c r="H99" s="111"/>
      <c r="I99" s="96"/>
      <c r="J99" s="104"/>
      <c r="K99" s="269"/>
      <c r="L99" s="107"/>
      <c r="M99" s="746"/>
      <c r="N99" s="746"/>
      <c r="O99" s="746"/>
      <c r="P99" s="748"/>
      <c r="Q99" s="749"/>
    </row>
    <row r="100" spans="2:17" x14ac:dyDescent="0.25">
      <c r="B100" s="268"/>
      <c r="C100" s="739"/>
      <c r="D100" s="104"/>
      <c r="E100" s="94"/>
      <c r="F100" s="104"/>
      <c r="G100" s="803"/>
      <c r="H100" s="111"/>
      <c r="I100" s="96"/>
      <c r="J100" s="104"/>
      <c r="K100" s="269"/>
      <c r="L100" s="107"/>
      <c r="M100" s="746"/>
      <c r="N100" s="746"/>
      <c r="O100" s="746"/>
      <c r="P100" s="748"/>
      <c r="Q100" s="749"/>
    </row>
    <row r="101" spans="2:17" x14ac:dyDescent="0.25">
      <c r="B101" s="268"/>
      <c r="C101" s="274"/>
      <c r="D101" s="104"/>
      <c r="E101" s="94"/>
      <c r="F101" s="104"/>
      <c r="G101" s="803"/>
      <c r="H101" s="111"/>
      <c r="I101" s="96"/>
      <c r="J101" s="104"/>
      <c r="K101" s="269"/>
      <c r="L101" s="107"/>
      <c r="M101" s="746"/>
      <c r="N101" s="746"/>
      <c r="O101" s="746"/>
      <c r="P101" s="748"/>
      <c r="Q101" s="749"/>
    </row>
    <row r="102" spans="2:17" ht="150" x14ac:dyDescent="0.25">
      <c r="B102" s="272"/>
      <c r="C102" s="803"/>
      <c r="D102" s="104"/>
      <c r="E102" s="94"/>
      <c r="F102" s="803"/>
      <c r="G102" s="803"/>
      <c r="H102" s="111"/>
      <c r="I102" s="96"/>
      <c r="J102" s="104"/>
      <c r="K102" s="269"/>
      <c r="L102" s="107"/>
      <c r="M102" s="746"/>
      <c r="N102" s="746"/>
      <c r="O102" s="746"/>
      <c r="P102" s="748" t="s">
        <v>3200</v>
      </c>
      <c r="Q102" s="749"/>
    </row>
    <row r="103" spans="2:17" x14ac:dyDescent="0.25">
      <c r="B103" s="272"/>
      <c r="C103" s="13"/>
      <c r="D103" s="274"/>
      <c r="E103" s="275"/>
      <c r="F103" s="274"/>
      <c r="G103" s="274"/>
      <c r="H103" s="276"/>
      <c r="I103" s="274"/>
      <c r="J103" s="277"/>
      <c r="K103" s="278"/>
      <c r="L103" s="279"/>
      <c r="M103" s="274"/>
      <c r="N103" s="274"/>
      <c r="O103" s="274"/>
      <c r="P103" s="748"/>
      <c r="Q103" s="749"/>
    </row>
    <row r="104" spans="2:17" x14ac:dyDescent="0.25">
      <c r="B104" s="272"/>
      <c r="C104" s="803"/>
      <c r="D104" s="104"/>
      <c r="E104" s="94"/>
      <c r="F104" s="804"/>
      <c r="G104" s="804"/>
      <c r="H104" s="111"/>
      <c r="I104" s="96"/>
      <c r="J104" s="104"/>
      <c r="K104" s="269"/>
      <c r="L104" s="107"/>
      <c r="M104" s="746"/>
      <c r="N104" s="746"/>
      <c r="O104" s="746"/>
      <c r="P104" s="1392"/>
      <c r="Q104" s="1392"/>
    </row>
    <row r="105" spans="2:17" x14ac:dyDescent="0.25">
      <c r="B105" s="104"/>
      <c r="C105" s="13"/>
      <c r="D105" s="248"/>
      <c r="G105" s="249"/>
      <c r="H105" s="250"/>
      <c r="J105" s="248"/>
      <c r="K105" s="250"/>
      <c r="L105" s="248"/>
      <c r="M105" s="13"/>
      <c r="N105" s="13"/>
      <c r="O105" s="13"/>
    </row>
    <row r="106" spans="2:17" ht="15.75" thickBot="1" x14ac:dyDescent="0.3">
      <c r="B106" s="104"/>
      <c r="C106" s="13"/>
      <c r="D106" s="248"/>
      <c r="G106" s="249"/>
      <c r="H106" s="250"/>
      <c r="J106" s="248"/>
      <c r="K106" s="250"/>
      <c r="L106" s="248"/>
      <c r="M106" s="13"/>
      <c r="N106" s="13"/>
      <c r="O106" s="13"/>
    </row>
    <row r="107" spans="2:17" ht="27" thickBot="1" x14ac:dyDescent="0.3">
      <c r="B107" s="1393" t="s">
        <v>143</v>
      </c>
      <c r="C107" s="1394"/>
      <c r="D107" s="1394"/>
      <c r="E107" s="1394"/>
      <c r="F107" s="1394"/>
      <c r="G107" s="1394"/>
      <c r="H107" s="1394"/>
      <c r="I107" s="1394"/>
      <c r="J107" s="1394"/>
      <c r="K107" s="1394"/>
      <c r="L107" s="1394"/>
      <c r="M107" s="1394"/>
      <c r="N107" s="1395"/>
    </row>
    <row r="110" spans="2:17" ht="30" x14ac:dyDescent="0.25">
      <c r="B110" s="92" t="s">
        <v>19</v>
      </c>
      <c r="C110" s="92" t="s">
        <v>144</v>
      </c>
      <c r="D110" s="1387" t="s">
        <v>77</v>
      </c>
      <c r="E110" s="1388"/>
    </row>
    <row r="111" spans="2:17" x14ac:dyDescent="0.25">
      <c r="B111" s="120" t="s">
        <v>145</v>
      </c>
      <c r="C111" s="746" t="s">
        <v>20</v>
      </c>
      <c r="D111" s="1389"/>
      <c r="E111" s="1389"/>
    </row>
    <row r="114" spans="1:26" ht="26.25" x14ac:dyDescent="0.25">
      <c r="B114" s="1408" t="s">
        <v>146</v>
      </c>
      <c r="C114" s="1409"/>
      <c r="D114" s="1409"/>
      <c r="E114" s="1409"/>
      <c r="F114" s="1409"/>
      <c r="G114" s="1409"/>
      <c r="H114" s="1409"/>
      <c r="I114" s="1409"/>
      <c r="J114" s="1409"/>
      <c r="K114" s="1409"/>
      <c r="L114" s="1409"/>
      <c r="M114" s="1409"/>
      <c r="N114" s="1409"/>
      <c r="O114" s="1409"/>
      <c r="P114" s="1409"/>
    </row>
    <row r="116" spans="1:26" ht="15.75" thickBot="1" x14ac:dyDescent="0.3"/>
    <row r="117" spans="1:26" ht="27" thickBot="1" x14ac:dyDescent="0.3">
      <c r="B117" s="1393" t="s">
        <v>147</v>
      </c>
      <c r="C117" s="1394"/>
      <c r="D117" s="1394"/>
      <c r="E117" s="1394"/>
      <c r="F117" s="1394"/>
      <c r="G117" s="1394"/>
      <c r="H117" s="1394"/>
      <c r="I117" s="1394"/>
      <c r="J117" s="1394"/>
      <c r="K117" s="1394"/>
      <c r="L117" s="1394"/>
      <c r="M117" s="1394"/>
      <c r="N117" s="1395"/>
    </row>
    <row r="119" spans="1:26" ht="15.75" thickBot="1" x14ac:dyDescent="0.3">
      <c r="M119" s="46"/>
      <c r="N119" s="46"/>
    </row>
    <row r="120" spans="1:26" s="13" customFormat="1" ht="60.75" thickBot="1" x14ac:dyDescent="0.3">
      <c r="B120" s="47" t="s">
        <v>35</v>
      </c>
      <c r="C120" s="47" t="s">
        <v>36</v>
      </c>
      <c r="D120" s="47" t="s">
        <v>37</v>
      </c>
      <c r="E120" s="47" t="s">
        <v>38</v>
      </c>
      <c r="F120" s="47" t="s">
        <v>39</v>
      </c>
      <c r="G120" s="47" t="s">
        <v>40</v>
      </c>
      <c r="H120" s="47" t="s">
        <v>41</v>
      </c>
      <c r="I120" s="47" t="s">
        <v>42</v>
      </c>
      <c r="J120" s="47" t="s">
        <v>43</v>
      </c>
      <c r="K120" s="47" t="s">
        <v>44</v>
      </c>
      <c r="L120" s="47" t="s">
        <v>45</v>
      </c>
      <c r="M120" s="48" t="s">
        <v>46</v>
      </c>
      <c r="N120" s="47" t="s">
        <v>47</v>
      </c>
      <c r="O120" s="47" t="s">
        <v>48</v>
      </c>
      <c r="P120" s="49" t="s">
        <v>49</v>
      </c>
      <c r="Q120" s="49" t="s">
        <v>50</v>
      </c>
    </row>
    <row r="121" spans="1:26" s="62" customFormat="1" ht="15.75" thickBot="1" x14ac:dyDescent="0.3">
      <c r="A121" s="50">
        <v>1</v>
      </c>
      <c r="B121" s="1443"/>
      <c r="C121" s="1443"/>
      <c r="D121" s="1443"/>
      <c r="E121" s="1443"/>
      <c r="F121" s="1443"/>
      <c r="G121" s="1443"/>
      <c r="H121" s="1443"/>
      <c r="I121" s="1443"/>
      <c r="J121" s="1443"/>
      <c r="K121" s="1443"/>
      <c r="L121" s="1443"/>
      <c r="M121" s="1444"/>
      <c r="N121" s="75"/>
      <c r="O121" s="77"/>
      <c r="P121" s="77"/>
      <c r="Q121" s="65"/>
      <c r="R121" s="61"/>
      <c r="S121" s="61"/>
      <c r="T121" s="61"/>
      <c r="U121" s="61"/>
      <c r="V121" s="61"/>
      <c r="W121" s="61"/>
      <c r="X121" s="61"/>
      <c r="Y121" s="61"/>
      <c r="Z121" s="61"/>
    </row>
    <row r="122" spans="1:26" s="62" customFormat="1" x14ac:dyDescent="0.25">
      <c r="A122" s="50">
        <f>+A121+1</f>
        <v>2</v>
      </c>
      <c r="B122" s="71" t="s">
        <v>3198</v>
      </c>
      <c r="C122" s="72" t="s">
        <v>3198</v>
      </c>
      <c r="D122" s="72" t="s">
        <v>442</v>
      </c>
      <c r="E122" s="76">
        <v>701820100066</v>
      </c>
      <c r="F122" s="73" t="s">
        <v>20</v>
      </c>
      <c r="G122" s="225">
        <v>1</v>
      </c>
      <c r="H122" s="226">
        <v>40205</v>
      </c>
      <c r="I122" s="74">
        <v>40543</v>
      </c>
      <c r="J122" s="74" t="s">
        <v>21</v>
      </c>
      <c r="K122" s="75">
        <v>11.1</v>
      </c>
      <c r="L122" s="75"/>
      <c r="M122" s="75">
        <v>322</v>
      </c>
      <c r="N122" s="75">
        <v>322</v>
      </c>
      <c r="O122" s="1093">
        <v>215267087</v>
      </c>
      <c r="P122" s="77">
        <v>132</v>
      </c>
      <c r="Q122" s="65"/>
      <c r="R122" s="61"/>
      <c r="S122" s="61"/>
      <c r="T122" s="61"/>
      <c r="U122" s="61"/>
      <c r="V122" s="61"/>
      <c r="W122" s="61"/>
      <c r="X122" s="61"/>
      <c r="Y122" s="61"/>
      <c r="Z122" s="61"/>
    </row>
    <row r="123" spans="1:26" s="62" customFormat="1" x14ac:dyDescent="0.25">
      <c r="A123" s="50">
        <f>+A122+1</f>
        <v>3</v>
      </c>
      <c r="B123" s="71" t="s">
        <v>3198</v>
      </c>
      <c r="C123" s="72" t="s">
        <v>3198</v>
      </c>
      <c r="D123" s="72" t="s">
        <v>3199</v>
      </c>
      <c r="E123" s="76">
        <v>191</v>
      </c>
      <c r="F123" s="73" t="s">
        <v>20</v>
      </c>
      <c r="G123" s="228">
        <v>1</v>
      </c>
      <c r="H123" s="226">
        <v>40723</v>
      </c>
      <c r="I123" s="74">
        <v>40907</v>
      </c>
      <c r="J123" s="74" t="s">
        <v>21</v>
      </c>
      <c r="K123" s="75">
        <f>1/30+6</f>
        <v>6.0333333333333332</v>
      </c>
      <c r="L123" s="75"/>
      <c r="M123" s="75">
        <v>1820</v>
      </c>
      <c r="N123" s="75">
        <v>1820</v>
      </c>
      <c r="O123" s="1093">
        <v>255233300</v>
      </c>
      <c r="P123" s="77">
        <v>149</v>
      </c>
      <c r="Q123" s="65"/>
      <c r="R123" s="61"/>
      <c r="S123" s="61"/>
      <c r="T123" s="61"/>
      <c r="U123" s="61"/>
      <c r="V123" s="61"/>
      <c r="W123" s="61"/>
      <c r="X123" s="61"/>
      <c r="Y123" s="61"/>
      <c r="Z123" s="61"/>
    </row>
    <row r="124" spans="1:26" s="62" customFormat="1" ht="30" x14ac:dyDescent="0.25">
      <c r="A124" s="50"/>
      <c r="B124" s="71" t="s">
        <v>3198</v>
      </c>
      <c r="C124" s="72" t="s">
        <v>3198</v>
      </c>
      <c r="D124" s="72" t="s">
        <v>3197</v>
      </c>
      <c r="E124" s="76" t="s">
        <v>387</v>
      </c>
      <c r="F124" s="73"/>
      <c r="G124" s="228"/>
      <c r="H124" s="226"/>
      <c r="I124" s="74"/>
      <c r="J124" s="74"/>
      <c r="K124" s="75"/>
      <c r="L124" s="75"/>
      <c r="M124" s="75"/>
      <c r="N124" s="75"/>
      <c r="O124" s="1093"/>
      <c r="P124" s="77">
        <v>163</v>
      </c>
      <c r="Q124" s="65"/>
      <c r="R124" s="61"/>
      <c r="S124" s="61"/>
      <c r="T124" s="61"/>
      <c r="U124" s="61"/>
      <c r="V124" s="61"/>
      <c r="W124" s="61"/>
      <c r="X124" s="61"/>
      <c r="Y124" s="61"/>
      <c r="Z124" s="61"/>
    </row>
    <row r="125" spans="1:26" s="62" customFormat="1" x14ac:dyDescent="0.25">
      <c r="A125" s="50">
        <f>+A124+1</f>
        <v>1</v>
      </c>
      <c r="B125" s="71"/>
      <c r="C125" s="71"/>
      <c r="D125" s="71"/>
      <c r="E125" s="76"/>
      <c r="F125" s="73"/>
      <c r="G125" s="228"/>
      <c r="H125" s="226"/>
      <c r="I125" s="74"/>
      <c r="J125" s="74"/>
      <c r="K125" s="75"/>
      <c r="L125" s="75"/>
      <c r="M125" s="75"/>
      <c r="N125" s="75"/>
      <c r="O125" s="77"/>
      <c r="P125" s="77"/>
      <c r="Q125" s="65"/>
      <c r="R125" s="61"/>
      <c r="S125" s="61"/>
      <c r="T125" s="61"/>
      <c r="U125" s="61"/>
      <c r="V125" s="61"/>
      <c r="W125" s="61"/>
      <c r="X125" s="61"/>
      <c r="Y125" s="61"/>
      <c r="Z125" s="61"/>
    </row>
    <row r="126" spans="1:26" s="62" customFormat="1" x14ac:dyDescent="0.25">
      <c r="A126" s="50">
        <f>+A125+1</f>
        <v>2</v>
      </c>
      <c r="B126" s="71"/>
      <c r="C126" s="71"/>
      <c r="D126" s="71"/>
      <c r="E126" s="76"/>
      <c r="F126" s="73"/>
      <c r="G126" s="228"/>
      <c r="H126" s="226"/>
      <c r="I126" s="74"/>
      <c r="J126" s="74"/>
      <c r="K126" s="74"/>
      <c r="L126" s="74"/>
      <c r="M126" s="75"/>
      <c r="N126" s="75"/>
      <c r="O126" s="77"/>
      <c r="P126" s="77"/>
      <c r="Q126" s="65"/>
      <c r="R126" s="61"/>
      <c r="S126" s="61"/>
      <c r="T126" s="61"/>
      <c r="U126" s="61"/>
      <c r="V126" s="61"/>
      <c r="W126" s="61"/>
      <c r="X126" s="61"/>
      <c r="Y126" s="61"/>
      <c r="Z126" s="61"/>
    </row>
    <row r="127" spans="1:26" x14ac:dyDescent="0.25">
      <c r="B127" s="71"/>
      <c r="C127" s="72"/>
      <c r="D127" s="72"/>
      <c r="E127" s="228"/>
      <c r="F127" s="73"/>
      <c r="G127" s="228"/>
      <c r="H127" s="226"/>
      <c r="I127" s="74"/>
      <c r="J127" s="74"/>
      <c r="K127" s="323">
        <f>K122+K123+K124</f>
        <v>17.133333333333333</v>
      </c>
      <c r="L127" s="74"/>
      <c r="M127" s="75"/>
      <c r="N127" s="75"/>
      <c r="O127" s="77"/>
      <c r="P127" s="77"/>
      <c r="Q127" s="65"/>
    </row>
    <row r="128" spans="1:26" ht="15.75" thickBot="1" x14ac:dyDescent="0.3"/>
    <row r="129" spans="2:17" ht="30.75" thickBot="1" x14ac:dyDescent="0.3">
      <c r="B129" s="134" t="s">
        <v>152</v>
      </c>
      <c r="C129" s="135" t="s">
        <v>153</v>
      </c>
      <c r="D129" s="134" t="s">
        <v>29</v>
      </c>
      <c r="E129" s="135" t="s">
        <v>154</v>
      </c>
    </row>
    <row r="130" spans="2:17" x14ac:dyDescent="0.25">
      <c r="B130" s="136" t="s">
        <v>155</v>
      </c>
      <c r="C130" s="137">
        <v>20</v>
      </c>
      <c r="D130" s="137">
        <v>0</v>
      </c>
      <c r="E130" s="1396">
        <f>+D130+D131+D132</f>
        <v>30</v>
      </c>
    </row>
    <row r="131" spans="2:17" x14ac:dyDescent="0.25">
      <c r="B131" s="136" t="s">
        <v>156</v>
      </c>
      <c r="C131" s="740">
        <v>30</v>
      </c>
      <c r="D131" s="746">
        <v>30</v>
      </c>
      <c r="E131" s="1397"/>
    </row>
    <row r="132" spans="2:17" ht="15.75" thickBot="1" x14ac:dyDescent="0.3">
      <c r="B132" s="136" t="s">
        <v>157</v>
      </c>
      <c r="C132" s="139">
        <v>40</v>
      </c>
      <c r="D132" s="139">
        <v>0</v>
      </c>
      <c r="E132" s="1398"/>
    </row>
    <row r="134" spans="2:17" ht="15.75" thickBot="1" x14ac:dyDescent="0.3"/>
    <row r="135" spans="2:17" ht="27" thickBot="1" x14ac:dyDescent="0.3">
      <c r="B135" s="1393" t="s">
        <v>158</v>
      </c>
      <c r="C135" s="1394"/>
      <c r="D135" s="1394"/>
      <c r="E135" s="1394"/>
      <c r="F135" s="1394"/>
      <c r="G135" s="1394"/>
      <c r="H135" s="1394"/>
      <c r="I135" s="1394"/>
      <c r="J135" s="1394"/>
      <c r="K135" s="1394"/>
      <c r="L135" s="1394"/>
      <c r="M135" s="1394"/>
      <c r="N135" s="1395"/>
    </row>
    <row r="137" spans="2:17" ht="75" x14ac:dyDescent="0.25">
      <c r="B137" s="91" t="s">
        <v>87</v>
      </c>
      <c r="C137" s="91" t="s">
        <v>88</v>
      </c>
      <c r="D137" s="91" t="s">
        <v>89</v>
      </c>
      <c r="E137" s="91" t="s">
        <v>90</v>
      </c>
      <c r="F137" s="91" t="s">
        <v>91</v>
      </c>
      <c r="G137" s="91" t="s">
        <v>92</v>
      </c>
      <c r="H137" s="91" t="s">
        <v>93</v>
      </c>
      <c r="I137" s="91" t="s">
        <v>94</v>
      </c>
      <c r="J137" s="1387" t="s">
        <v>95</v>
      </c>
      <c r="K137" s="1405"/>
      <c r="L137" s="1388"/>
      <c r="M137" s="91" t="s">
        <v>96</v>
      </c>
      <c r="N137" s="91" t="s">
        <v>97</v>
      </c>
      <c r="O137" s="91" t="s">
        <v>98</v>
      </c>
      <c r="P137" s="1387" t="s">
        <v>77</v>
      </c>
      <c r="Q137" s="1388"/>
    </row>
    <row r="138" spans="2:17" ht="30" x14ac:dyDescent="0.25">
      <c r="B138" s="104" t="s">
        <v>475</v>
      </c>
      <c r="C138" s="803" t="s">
        <v>3190</v>
      </c>
      <c r="D138" s="104" t="s">
        <v>3196</v>
      </c>
      <c r="E138" s="94">
        <v>1006577222</v>
      </c>
      <c r="F138" s="104" t="s">
        <v>3195</v>
      </c>
      <c r="G138" s="804" t="s">
        <v>3194</v>
      </c>
      <c r="H138" s="269">
        <v>40886</v>
      </c>
      <c r="I138" s="95" t="s">
        <v>368</v>
      </c>
      <c r="J138" s="104" t="s">
        <v>3193</v>
      </c>
      <c r="K138" s="269" t="s">
        <v>3192</v>
      </c>
      <c r="L138" s="107" t="s">
        <v>394</v>
      </c>
      <c r="M138" s="746" t="s">
        <v>20</v>
      </c>
      <c r="N138" s="746" t="s">
        <v>20</v>
      </c>
      <c r="O138" s="746" t="s">
        <v>20</v>
      </c>
      <c r="P138" s="1392"/>
      <c r="Q138" s="1392"/>
    </row>
    <row r="139" spans="2:17" ht="30" x14ac:dyDescent="0.25">
      <c r="B139" s="104" t="s">
        <v>3191</v>
      </c>
      <c r="C139" s="803" t="s">
        <v>3190</v>
      </c>
      <c r="D139" s="104" t="s">
        <v>3189</v>
      </c>
      <c r="E139" s="94">
        <v>1103101699</v>
      </c>
      <c r="F139" s="104" t="s">
        <v>3188</v>
      </c>
      <c r="G139" s="804" t="s">
        <v>3187</v>
      </c>
      <c r="H139" s="198">
        <v>39627</v>
      </c>
      <c r="I139" s="95" t="s">
        <v>368</v>
      </c>
      <c r="J139" s="104" t="s">
        <v>3186</v>
      </c>
      <c r="K139" s="269" t="s">
        <v>3185</v>
      </c>
      <c r="L139" s="107" t="s">
        <v>394</v>
      </c>
      <c r="M139" s="746" t="s">
        <v>20</v>
      </c>
      <c r="N139" s="746" t="s">
        <v>20</v>
      </c>
      <c r="O139" s="746" t="s">
        <v>20</v>
      </c>
      <c r="P139" s="739"/>
      <c r="Q139" s="746"/>
    </row>
    <row r="140" spans="2:17" x14ac:dyDescent="0.25">
      <c r="B140" s="104"/>
      <c r="C140" s="803"/>
      <c r="D140" s="104"/>
      <c r="E140" s="94"/>
      <c r="F140" s="104"/>
      <c r="G140" s="803"/>
      <c r="H140" s="111"/>
      <c r="I140" s="95"/>
      <c r="J140" s="104"/>
      <c r="K140" s="269"/>
      <c r="L140" s="107"/>
      <c r="M140" s="746"/>
      <c r="N140" s="746"/>
      <c r="O140" s="746"/>
      <c r="P140" s="1392"/>
      <c r="Q140" s="1392"/>
    </row>
    <row r="141" spans="2:17" x14ac:dyDescent="0.25">
      <c r="B141" s="104"/>
      <c r="C141" s="13"/>
      <c r="D141" s="248"/>
      <c r="F141" s="248"/>
      <c r="G141" s="13"/>
      <c r="H141" s="250"/>
      <c r="K141" s="280"/>
      <c r="L141" s="248"/>
      <c r="M141" s="13"/>
      <c r="N141" s="13"/>
      <c r="O141" s="13"/>
    </row>
    <row r="142" spans="2:17" x14ac:dyDescent="0.25">
      <c r="C142" s="13"/>
      <c r="D142" s="248"/>
      <c r="G142" s="248"/>
      <c r="H142" s="250"/>
      <c r="K142" s="280"/>
      <c r="M142" s="13"/>
      <c r="N142" s="13"/>
      <c r="O142" s="13"/>
    </row>
    <row r="143" spans="2:17" ht="15.75" thickBot="1" x14ac:dyDescent="0.3">
      <c r="C143" s="13"/>
    </row>
    <row r="144" spans="2:17" ht="30" x14ac:dyDescent="0.25">
      <c r="B144" s="42" t="s">
        <v>19</v>
      </c>
      <c r="C144" s="42" t="s">
        <v>152</v>
      </c>
      <c r="D144" s="91" t="s">
        <v>153</v>
      </c>
      <c r="E144" s="42" t="s">
        <v>29</v>
      </c>
      <c r="F144" s="135" t="s">
        <v>182</v>
      </c>
      <c r="G144" s="147"/>
    </row>
    <row r="145" spans="2:7" ht="108" x14ac:dyDescent="0.2">
      <c r="B145" s="1399" t="s">
        <v>183</v>
      </c>
      <c r="C145" s="148" t="s">
        <v>184</v>
      </c>
      <c r="D145" s="746">
        <v>25</v>
      </c>
      <c r="E145" s="746">
        <v>25</v>
      </c>
      <c r="F145" s="1400">
        <f>+E145+E146+E147</f>
        <v>35</v>
      </c>
      <c r="G145" s="149"/>
    </row>
    <row r="146" spans="2:7" ht="96" x14ac:dyDescent="0.2">
      <c r="B146" s="1399"/>
      <c r="C146" s="148" t="s">
        <v>185</v>
      </c>
      <c r="D146" s="739">
        <v>25</v>
      </c>
      <c r="E146" s="746">
        <v>0</v>
      </c>
      <c r="F146" s="1401"/>
      <c r="G146" s="149"/>
    </row>
    <row r="147" spans="2:7" ht="60" x14ac:dyDescent="0.2">
      <c r="B147" s="1399"/>
      <c r="C147" s="148" t="s">
        <v>186</v>
      </c>
      <c r="D147" s="746">
        <v>10</v>
      </c>
      <c r="E147" s="746">
        <v>10</v>
      </c>
      <c r="F147" s="1402"/>
      <c r="G147" s="149"/>
    </row>
    <row r="148" spans="2:7" x14ac:dyDescent="0.25">
      <c r="C148"/>
    </row>
    <row r="151" spans="2:7" x14ac:dyDescent="0.25">
      <c r="B151" s="39" t="s">
        <v>187</v>
      </c>
    </row>
    <row r="154" spans="2:7" x14ac:dyDescent="0.25">
      <c r="B154" s="40" t="s">
        <v>19</v>
      </c>
      <c r="C154" s="40" t="s">
        <v>28</v>
      </c>
      <c r="D154" s="42" t="s">
        <v>29</v>
      </c>
      <c r="E154" s="42" t="s">
        <v>30</v>
      </c>
    </row>
    <row r="155" spans="2:7" ht="28.5" x14ac:dyDescent="0.25">
      <c r="B155" s="43" t="s">
        <v>188</v>
      </c>
      <c r="C155" s="813">
        <v>40</v>
      </c>
      <c r="D155" s="746">
        <f>+E130</f>
        <v>30</v>
      </c>
      <c r="E155" s="1403">
        <f>+D155+D156</f>
        <v>65</v>
      </c>
    </row>
    <row r="156" spans="2:7" ht="42.75" x14ac:dyDescent="0.25">
      <c r="B156" s="43" t="s">
        <v>189</v>
      </c>
      <c r="C156" s="813">
        <v>60</v>
      </c>
      <c r="D156" s="746">
        <f>+F145</f>
        <v>35</v>
      </c>
      <c r="E156" s="1404"/>
    </row>
  </sheetData>
  <mergeCells count="90">
    <mergeCell ref="F92:F93"/>
    <mergeCell ref="E92:E93"/>
    <mergeCell ref="P85:Q86"/>
    <mergeCell ref="P87:Q88"/>
    <mergeCell ref="I87:I88"/>
    <mergeCell ref="H87:H88"/>
    <mergeCell ref="L85:L86"/>
    <mergeCell ref="M85:M86"/>
    <mergeCell ref="N85:N86"/>
    <mergeCell ref="O85:O86"/>
    <mergeCell ref="N87:N88"/>
    <mergeCell ref="O87:O88"/>
    <mergeCell ref="B85:B86"/>
    <mergeCell ref="C85:C86"/>
    <mergeCell ref="D85:D86"/>
    <mergeCell ref="E85:E86"/>
    <mergeCell ref="F85:F86"/>
    <mergeCell ref="H85:H86"/>
    <mergeCell ref="I85:I86"/>
    <mergeCell ref="F87:F88"/>
    <mergeCell ref="E87:E88"/>
    <mergeCell ref="D87:D88"/>
    <mergeCell ref="C87:C88"/>
    <mergeCell ref="B87:B88"/>
    <mergeCell ref="G85:G86"/>
    <mergeCell ref="G87:G88"/>
    <mergeCell ref="E155:E156"/>
    <mergeCell ref="B135:N135"/>
    <mergeCell ref="J137:L137"/>
    <mergeCell ref="P137:Q137"/>
    <mergeCell ref="P138:Q138"/>
    <mergeCell ref="P140:Q140"/>
    <mergeCell ref="B145:B147"/>
    <mergeCell ref="F145:F147"/>
    <mergeCell ref="E130:E132"/>
    <mergeCell ref="L97:L98"/>
    <mergeCell ref="M97:M98"/>
    <mergeCell ref="N97:N98"/>
    <mergeCell ref="O97:O98"/>
    <mergeCell ref="D110:E110"/>
    <mergeCell ref="D111:E111"/>
    <mergeCell ref="B114:P114"/>
    <mergeCell ref="B117:N117"/>
    <mergeCell ref="B121:M121"/>
    <mergeCell ref="P104:Q104"/>
    <mergeCell ref="B107:N107"/>
    <mergeCell ref="L92:L93"/>
    <mergeCell ref="M92:M93"/>
    <mergeCell ref="N92:N93"/>
    <mergeCell ref="O92:O93"/>
    <mergeCell ref="L94:L95"/>
    <mergeCell ref="M94:M95"/>
    <mergeCell ref="N94:N95"/>
    <mergeCell ref="O94:O95"/>
    <mergeCell ref="D92:D93"/>
    <mergeCell ref="C92:C93"/>
    <mergeCell ref="B92:B93"/>
    <mergeCell ref="I92:I93"/>
    <mergeCell ref="H92:H93"/>
    <mergeCell ref="G92:G93"/>
    <mergeCell ref="P90:Q90"/>
    <mergeCell ref="B57:B58"/>
    <mergeCell ref="C57:C58"/>
    <mergeCell ref="D57:E57"/>
    <mergeCell ref="P84:Q84"/>
    <mergeCell ref="C61:N61"/>
    <mergeCell ref="B63:N63"/>
    <mergeCell ref="O66:P66"/>
    <mergeCell ref="O67:P67"/>
    <mergeCell ref="O68:P68"/>
    <mergeCell ref="O69:P69"/>
    <mergeCell ref="O70:P70"/>
    <mergeCell ref="O71:P71"/>
    <mergeCell ref="O72:P72"/>
    <mergeCell ref="L87:L88"/>
    <mergeCell ref="M87:M88"/>
    <mergeCell ref="J84:L84"/>
    <mergeCell ref="B2:P2"/>
    <mergeCell ref="B4:P4"/>
    <mergeCell ref="C6:N6"/>
    <mergeCell ref="C7:N7"/>
    <mergeCell ref="C8:N8"/>
    <mergeCell ref="C9:N9"/>
    <mergeCell ref="O73:P73"/>
    <mergeCell ref="B79:N79"/>
    <mergeCell ref="C12:E12"/>
    <mergeCell ref="B16:C23"/>
    <mergeCell ref="B24:C24"/>
    <mergeCell ref="E42:E43"/>
    <mergeCell ref="M47:N47"/>
  </mergeCells>
  <dataValidations count="2">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6:IV46 SR26:SR46 ACN26:ACN46 AMJ26:AMJ46 AWF26:AWF46 BGB26:BGB46 BPX26:BPX46 BZT26:BZT46 CJP26:CJP46 CTL26:CTL46 DDH26:DDH46 DND26:DND46 DWZ26:DWZ46 EGV26:EGV46 EQR26:EQR46 FAN26:FAN46 FKJ26:FKJ46 FUF26:FUF46 GEB26:GEB46 GNX26:GNX46 GXT26:GXT46 HHP26:HHP46 HRL26:HRL46 IBH26:IBH46 ILD26:ILD46 IUZ26:IUZ46 JEV26:JEV46 JOR26:JOR46 JYN26:JYN46 KIJ26:KIJ46 KSF26:KSF46 LCB26:LCB46 LLX26:LLX46 LVT26:LVT46 MFP26:MFP46 MPL26:MPL46 MZH26:MZH46 NJD26:NJD46 NSZ26:NSZ46 OCV26:OCV46 OMR26:OMR46 OWN26:OWN46 PGJ26:PGJ46 PQF26:PQF46 QAB26:QAB46 QJX26:QJX46 QTT26:QTT46 RDP26:RDP46 RNL26:RNL46 RXH26:RXH46 SHD26:SHD46 SQZ26:SQZ46 TAV26:TAV46 TKR26:TKR46 TUN26:TUN46 UEJ26:UEJ46 UOF26:UOF46 UYB26:UYB46 VHX26:VHX46 VRT26:VRT46 WBP26:WBP46 WLL26:WLL46 WVH26:WVH46">
      <formula1>0</formula1>
      <formula2>1</formula2>
    </dataValidation>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6:A46 IS26:IS46 SO26:SO46 ACK26:ACK46 AMG26:AMG46 AWC26:AWC46 BFY26:BFY46 BPU26:BPU46 BZQ26:BZQ46 CJM26:CJM46 CTI26:CTI46 DDE26:DDE46 DNA26:DNA46 DWW26:DWW46 EGS26:EGS46 EQO26:EQO46 FAK26:FAK46 FKG26:FKG46 FUC26:FUC46 GDY26:GDY46 GNU26:GNU46 GXQ26:GXQ46 HHM26:HHM46 HRI26:HRI46 IBE26:IBE46 ILA26:ILA46 IUW26:IUW46 JES26:JES46 JOO26:JOO46 JYK26:JYK46 KIG26:KIG46 KSC26:KSC46 LBY26:LBY46 LLU26:LLU46 LVQ26:LVQ46 MFM26:MFM46 MPI26:MPI46 MZE26:MZE46 NJA26:NJA46 NSW26:NSW46 OCS26:OCS46 OMO26:OMO46 OWK26:OWK46 PGG26:PGG46 PQC26:PQC46 PZY26:PZY46 QJU26:QJU46 QTQ26:QTQ46 RDM26:RDM46 RNI26:RNI46 RXE26:RXE46 SHA26:SHA46 SQW26:SQW46 TAS26:TAS46 TKO26:TKO46 TUK26:TUK46 UEG26:UEG46 UOC26:UOC46 UXY26:UXY46 VHU26:VHU46 VRQ26:VRQ46 WBM26:WBM46 WLI26:WLI46 WVE26:WVE46">
      <formula1>"1,2,3,4,5"</formula1>
    </dataValidation>
  </dataValidation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topLeftCell="I115"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3186</v>
      </c>
      <c r="D6" s="1443"/>
      <c r="E6" s="1443"/>
      <c r="F6" s="1443"/>
      <c r="G6" s="1443"/>
      <c r="H6" s="1443"/>
      <c r="I6" s="1443"/>
      <c r="J6" s="1443"/>
      <c r="K6" s="1443"/>
      <c r="L6" s="1443"/>
      <c r="M6" s="1443"/>
      <c r="N6" s="1444"/>
    </row>
    <row r="7" spans="2:16" ht="16.5" thickBot="1" x14ac:dyDescent="0.3">
      <c r="B7" s="3" t="s">
        <v>4</v>
      </c>
      <c r="C7" s="144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758">
        <v>2</v>
      </c>
      <c r="D10" s="758"/>
      <c r="E10" s="758"/>
      <c r="F10" s="758"/>
      <c r="G10" s="758"/>
      <c r="H10" s="758"/>
      <c r="I10" s="758"/>
      <c r="J10" s="758"/>
      <c r="K10" s="758"/>
      <c r="L10" s="758"/>
      <c r="M10" s="758"/>
      <c r="N10" s="759"/>
    </row>
    <row r="11" spans="2:16" ht="16.5" thickBot="1" x14ac:dyDescent="0.3">
      <c r="B11" s="3" t="s">
        <v>9</v>
      </c>
      <c r="C11" s="758"/>
      <c r="D11" s="758"/>
      <c r="E11" s="758"/>
      <c r="F11" s="758"/>
      <c r="G11" s="758"/>
      <c r="H11" s="758"/>
      <c r="I11" s="758"/>
      <c r="J11" s="758"/>
      <c r="K11" s="758"/>
      <c r="L11" s="758"/>
      <c r="M11" s="758"/>
      <c r="N11" s="759"/>
    </row>
    <row r="12" spans="2:16" ht="16.5" thickBot="1" x14ac:dyDescent="0.3">
      <c r="B12" s="3" t="s">
        <v>9</v>
      </c>
      <c r="C12" s="1415"/>
      <c r="D12" s="1415"/>
      <c r="E12" s="1416"/>
      <c r="F12" s="4"/>
      <c r="G12" s="4"/>
      <c r="H12" s="4"/>
      <c r="I12" s="4"/>
      <c r="J12" s="4"/>
      <c r="K12" s="4"/>
      <c r="L12" s="4"/>
      <c r="M12" s="4"/>
      <c r="N12" s="5"/>
    </row>
    <row r="13" spans="2:16" ht="16.5" thickBot="1" x14ac:dyDescent="0.3">
      <c r="B13" s="6" t="s">
        <v>10</v>
      </c>
      <c r="C13" s="281">
        <v>41982</v>
      </c>
      <c r="D13" s="763"/>
      <c r="E13" s="763"/>
      <c r="F13" s="763"/>
      <c r="G13" s="763"/>
      <c r="H13" s="763"/>
      <c r="I13" s="763"/>
      <c r="J13" s="763"/>
      <c r="K13" s="763"/>
      <c r="L13" s="763"/>
      <c r="M13" s="763"/>
      <c r="N13" s="764"/>
    </row>
    <row r="14" spans="2:16" ht="15.75" x14ac:dyDescent="0.25">
      <c r="B14" s="10"/>
      <c r="C14" s="11"/>
      <c r="D14" s="12"/>
      <c r="E14" s="12"/>
      <c r="F14" s="12"/>
      <c r="G14" s="12"/>
      <c r="H14" s="12"/>
      <c r="I14" s="13"/>
      <c r="J14" s="13"/>
      <c r="K14" s="13"/>
      <c r="L14" s="13"/>
      <c r="M14" s="13"/>
      <c r="N14" s="12"/>
    </row>
    <row r="15" spans="2:16" x14ac:dyDescent="0.25">
      <c r="I15" s="13"/>
      <c r="J15" s="13"/>
      <c r="K15" s="13"/>
      <c r="L15" s="13"/>
      <c r="M15" s="13"/>
      <c r="N15" s="14"/>
    </row>
    <row r="16" spans="2:16" x14ac:dyDescent="0.25">
      <c r="B16" s="1417" t="s">
        <v>11</v>
      </c>
      <c r="C16" s="1417"/>
      <c r="D16" s="760" t="s">
        <v>12</v>
      </c>
      <c r="E16" s="760" t="s">
        <v>13</v>
      </c>
      <c r="F16" s="760" t="s">
        <v>14</v>
      </c>
      <c r="G16" s="16"/>
      <c r="I16" s="17"/>
      <c r="J16" s="17"/>
      <c r="K16" s="17"/>
      <c r="L16" s="17"/>
      <c r="M16" s="17"/>
      <c r="N16" s="14"/>
    </row>
    <row r="17" spans="1:14" x14ac:dyDescent="0.25">
      <c r="B17" s="1417"/>
      <c r="C17" s="1417"/>
      <c r="D17" s="760">
        <v>2</v>
      </c>
      <c r="E17" s="18">
        <v>1047412084</v>
      </c>
      <c r="F17" s="384">
        <v>434</v>
      </c>
      <c r="G17" s="20"/>
      <c r="I17" s="21"/>
      <c r="J17" s="21"/>
      <c r="K17" s="21"/>
      <c r="L17" s="21"/>
      <c r="M17" s="21"/>
      <c r="N17" s="14"/>
    </row>
    <row r="18" spans="1:14" x14ac:dyDescent="0.25">
      <c r="B18" s="1417"/>
      <c r="C18" s="1417"/>
      <c r="D18" s="760"/>
      <c r="E18" s="18"/>
      <c r="F18" s="18"/>
      <c r="G18" s="20"/>
      <c r="I18" s="21"/>
      <c r="J18" s="21"/>
      <c r="K18" s="21"/>
      <c r="L18" s="21"/>
      <c r="M18" s="21"/>
      <c r="N18" s="14"/>
    </row>
    <row r="19" spans="1:14" x14ac:dyDescent="0.25">
      <c r="B19" s="1417"/>
      <c r="C19" s="1417"/>
      <c r="D19" s="760"/>
      <c r="E19" s="18"/>
      <c r="F19" s="18"/>
      <c r="G19" s="20"/>
      <c r="I19" s="21"/>
      <c r="J19" s="21"/>
      <c r="K19" s="21"/>
      <c r="L19" s="21"/>
      <c r="M19" s="21"/>
      <c r="N19" s="14"/>
    </row>
    <row r="20" spans="1:14" x14ac:dyDescent="0.25">
      <c r="B20" s="1417"/>
      <c r="C20" s="1417"/>
      <c r="D20" s="760"/>
      <c r="E20" s="22"/>
      <c r="F20" s="18"/>
      <c r="G20" s="20"/>
      <c r="H20" s="23"/>
      <c r="I20" s="21"/>
      <c r="J20" s="21"/>
      <c r="K20" s="21"/>
      <c r="L20" s="21"/>
      <c r="M20" s="21"/>
      <c r="N20" s="24"/>
    </row>
    <row r="21" spans="1:14" x14ac:dyDescent="0.25">
      <c r="B21" s="1417"/>
      <c r="C21" s="1417"/>
      <c r="D21" s="760"/>
      <c r="E21" s="22"/>
      <c r="F21" s="18"/>
      <c r="G21" s="20"/>
      <c r="H21" s="23"/>
      <c r="I21" s="25"/>
      <c r="J21" s="25"/>
      <c r="K21" s="25"/>
      <c r="L21" s="25"/>
      <c r="M21" s="25"/>
      <c r="N21" s="24"/>
    </row>
    <row r="22" spans="1:14" x14ac:dyDescent="0.25">
      <c r="B22" s="1417"/>
      <c r="C22" s="1417"/>
      <c r="D22" s="760"/>
      <c r="E22" s="22"/>
      <c r="F22" s="18"/>
      <c r="G22" s="20"/>
      <c r="H22" s="23"/>
      <c r="I22" s="13"/>
      <c r="J22" s="13"/>
      <c r="K22" s="13"/>
      <c r="L22" s="13"/>
      <c r="M22" s="13"/>
      <c r="N22" s="24"/>
    </row>
    <row r="23" spans="1:14" x14ac:dyDescent="0.25">
      <c r="B23" s="1417"/>
      <c r="C23" s="1417"/>
      <c r="D23" s="760"/>
      <c r="E23" s="22"/>
      <c r="F23" s="18"/>
      <c r="G23" s="20"/>
      <c r="H23" s="23"/>
      <c r="I23" s="13"/>
      <c r="J23" s="13"/>
      <c r="K23" s="13"/>
      <c r="L23" s="13"/>
      <c r="M23" s="13"/>
      <c r="N23" s="24"/>
    </row>
    <row r="24" spans="1:14" ht="15.75" thickBot="1" x14ac:dyDescent="0.3">
      <c r="B24" s="1418" t="s">
        <v>15</v>
      </c>
      <c r="C24" s="1419"/>
      <c r="D24" s="760"/>
      <c r="E24" s="18">
        <f>SUM(E17:E23)</f>
        <v>1047412084</v>
      </c>
      <c r="F24" s="384">
        <f>SUM(F17:F23)</f>
        <v>434</v>
      </c>
      <c r="G24" s="20"/>
      <c r="H24" s="23"/>
      <c r="I24" s="13"/>
      <c r="J24" s="13"/>
      <c r="K24" s="13"/>
      <c r="L24" s="13"/>
      <c r="M24" s="13"/>
      <c r="N24" s="24"/>
    </row>
    <row r="25" spans="1:14" ht="45.75" thickBot="1" x14ac:dyDescent="0.3">
      <c r="A25" s="27"/>
      <c r="B25" s="28" t="s">
        <v>16</v>
      </c>
      <c r="C25" s="28" t="s">
        <v>17</v>
      </c>
      <c r="E25" s="17"/>
      <c r="F25" s="17"/>
      <c r="G25" s="17"/>
      <c r="H25" s="17"/>
      <c r="I25" s="29"/>
      <c r="J25" s="29"/>
      <c r="K25" s="29"/>
      <c r="L25" s="29"/>
      <c r="M25" s="29"/>
    </row>
    <row r="26" spans="1:14" ht="15.75" thickBot="1" x14ac:dyDescent="0.3">
      <c r="A26" s="30">
        <v>1</v>
      </c>
      <c r="C26" s="31">
        <f>+F24*0.8</f>
        <v>347.20000000000005</v>
      </c>
      <c r="D26" s="32"/>
      <c r="E26" s="33">
        <f>E24</f>
        <v>1047412084</v>
      </c>
      <c r="F26" s="34"/>
      <c r="G26" s="34"/>
      <c r="H26" s="34"/>
      <c r="I26" s="35"/>
      <c r="J26" s="35"/>
      <c r="K26" s="35"/>
      <c r="L26" s="35"/>
      <c r="M26" s="35"/>
    </row>
    <row r="27" spans="1:14" x14ac:dyDescent="0.25">
      <c r="A27" s="36"/>
      <c r="C27" s="37"/>
      <c r="D27" s="21"/>
      <c r="E27" s="38"/>
      <c r="F27" s="34"/>
      <c r="G27" s="34"/>
      <c r="H27" s="34"/>
      <c r="I27" s="35"/>
      <c r="J27" s="35"/>
      <c r="K27" s="35"/>
      <c r="L27" s="35"/>
      <c r="M27" s="35"/>
    </row>
    <row r="28" spans="1:14" x14ac:dyDescent="0.25">
      <c r="A28" s="36"/>
      <c r="C28" s="37"/>
      <c r="D28" s="21"/>
      <c r="E28" s="38"/>
      <c r="F28" s="34"/>
      <c r="G28" s="34"/>
      <c r="H28" s="34"/>
      <c r="I28" s="35"/>
      <c r="J28" s="35"/>
      <c r="K28" s="35"/>
      <c r="L28" s="35"/>
      <c r="M28" s="35"/>
    </row>
    <row r="29" spans="1:14" x14ac:dyDescent="0.25">
      <c r="A29" s="36"/>
      <c r="B29" s="39" t="s">
        <v>18</v>
      </c>
      <c r="C29"/>
      <c r="D29"/>
      <c r="E29"/>
      <c r="F29"/>
      <c r="G29"/>
      <c r="H29"/>
      <c r="I29" s="13"/>
      <c r="J29" s="13"/>
      <c r="K29" s="13"/>
      <c r="L29" s="13"/>
      <c r="M29" s="13"/>
      <c r="N29" s="14"/>
    </row>
    <row r="30" spans="1:14" x14ac:dyDescent="0.25">
      <c r="A30" s="36"/>
      <c r="B30"/>
      <c r="C30"/>
      <c r="D30"/>
      <c r="E30"/>
      <c r="F30"/>
      <c r="G30"/>
      <c r="H30"/>
      <c r="I30" s="13"/>
      <c r="J30" s="13"/>
      <c r="K30" s="13"/>
      <c r="L30" s="13"/>
      <c r="M30" s="13"/>
      <c r="N30" s="14"/>
    </row>
    <row r="31" spans="1:14" x14ac:dyDescent="0.25">
      <c r="A31" s="36"/>
      <c r="B31" s="40" t="s">
        <v>19</v>
      </c>
      <c r="C31" s="40" t="s">
        <v>20</v>
      </c>
      <c r="D31" s="40" t="s">
        <v>21</v>
      </c>
      <c r="E31"/>
      <c r="F31"/>
      <c r="G31"/>
      <c r="H31"/>
      <c r="I31" s="13"/>
      <c r="J31" s="13"/>
      <c r="K31" s="13"/>
      <c r="L31" s="13"/>
      <c r="M31" s="13"/>
      <c r="N31" s="14"/>
    </row>
    <row r="32" spans="1:14" x14ac:dyDescent="0.25">
      <c r="A32" s="36"/>
      <c r="B32" s="41" t="s">
        <v>22</v>
      </c>
      <c r="C32" s="746" t="s">
        <v>23</v>
      </c>
      <c r="D32" s="41"/>
      <c r="E32"/>
      <c r="F32"/>
      <c r="G32"/>
      <c r="H32"/>
      <c r="I32" s="13"/>
      <c r="J32" s="13"/>
      <c r="K32" s="13"/>
      <c r="L32" s="13"/>
      <c r="M32" s="13"/>
      <c r="N32" s="14"/>
    </row>
    <row r="33" spans="1:14" x14ac:dyDescent="0.25">
      <c r="A33" s="36"/>
      <c r="B33" s="41" t="s">
        <v>24</v>
      </c>
      <c r="C33" s="746" t="s">
        <v>23</v>
      </c>
      <c r="D33" s="746"/>
      <c r="E33"/>
      <c r="F33"/>
      <c r="G33"/>
      <c r="H33"/>
      <c r="I33" s="13"/>
      <c r="J33" s="13"/>
      <c r="K33" s="13"/>
      <c r="L33" s="13"/>
      <c r="M33" s="13"/>
      <c r="N33" s="14"/>
    </row>
    <row r="34" spans="1:14" x14ac:dyDescent="0.25">
      <c r="A34" s="36"/>
      <c r="B34" s="41" t="s">
        <v>25</v>
      </c>
      <c r="C34" s="746" t="s">
        <v>23</v>
      </c>
      <c r="D34" s="41"/>
      <c r="E34"/>
      <c r="F34"/>
      <c r="G34"/>
      <c r="H34"/>
      <c r="I34" s="13"/>
      <c r="J34" s="13"/>
      <c r="K34" s="13"/>
      <c r="L34" s="13"/>
      <c r="M34" s="13"/>
      <c r="N34" s="14"/>
    </row>
    <row r="35" spans="1:14" x14ac:dyDescent="0.25">
      <c r="A35" s="36"/>
      <c r="B35" s="41" t="s">
        <v>26</v>
      </c>
      <c r="C35" s="746" t="s">
        <v>23</v>
      </c>
      <c r="D35" s="41"/>
      <c r="E35"/>
      <c r="F35"/>
      <c r="G35"/>
      <c r="H35"/>
      <c r="I35" s="13"/>
      <c r="J35" s="13"/>
      <c r="K35" s="13"/>
      <c r="L35" s="13"/>
      <c r="M35" s="13"/>
      <c r="N35" s="14"/>
    </row>
    <row r="36" spans="1:14" x14ac:dyDescent="0.25">
      <c r="A36" s="36"/>
      <c r="B36"/>
      <c r="C36"/>
      <c r="D36"/>
      <c r="E36"/>
      <c r="F36"/>
      <c r="G36"/>
      <c r="H36"/>
      <c r="I36" s="13"/>
      <c r="J36" s="13"/>
      <c r="K36" s="13"/>
      <c r="L36" s="13"/>
      <c r="M36" s="13"/>
      <c r="N36" s="14"/>
    </row>
    <row r="37" spans="1:14" x14ac:dyDescent="0.25">
      <c r="A37" s="36"/>
      <c r="B37"/>
      <c r="C37"/>
      <c r="D37"/>
      <c r="E37"/>
      <c r="F37"/>
      <c r="G37"/>
      <c r="H37"/>
      <c r="I37" s="13"/>
      <c r="J37" s="13"/>
      <c r="K37" s="13"/>
      <c r="L37" s="13"/>
      <c r="M37" s="13"/>
      <c r="N37" s="14"/>
    </row>
    <row r="38" spans="1:14" x14ac:dyDescent="0.25">
      <c r="A38" s="36"/>
      <c r="B38" s="39" t="s">
        <v>27</v>
      </c>
      <c r="C38"/>
      <c r="D38"/>
      <c r="E38"/>
      <c r="F38"/>
      <c r="G38"/>
      <c r="H38"/>
      <c r="I38" s="13"/>
      <c r="J38" s="13"/>
      <c r="K38" s="13"/>
      <c r="L38" s="13"/>
      <c r="M38" s="13"/>
      <c r="N38" s="14"/>
    </row>
    <row r="39" spans="1:14" x14ac:dyDescent="0.25">
      <c r="A39" s="36"/>
      <c r="B39"/>
      <c r="C39"/>
      <c r="D39"/>
      <c r="E39"/>
      <c r="F39"/>
      <c r="G39"/>
      <c r="H39"/>
      <c r="I39" s="13"/>
      <c r="J39" s="13"/>
      <c r="K39" s="13"/>
      <c r="L39" s="13"/>
      <c r="M39" s="13"/>
      <c r="N39" s="14"/>
    </row>
    <row r="40" spans="1:14" x14ac:dyDescent="0.25">
      <c r="A40" s="36"/>
      <c r="B40"/>
      <c r="C40"/>
      <c r="D40"/>
      <c r="E40"/>
      <c r="F40"/>
      <c r="G40"/>
      <c r="H40"/>
      <c r="I40" s="13"/>
      <c r="J40" s="13"/>
      <c r="K40" s="13"/>
      <c r="L40" s="13"/>
      <c r="M40" s="13"/>
      <c r="N40" s="14"/>
    </row>
    <row r="41" spans="1:14" x14ac:dyDescent="0.25">
      <c r="A41" s="36"/>
      <c r="B41" s="40" t="s">
        <v>19</v>
      </c>
      <c r="C41" s="40" t="s">
        <v>28</v>
      </c>
      <c r="D41" s="42" t="s">
        <v>29</v>
      </c>
      <c r="E41" s="42" t="s">
        <v>30</v>
      </c>
      <c r="F41"/>
      <c r="G41"/>
      <c r="H41"/>
      <c r="I41" s="13"/>
      <c r="J41" s="13"/>
      <c r="K41" s="13"/>
      <c r="L41" s="13"/>
      <c r="M41" s="13"/>
      <c r="N41" s="14"/>
    </row>
    <row r="42" spans="1:14" ht="28.5" x14ac:dyDescent="0.25">
      <c r="A42" s="36"/>
      <c r="B42" s="43" t="s">
        <v>31</v>
      </c>
      <c r="C42" s="813">
        <v>40</v>
      </c>
      <c r="D42" s="746">
        <v>0</v>
      </c>
      <c r="E42" s="1403">
        <f>+D42+D43</f>
        <v>60</v>
      </c>
      <c r="F42"/>
      <c r="G42"/>
      <c r="H42"/>
      <c r="I42" s="13"/>
      <c r="J42" s="13"/>
      <c r="K42" s="13"/>
      <c r="L42" s="13"/>
      <c r="M42" s="13"/>
      <c r="N42" s="14"/>
    </row>
    <row r="43" spans="1:14" ht="42.75" x14ac:dyDescent="0.25">
      <c r="A43" s="36"/>
      <c r="B43" s="43" t="s">
        <v>32</v>
      </c>
      <c r="C43" s="813">
        <v>60</v>
      </c>
      <c r="D43" s="746">
        <v>60</v>
      </c>
      <c r="E43" s="1404"/>
      <c r="F43"/>
      <c r="G43"/>
      <c r="H43"/>
      <c r="I43" s="13"/>
      <c r="J43" s="13"/>
      <c r="K43" s="13"/>
      <c r="L43" s="13"/>
      <c r="M43" s="13"/>
      <c r="N43" s="14"/>
    </row>
    <row r="44" spans="1:14" x14ac:dyDescent="0.25">
      <c r="A44" s="36"/>
      <c r="C44" s="37"/>
      <c r="D44" s="21"/>
      <c r="E44" s="38"/>
      <c r="F44" s="34"/>
      <c r="G44" s="34"/>
      <c r="H44" s="34"/>
      <c r="I44" s="35"/>
      <c r="J44" s="35"/>
      <c r="K44" s="35"/>
      <c r="L44" s="35"/>
      <c r="M44" s="35"/>
    </row>
    <row r="45" spans="1:14" x14ac:dyDescent="0.25">
      <c r="A45" s="36"/>
      <c r="C45" s="37"/>
      <c r="D45" s="21"/>
      <c r="E45" s="38"/>
      <c r="F45" s="34"/>
      <c r="G45" s="34"/>
      <c r="H45" s="34"/>
      <c r="I45" s="35"/>
      <c r="J45" s="35"/>
      <c r="K45" s="35"/>
      <c r="L45" s="35"/>
      <c r="M45" s="35"/>
    </row>
    <row r="46" spans="1:14" x14ac:dyDescent="0.25">
      <c r="A46" s="36"/>
      <c r="C46" s="37"/>
      <c r="D46" s="21"/>
      <c r="E46" s="38"/>
      <c r="F46" s="34"/>
      <c r="G46" s="34"/>
      <c r="H46" s="34"/>
      <c r="I46" s="35"/>
      <c r="J46" s="35"/>
      <c r="K46" s="35"/>
      <c r="L46" s="35"/>
      <c r="M46" s="35"/>
    </row>
    <row r="47" spans="1:14" ht="15.75" thickBot="1" x14ac:dyDescent="0.3">
      <c r="M47" s="1420" t="s">
        <v>33</v>
      </c>
      <c r="N47" s="1420"/>
    </row>
    <row r="48" spans="1:14" x14ac:dyDescent="0.25">
      <c r="B48" s="39" t="s">
        <v>34</v>
      </c>
      <c r="M48" s="46"/>
      <c r="N48" s="46"/>
    </row>
    <row r="49" spans="1:26" ht="15.75" thickBot="1" x14ac:dyDescent="0.3">
      <c r="M49" s="46"/>
      <c r="N49" s="46"/>
    </row>
    <row r="50" spans="1:26" s="13" customFormat="1" ht="60" x14ac:dyDescent="0.25">
      <c r="B50" s="47" t="s">
        <v>35</v>
      </c>
      <c r="C50" s="47" t="s">
        <v>36</v>
      </c>
      <c r="D50" s="47" t="s">
        <v>37</v>
      </c>
      <c r="E50" s="47" t="s">
        <v>38</v>
      </c>
      <c r="F50" s="47" t="s">
        <v>39</v>
      </c>
      <c r="G50" s="47" t="s">
        <v>40</v>
      </c>
      <c r="H50" s="47" t="s">
        <v>41</v>
      </c>
      <c r="I50" s="47" t="s">
        <v>42</v>
      </c>
      <c r="J50" s="47" t="s">
        <v>43</v>
      </c>
      <c r="K50" s="47" t="s">
        <v>44</v>
      </c>
      <c r="L50" s="47" t="s">
        <v>45</v>
      </c>
      <c r="M50" s="48" t="s">
        <v>46</v>
      </c>
      <c r="N50" s="47" t="s">
        <v>47</v>
      </c>
      <c r="O50" s="47" t="s">
        <v>48</v>
      </c>
      <c r="P50" s="49" t="s">
        <v>49</v>
      </c>
      <c r="Q50" s="49" t="s">
        <v>50</v>
      </c>
    </row>
    <row r="51" spans="1:26" s="62" customFormat="1" x14ac:dyDescent="0.25">
      <c r="A51" s="50">
        <v>1</v>
      </c>
      <c r="B51" s="71" t="s">
        <v>3198</v>
      </c>
      <c r="C51" s="72" t="s">
        <v>3198</v>
      </c>
      <c r="D51" s="72" t="s">
        <v>442</v>
      </c>
      <c r="E51" s="263">
        <v>701820120194</v>
      </c>
      <c r="F51" s="73" t="s">
        <v>20</v>
      </c>
      <c r="G51" s="225">
        <v>1</v>
      </c>
      <c r="H51" s="226">
        <v>40942</v>
      </c>
      <c r="I51" s="226">
        <v>41274</v>
      </c>
      <c r="J51" s="74" t="s">
        <v>21</v>
      </c>
      <c r="K51" s="75">
        <f>25/28+10</f>
        <v>10.892857142857142</v>
      </c>
      <c r="L51" s="75"/>
      <c r="M51" s="75">
        <v>434</v>
      </c>
      <c r="N51" s="75"/>
      <c r="O51" s="1099">
        <v>251669508</v>
      </c>
      <c r="P51" s="77">
        <v>103</v>
      </c>
      <c r="Q51" s="65"/>
      <c r="R51" s="61"/>
      <c r="S51" s="61"/>
      <c r="T51" s="61"/>
      <c r="U51" s="61"/>
      <c r="V51" s="61"/>
      <c r="W51" s="61"/>
      <c r="X51" s="61"/>
      <c r="Y51" s="61"/>
      <c r="Z51" s="61"/>
    </row>
    <row r="52" spans="1:26" s="62" customFormat="1" x14ac:dyDescent="0.25">
      <c r="A52" s="50">
        <f>+A51+1</f>
        <v>2</v>
      </c>
      <c r="B52" s="71" t="s">
        <v>3198</v>
      </c>
      <c r="C52" s="72" t="s">
        <v>3198</v>
      </c>
      <c r="D52" s="72" t="s">
        <v>442</v>
      </c>
      <c r="E52" s="263">
        <v>20502</v>
      </c>
      <c r="F52" s="73" t="s">
        <v>20</v>
      </c>
      <c r="G52" s="228">
        <v>1</v>
      </c>
      <c r="H52" s="264">
        <v>41256</v>
      </c>
      <c r="I52" s="226">
        <v>42004</v>
      </c>
      <c r="J52" s="74" t="s">
        <v>21</v>
      </c>
      <c r="K52" s="75">
        <f>24</f>
        <v>24</v>
      </c>
      <c r="L52" s="75">
        <f>17/30</f>
        <v>0.56666666666666665</v>
      </c>
      <c r="M52" s="75">
        <v>630</v>
      </c>
      <c r="N52" s="75"/>
      <c r="O52" s="1099">
        <v>3176695799</v>
      </c>
      <c r="P52" s="77">
        <v>104</v>
      </c>
      <c r="Q52" s="65"/>
      <c r="R52" s="61"/>
      <c r="S52" s="61"/>
      <c r="T52" s="61"/>
      <c r="U52" s="61"/>
      <c r="V52" s="61"/>
      <c r="W52" s="61"/>
      <c r="X52" s="61"/>
      <c r="Y52" s="61"/>
      <c r="Z52" s="61"/>
    </row>
    <row r="53" spans="1:26" s="62" customFormat="1" x14ac:dyDescent="0.25">
      <c r="A53" s="50">
        <f>+A52+1</f>
        <v>3</v>
      </c>
      <c r="B53" s="71" t="s">
        <v>3198</v>
      </c>
      <c r="C53" s="72" t="s">
        <v>3198</v>
      </c>
      <c r="D53" s="72" t="s">
        <v>442</v>
      </c>
      <c r="E53" s="76">
        <v>4</v>
      </c>
      <c r="F53" s="73" t="s">
        <v>20</v>
      </c>
      <c r="G53" s="228">
        <v>1</v>
      </c>
      <c r="H53" s="226"/>
      <c r="I53" s="74"/>
      <c r="J53" s="74" t="s">
        <v>21</v>
      </c>
      <c r="K53" s="75"/>
      <c r="L53" s="75"/>
      <c r="M53" s="75"/>
      <c r="N53" s="75"/>
      <c r="O53" s="1098"/>
      <c r="P53" s="77"/>
      <c r="Q53" s="65"/>
      <c r="R53" s="61"/>
      <c r="S53" s="61"/>
      <c r="T53" s="61"/>
      <c r="U53" s="61"/>
      <c r="V53" s="61"/>
      <c r="W53" s="61"/>
      <c r="X53" s="61"/>
      <c r="Y53" s="61"/>
      <c r="Z53" s="61"/>
    </row>
    <row r="54" spans="1:26" s="62" customFormat="1" x14ac:dyDescent="0.25">
      <c r="A54" s="50"/>
      <c r="B54" s="71"/>
      <c r="C54" s="72"/>
      <c r="D54" s="72"/>
      <c r="E54" s="228"/>
      <c r="F54" s="73"/>
      <c r="G54" s="228"/>
      <c r="H54" s="226"/>
      <c r="I54" s="74"/>
      <c r="J54" s="74"/>
      <c r="K54" s="74"/>
      <c r="L54" s="74"/>
      <c r="M54" s="75"/>
      <c r="N54" s="75"/>
      <c r="O54" s="77"/>
      <c r="P54" s="77"/>
      <c r="Q54" s="65"/>
      <c r="R54" s="61"/>
      <c r="S54" s="61"/>
      <c r="T54" s="61"/>
      <c r="U54" s="61"/>
      <c r="V54" s="61"/>
      <c r="W54" s="61"/>
      <c r="X54" s="61"/>
      <c r="Y54" s="61"/>
      <c r="Z54" s="61"/>
    </row>
    <row r="55" spans="1:26" s="62" customFormat="1" x14ac:dyDescent="0.25">
      <c r="A55" s="50"/>
      <c r="B55" s="78" t="s">
        <v>30</v>
      </c>
      <c r="C55" s="72"/>
      <c r="D55" s="71"/>
      <c r="E55" s="228"/>
      <c r="F55" s="73"/>
      <c r="G55" s="228"/>
      <c r="H55" s="73"/>
      <c r="I55" s="74"/>
      <c r="J55" s="74"/>
      <c r="K55" s="79" t="s">
        <v>3303</v>
      </c>
      <c r="L55" s="325">
        <f>SUM(L51:L54)</f>
        <v>0.56666666666666665</v>
      </c>
      <c r="M55" s="251"/>
      <c r="N55" s="79">
        <f>SUM(N51:N54)</f>
        <v>0</v>
      </c>
      <c r="O55" s="77"/>
      <c r="P55" s="77"/>
      <c r="Q55" s="81"/>
    </row>
    <row r="56" spans="1:26" s="82" customFormat="1" x14ac:dyDescent="0.25">
      <c r="E56" s="83"/>
    </row>
    <row r="57" spans="1:26" s="82" customFormat="1" x14ac:dyDescent="0.25">
      <c r="B57" s="1422" t="s">
        <v>56</v>
      </c>
      <c r="C57" s="1422" t="s">
        <v>57</v>
      </c>
      <c r="D57" s="1424" t="s">
        <v>58</v>
      </c>
      <c r="E57" s="1424"/>
    </row>
    <row r="58" spans="1:26" s="82" customFormat="1" x14ac:dyDescent="0.25">
      <c r="B58" s="1423"/>
      <c r="C58" s="1423"/>
      <c r="D58" s="766" t="s">
        <v>59</v>
      </c>
      <c r="E58" s="85" t="s">
        <v>60</v>
      </c>
    </row>
    <row r="59" spans="1:26" s="82" customFormat="1" ht="18.75" x14ac:dyDescent="0.25">
      <c r="B59" s="86" t="s">
        <v>61</v>
      </c>
      <c r="C59" s="87" t="str">
        <f>+K55</f>
        <v>30,09</v>
      </c>
      <c r="D59" s="88" t="s">
        <v>23</v>
      </c>
      <c r="E59" s="88"/>
      <c r="F59" s="89"/>
      <c r="G59" s="89"/>
      <c r="H59" s="89"/>
      <c r="I59" s="89"/>
      <c r="J59" s="89"/>
      <c r="K59" s="89"/>
      <c r="L59" s="89"/>
      <c r="M59" s="89"/>
    </row>
    <row r="60" spans="1:26" s="82" customFormat="1" x14ac:dyDescent="0.25">
      <c r="B60" s="86" t="s">
        <v>62</v>
      </c>
      <c r="C60" s="235" t="s">
        <v>3302</v>
      </c>
      <c r="D60" s="88" t="s">
        <v>23</v>
      </c>
      <c r="E60" s="88"/>
    </row>
    <row r="61" spans="1:26" s="82" customFormat="1" x14ac:dyDescent="0.25">
      <c r="B61" s="90"/>
      <c r="C61" s="1413"/>
      <c r="D61" s="1413"/>
      <c r="E61" s="1413"/>
      <c r="F61" s="1413"/>
      <c r="G61" s="1413"/>
      <c r="H61" s="1413"/>
      <c r="I61" s="1413"/>
      <c r="J61" s="1413"/>
      <c r="K61" s="1413"/>
      <c r="L61" s="1413"/>
      <c r="M61" s="1413"/>
      <c r="N61" s="1413"/>
    </row>
    <row r="62" spans="1:26" ht="15.75" thickBot="1" x14ac:dyDescent="0.3"/>
    <row r="63" spans="1:26" ht="27" thickBot="1" x14ac:dyDescent="0.3">
      <c r="B63" s="1414" t="s">
        <v>63</v>
      </c>
      <c r="C63" s="1414"/>
      <c r="D63" s="1414"/>
      <c r="E63" s="1414"/>
      <c r="F63" s="1414"/>
      <c r="G63" s="1414"/>
      <c r="H63" s="1414"/>
      <c r="I63" s="1414"/>
      <c r="J63" s="1414"/>
      <c r="K63" s="1414"/>
      <c r="L63" s="1414"/>
      <c r="M63" s="1414"/>
      <c r="N63" s="1414"/>
    </row>
    <row r="66" spans="2:17" ht="105" x14ac:dyDescent="0.25">
      <c r="B66" s="91" t="s">
        <v>64</v>
      </c>
      <c r="C66" s="92" t="s">
        <v>65</v>
      </c>
      <c r="D66" s="92" t="s">
        <v>66</v>
      </c>
      <c r="E66" s="92" t="s">
        <v>67</v>
      </c>
      <c r="F66" s="92" t="s">
        <v>68</v>
      </c>
      <c r="G66" s="92" t="s">
        <v>69</v>
      </c>
      <c r="H66" s="92" t="s">
        <v>70</v>
      </c>
      <c r="I66" s="92" t="s">
        <v>71</v>
      </c>
      <c r="J66" s="92" t="s">
        <v>72</v>
      </c>
      <c r="K66" s="92" t="s">
        <v>73</v>
      </c>
      <c r="L66" s="92" t="s">
        <v>74</v>
      </c>
      <c r="M66" s="93" t="s">
        <v>75</v>
      </c>
      <c r="N66" s="93" t="s">
        <v>76</v>
      </c>
      <c r="O66" s="1387" t="s">
        <v>77</v>
      </c>
      <c r="P66" s="1388"/>
      <c r="Q66" s="92" t="s">
        <v>78</v>
      </c>
    </row>
    <row r="67" spans="2:17" x14ac:dyDescent="0.25">
      <c r="B67" s="71" t="s">
        <v>3186</v>
      </c>
      <c r="C67" s="94" t="s">
        <v>3301</v>
      </c>
      <c r="D67" s="95" t="s">
        <v>3300</v>
      </c>
      <c r="E67" s="95">
        <v>170</v>
      </c>
      <c r="F67" s="266"/>
      <c r="G67" s="266" t="s">
        <v>20</v>
      </c>
      <c r="H67" s="96" t="s">
        <v>20</v>
      </c>
      <c r="I67" s="97" t="s">
        <v>20</v>
      </c>
      <c r="J67" s="97" t="s">
        <v>20</v>
      </c>
      <c r="K67" s="41" t="s">
        <v>20</v>
      </c>
      <c r="L67" s="41" t="s">
        <v>20</v>
      </c>
      <c r="M67" s="267" t="s">
        <v>20</v>
      </c>
      <c r="N67" s="41" t="s">
        <v>20</v>
      </c>
      <c r="O67" s="1390"/>
      <c r="P67" s="1391"/>
      <c r="Q67" s="41" t="s">
        <v>20</v>
      </c>
    </row>
    <row r="68" spans="2:17" x14ac:dyDescent="0.25">
      <c r="B68" s="71" t="s">
        <v>3186</v>
      </c>
      <c r="C68" s="94" t="s">
        <v>366</v>
      </c>
      <c r="D68" s="95" t="s">
        <v>3299</v>
      </c>
      <c r="E68" s="95">
        <v>264</v>
      </c>
      <c r="F68" s="96"/>
      <c r="G68" s="96" t="s">
        <v>20</v>
      </c>
      <c r="H68" s="96" t="s">
        <v>20</v>
      </c>
      <c r="I68" s="97" t="s">
        <v>20</v>
      </c>
      <c r="J68" s="97" t="s">
        <v>20</v>
      </c>
      <c r="K68" s="41" t="s">
        <v>20</v>
      </c>
      <c r="L68" s="41" t="s">
        <v>20</v>
      </c>
      <c r="M68" s="41" t="s">
        <v>20</v>
      </c>
      <c r="N68" s="41" t="s">
        <v>20</v>
      </c>
      <c r="O68" s="1390"/>
      <c r="P68" s="1391"/>
      <c r="Q68" s="41" t="s">
        <v>20</v>
      </c>
    </row>
    <row r="69" spans="2:17" x14ac:dyDescent="0.25">
      <c r="B69" s="94"/>
      <c r="C69" s="94"/>
      <c r="D69" s="95"/>
      <c r="E69" s="95"/>
      <c r="F69" s="96"/>
      <c r="G69" s="96"/>
      <c r="H69" s="96"/>
      <c r="I69" s="97"/>
      <c r="J69" s="97"/>
      <c r="K69" s="41"/>
      <c r="L69" s="41"/>
      <c r="M69" s="41"/>
      <c r="N69" s="41"/>
      <c r="O69" s="1410"/>
      <c r="P69" s="1411"/>
      <c r="Q69" s="41"/>
    </row>
    <row r="70" spans="2:17" x14ac:dyDescent="0.25">
      <c r="B70" s="94"/>
      <c r="C70" s="94"/>
      <c r="D70" s="95"/>
      <c r="E70" s="95"/>
      <c r="F70" s="96"/>
      <c r="G70" s="96"/>
      <c r="H70" s="96"/>
      <c r="I70" s="97"/>
      <c r="J70" s="97"/>
      <c r="K70" s="41"/>
      <c r="L70" s="41"/>
      <c r="M70" s="41"/>
      <c r="N70" s="41"/>
      <c r="O70" s="1410"/>
      <c r="P70" s="1411"/>
      <c r="Q70" s="41"/>
    </row>
    <row r="71" spans="2:17" x14ac:dyDescent="0.25">
      <c r="B71" s="94"/>
      <c r="C71" s="94"/>
      <c r="D71" s="95"/>
      <c r="E71" s="95"/>
      <c r="F71" s="96"/>
      <c r="G71" s="96"/>
      <c r="H71" s="96"/>
      <c r="I71" s="97"/>
      <c r="J71" s="97"/>
      <c r="K71" s="41"/>
      <c r="L71" s="41"/>
      <c r="M71" s="41"/>
      <c r="N71" s="41"/>
      <c r="O71" s="1410"/>
      <c r="P71" s="1411"/>
      <c r="Q71" s="41"/>
    </row>
    <row r="72" spans="2:17" x14ac:dyDescent="0.25">
      <c r="B72" s="94"/>
      <c r="C72" s="94"/>
      <c r="D72" s="95"/>
      <c r="E72" s="95"/>
      <c r="F72" s="96"/>
      <c r="G72" s="96"/>
      <c r="H72" s="96"/>
      <c r="I72" s="97"/>
      <c r="J72" s="97"/>
      <c r="K72" s="41"/>
      <c r="L72" s="41"/>
      <c r="M72" s="41"/>
      <c r="N72" s="41"/>
      <c r="O72" s="1410"/>
      <c r="P72" s="1411"/>
      <c r="Q72" s="41"/>
    </row>
    <row r="73" spans="2:17" x14ac:dyDescent="0.25">
      <c r="B73" s="41"/>
      <c r="C73" s="41"/>
      <c r="D73" s="41"/>
      <c r="E73" s="41"/>
      <c r="F73" s="41"/>
      <c r="G73" s="41"/>
      <c r="H73" s="41"/>
      <c r="I73" s="41"/>
      <c r="J73" s="41"/>
      <c r="K73" s="41"/>
      <c r="L73" s="41"/>
      <c r="M73" s="41"/>
      <c r="N73" s="41"/>
      <c r="O73" s="1410"/>
      <c r="P73" s="1411"/>
      <c r="Q73" s="41"/>
    </row>
    <row r="74" spans="2:17" x14ac:dyDescent="0.25">
      <c r="B74" s="1" t="s">
        <v>83</v>
      </c>
    </row>
    <row r="75" spans="2:17" x14ac:dyDescent="0.25">
      <c r="B75" s="1" t="s">
        <v>84</v>
      </c>
    </row>
    <row r="76" spans="2:17" x14ac:dyDescent="0.25">
      <c r="B76" s="1" t="s">
        <v>85</v>
      </c>
    </row>
    <row r="78" spans="2:17" ht="15.75" thickBot="1" x14ac:dyDescent="0.3"/>
    <row r="79" spans="2:17" ht="27" thickBot="1" x14ac:dyDescent="0.3">
      <c r="B79" s="1393" t="s">
        <v>86</v>
      </c>
      <c r="C79" s="1394"/>
      <c r="D79" s="1394"/>
      <c r="E79" s="1394"/>
      <c r="F79" s="1394"/>
      <c r="G79" s="1394"/>
      <c r="H79" s="1394"/>
      <c r="I79" s="1394"/>
      <c r="J79" s="1394"/>
      <c r="K79" s="1394"/>
      <c r="L79" s="1394"/>
      <c r="M79" s="1394"/>
      <c r="N79" s="1395"/>
    </row>
    <row r="84" spans="2:17" ht="75" x14ac:dyDescent="0.25">
      <c r="B84" s="91" t="s">
        <v>87</v>
      </c>
      <c r="C84" s="91" t="s">
        <v>88</v>
      </c>
      <c r="D84" s="91" t="s">
        <v>89</v>
      </c>
      <c r="E84" s="91" t="s">
        <v>90</v>
      </c>
      <c r="F84" s="91" t="s">
        <v>91</v>
      </c>
      <c r="G84" s="91" t="s">
        <v>92</v>
      </c>
      <c r="H84" s="91" t="s">
        <v>93</v>
      </c>
      <c r="I84" s="91" t="s">
        <v>94</v>
      </c>
      <c r="J84" s="1387" t="s">
        <v>95</v>
      </c>
      <c r="K84" s="1405"/>
      <c r="L84" s="1388"/>
      <c r="M84" s="91" t="s">
        <v>96</v>
      </c>
      <c r="N84" s="91" t="s">
        <v>97</v>
      </c>
      <c r="O84" s="91" t="s">
        <v>98</v>
      </c>
      <c r="P84" s="1387" t="s">
        <v>77</v>
      </c>
      <c r="Q84" s="1388"/>
    </row>
    <row r="85" spans="2:17" ht="60" x14ac:dyDescent="0.25">
      <c r="B85" s="803" t="s">
        <v>3298</v>
      </c>
      <c r="C85" s="739" t="s">
        <v>111</v>
      </c>
      <c r="D85" s="104" t="s">
        <v>3297</v>
      </c>
      <c r="E85" s="94">
        <v>92520782</v>
      </c>
      <c r="F85" s="104" t="s">
        <v>3296</v>
      </c>
      <c r="G85" s="803" t="s">
        <v>3295</v>
      </c>
      <c r="H85" s="111">
        <v>37237</v>
      </c>
      <c r="I85" s="96" t="s">
        <v>368</v>
      </c>
      <c r="J85" s="104" t="s">
        <v>3294</v>
      </c>
      <c r="K85" s="269" t="s">
        <v>3293</v>
      </c>
      <c r="L85" s="1642" t="s">
        <v>394</v>
      </c>
      <c r="M85" s="1403" t="s">
        <v>20</v>
      </c>
      <c r="N85" s="1403" t="s">
        <v>20</v>
      </c>
      <c r="O85" s="1403" t="s">
        <v>20</v>
      </c>
      <c r="P85" s="748" t="s">
        <v>3292</v>
      </c>
      <c r="Q85" s="749"/>
    </row>
    <row r="86" spans="2:17" ht="30" x14ac:dyDescent="0.25">
      <c r="B86" s="803"/>
      <c r="C86" s="739"/>
      <c r="D86" s="104"/>
      <c r="E86" s="94"/>
      <c r="F86" s="104"/>
      <c r="G86" s="803"/>
      <c r="H86" s="111"/>
      <c r="I86" s="96"/>
      <c r="J86" s="104" t="s">
        <v>3291</v>
      </c>
      <c r="K86" s="269" t="s">
        <v>3290</v>
      </c>
      <c r="L86" s="1644"/>
      <c r="M86" s="1404"/>
      <c r="N86" s="1404"/>
      <c r="O86" s="1404"/>
      <c r="P86" s="748"/>
      <c r="Q86" s="749"/>
    </row>
    <row r="87" spans="2:17" ht="30" x14ac:dyDescent="0.25">
      <c r="B87" s="803" t="s">
        <v>1569</v>
      </c>
      <c r="C87" s="1097" t="s">
        <v>3289</v>
      </c>
      <c r="D87" s="104" t="s">
        <v>3288</v>
      </c>
      <c r="E87" s="94">
        <v>1102576057</v>
      </c>
      <c r="F87" s="104" t="s">
        <v>274</v>
      </c>
      <c r="G87" s="803" t="s">
        <v>453</v>
      </c>
      <c r="H87" s="111">
        <v>40368</v>
      </c>
      <c r="I87" s="96" t="s">
        <v>368</v>
      </c>
      <c r="J87" s="104" t="s">
        <v>442</v>
      </c>
      <c r="K87" s="269" t="s">
        <v>3287</v>
      </c>
      <c r="L87" s="1642" t="s">
        <v>394</v>
      </c>
      <c r="M87" s="1403" t="s">
        <v>20</v>
      </c>
      <c r="N87" s="1403" t="s">
        <v>20</v>
      </c>
      <c r="O87" s="1403" t="s">
        <v>20</v>
      </c>
      <c r="P87" s="748"/>
      <c r="Q87" s="749"/>
    </row>
    <row r="88" spans="2:17" ht="30" x14ac:dyDescent="0.25">
      <c r="B88" s="803"/>
      <c r="C88" s="1097"/>
      <c r="D88" s="104"/>
      <c r="E88" s="94"/>
      <c r="F88" s="104"/>
      <c r="G88" s="803"/>
      <c r="H88" s="111"/>
      <c r="I88" s="96"/>
      <c r="J88" s="104" t="s">
        <v>442</v>
      </c>
      <c r="K88" s="269" t="s">
        <v>3286</v>
      </c>
      <c r="L88" s="1643"/>
      <c r="M88" s="1397"/>
      <c r="N88" s="1397"/>
      <c r="O88" s="1397"/>
      <c r="P88" s="748"/>
      <c r="Q88" s="749"/>
    </row>
    <row r="89" spans="2:17" ht="30" x14ac:dyDescent="0.25">
      <c r="B89" s="803"/>
      <c r="C89" s="1097"/>
      <c r="D89" s="104"/>
      <c r="E89" s="94"/>
      <c r="F89" s="104"/>
      <c r="G89" s="803"/>
      <c r="H89" s="111"/>
      <c r="I89" s="96"/>
      <c r="J89" s="104" t="s">
        <v>442</v>
      </c>
      <c r="K89" s="269" t="s">
        <v>3285</v>
      </c>
      <c r="L89" s="1644"/>
      <c r="M89" s="1404"/>
      <c r="N89" s="1404"/>
      <c r="O89" s="1404"/>
      <c r="P89" s="748"/>
      <c r="Q89" s="749"/>
    </row>
    <row r="90" spans="2:17" ht="30" x14ac:dyDescent="0.25">
      <c r="B90" s="803" t="s">
        <v>110</v>
      </c>
      <c r="C90" s="739" t="s">
        <v>111</v>
      </c>
      <c r="D90" s="104" t="s">
        <v>3284</v>
      </c>
      <c r="E90" s="94">
        <v>64719773</v>
      </c>
      <c r="F90" s="104" t="s">
        <v>1852</v>
      </c>
      <c r="G90" s="803" t="s">
        <v>453</v>
      </c>
      <c r="H90" s="111">
        <v>39793</v>
      </c>
      <c r="I90" s="96" t="s">
        <v>368</v>
      </c>
      <c r="J90" s="104" t="s">
        <v>3186</v>
      </c>
      <c r="K90" s="269" t="s">
        <v>3283</v>
      </c>
      <c r="L90" s="1642" t="s">
        <v>394</v>
      </c>
      <c r="M90" s="1403" t="s">
        <v>20</v>
      </c>
      <c r="N90" s="1403" t="s">
        <v>20</v>
      </c>
      <c r="O90" s="1403" t="s">
        <v>20</v>
      </c>
      <c r="P90" s="748"/>
      <c r="Q90" s="749"/>
    </row>
    <row r="91" spans="2:17" ht="30" x14ac:dyDescent="0.25">
      <c r="B91" s="803"/>
      <c r="C91" s="739"/>
      <c r="D91" s="104"/>
      <c r="E91" s="94"/>
      <c r="F91" s="104"/>
      <c r="G91" s="803"/>
      <c r="H91" s="111"/>
      <c r="I91" s="96"/>
      <c r="J91" s="104" t="s">
        <v>3186</v>
      </c>
      <c r="K91" s="269" t="s">
        <v>3282</v>
      </c>
      <c r="L91" s="1644"/>
      <c r="M91" s="1404"/>
      <c r="N91" s="1404"/>
      <c r="O91" s="1404"/>
      <c r="P91" s="748"/>
      <c r="Q91" s="749"/>
    </row>
    <row r="92" spans="2:17" ht="60" x14ac:dyDescent="0.25">
      <c r="B92" s="803" t="s">
        <v>110</v>
      </c>
      <c r="C92" s="739">
        <v>17150</v>
      </c>
      <c r="D92" s="104" t="s">
        <v>3281</v>
      </c>
      <c r="E92" s="94">
        <v>1113104183</v>
      </c>
      <c r="F92" s="104" t="s">
        <v>1852</v>
      </c>
      <c r="G92" s="803" t="s">
        <v>453</v>
      </c>
      <c r="H92" s="111">
        <v>41173</v>
      </c>
      <c r="I92" s="96" t="s">
        <v>368</v>
      </c>
      <c r="J92" s="104" t="s">
        <v>3280</v>
      </c>
      <c r="K92" s="269" t="s">
        <v>3279</v>
      </c>
      <c r="L92" s="107" t="s">
        <v>394</v>
      </c>
      <c r="M92" s="746" t="s">
        <v>20</v>
      </c>
      <c r="N92" s="746" t="s">
        <v>20</v>
      </c>
      <c r="O92" s="746" t="s">
        <v>20</v>
      </c>
      <c r="P92" s="748"/>
      <c r="Q92" s="749"/>
    </row>
    <row r="93" spans="2:17" ht="30" x14ac:dyDescent="0.25">
      <c r="B93" s="803" t="s">
        <v>110</v>
      </c>
      <c r="C93" s="739" t="s">
        <v>111</v>
      </c>
      <c r="D93" s="104" t="s">
        <v>3278</v>
      </c>
      <c r="E93" s="94">
        <v>64583827</v>
      </c>
      <c r="F93" s="104" t="s">
        <v>3277</v>
      </c>
      <c r="G93" s="803" t="s">
        <v>3269</v>
      </c>
      <c r="H93" s="111">
        <v>37239</v>
      </c>
      <c r="I93" s="96" t="s">
        <v>368</v>
      </c>
      <c r="J93" s="104" t="s">
        <v>3276</v>
      </c>
      <c r="K93" s="269" t="s">
        <v>3275</v>
      </c>
      <c r="L93" s="107" t="s">
        <v>394</v>
      </c>
      <c r="M93" s="746" t="s">
        <v>20</v>
      </c>
      <c r="N93" s="746" t="s">
        <v>20</v>
      </c>
      <c r="O93" s="746" t="s">
        <v>20</v>
      </c>
      <c r="P93" s="748"/>
      <c r="Q93" s="749"/>
    </row>
    <row r="94" spans="2:17" ht="60" x14ac:dyDescent="0.25">
      <c r="B94" s="268" t="s">
        <v>3274</v>
      </c>
      <c r="C94" s="1096" t="s">
        <v>3206</v>
      </c>
      <c r="D94" s="104" t="s">
        <v>3273</v>
      </c>
      <c r="E94" s="94">
        <v>1052952069</v>
      </c>
      <c r="F94" s="104" t="s">
        <v>113</v>
      </c>
      <c r="G94" s="803" t="s">
        <v>453</v>
      </c>
      <c r="H94" s="111">
        <v>40529</v>
      </c>
      <c r="I94" s="96" t="s">
        <v>368</v>
      </c>
      <c r="J94" s="104" t="s">
        <v>3272</v>
      </c>
      <c r="K94" s="269" t="s">
        <v>3271</v>
      </c>
      <c r="L94" s="107" t="s">
        <v>394</v>
      </c>
      <c r="M94" s="746" t="s">
        <v>20</v>
      </c>
      <c r="N94" s="746" t="s">
        <v>20</v>
      </c>
      <c r="O94" s="746" t="s">
        <v>20</v>
      </c>
      <c r="P94" s="748"/>
      <c r="Q94" s="749"/>
    </row>
    <row r="95" spans="2:17" ht="60" x14ac:dyDescent="0.25">
      <c r="B95" s="268" t="s">
        <v>456</v>
      </c>
      <c r="C95" s="739" t="s">
        <v>3206</v>
      </c>
      <c r="D95" s="104" t="s">
        <v>3270</v>
      </c>
      <c r="E95" s="94">
        <v>1102798913</v>
      </c>
      <c r="F95" s="104" t="s">
        <v>274</v>
      </c>
      <c r="G95" s="803" t="s">
        <v>3269</v>
      </c>
      <c r="H95" s="111">
        <v>39717</v>
      </c>
      <c r="I95" s="96" t="s">
        <v>368</v>
      </c>
      <c r="J95" s="104" t="s">
        <v>3268</v>
      </c>
      <c r="K95" s="269" t="s">
        <v>3267</v>
      </c>
      <c r="L95" s="107" t="s">
        <v>394</v>
      </c>
      <c r="M95" s="746" t="s">
        <v>20</v>
      </c>
      <c r="N95" s="746" t="s">
        <v>20</v>
      </c>
      <c r="O95" s="746" t="s">
        <v>20</v>
      </c>
      <c r="P95" s="2121" t="s">
        <v>3266</v>
      </c>
      <c r="Q95" s="2122"/>
    </row>
    <row r="96" spans="2:17" x14ac:dyDescent="0.25">
      <c r="B96" s="272"/>
      <c r="C96" s="739"/>
      <c r="D96" s="104"/>
      <c r="E96" s="94"/>
      <c r="F96" s="104"/>
      <c r="G96" s="803"/>
      <c r="H96" s="111"/>
      <c r="I96" s="96"/>
      <c r="J96" s="104"/>
      <c r="K96" s="269"/>
      <c r="L96" s="107"/>
      <c r="M96" s="746"/>
      <c r="N96" s="746"/>
      <c r="O96" s="746"/>
      <c r="P96" s="748"/>
      <c r="Q96" s="749"/>
    </row>
    <row r="97" spans="2:17" ht="150" x14ac:dyDescent="0.25">
      <c r="B97" s="272"/>
      <c r="C97" s="803"/>
      <c r="D97" s="104"/>
      <c r="E97" s="94"/>
      <c r="F97" s="803"/>
      <c r="G97" s="803"/>
      <c r="H97" s="111"/>
      <c r="I97" s="96"/>
      <c r="J97" s="104"/>
      <c r="K97" s="269"/>
      <c r="L97" s="107"/>
      <c r="M97" s="746"/>
      <c r="N97" s="746"/>
      <c r="O97" s="746"/>
      <c r="P97" s="748" t="s">
        <v>3265</v>
      </c>
      <c r="Q97" s="749"/>
    </row>
    <row r="98" spans="2:17" x14ac:dyDescent="0.25">
      <c r="B98" s="272"/>
      <c r="C98" s="13"/>
      <c r="D98" s="274"/>
      <c r="E98" s="275"/>
      <c r="F98" s="274"/>
      <c r="G98" s="274"/>
      <c r="H98" s="276"/>
      <c r="I98" s="274"/>
      <c r="J98" s="277"/>
      <c r="K98" s="278"/>
      <c r="L98" s="279"/>
      <c r="M98" s="274"/>
      <c r="N98" s="274"/>
      <c r="O98" s="274"/>
      <c r="P98" s="748"/>
      <c r="Q98" s="749"/>
    </row>
    <row r="99" spans="2:17" x14ac:dyDescent="0.25">
      <c r="B99" s="272"/>
      <c r="C99" s="803"/>
      <c r="D99" s="104"/>
      <c r="E99" s="94"/>
      <c r="F99" s="804"/>
      <c r="G99" s="804"/>
      <c r="H99" s="111"/>
      <c r="I99" s="96"/>
      <c r="J99" s="104"/>
      <c r="K99" s="269"/>
      <c r="L99" s="107"/>
      <c r="M99" s="746"/>
      <c r="N99" s="746"/>
      <c r="O99" s="746"/>
      <c r="P99" s="1392"/>
      <c r="Q99" s="1392"/>
    </row>
    <row r="100" spans="2:17" x14ac:dyDescent="0.25">
      <c r="B100" s="104"/>
      <c r="C100" s="13"/>
      <c r="D100" s="248"/>
      <c r="G100" s="249"/>
      <c r="H100" s="250"/>
      <c r="J100" s="248"/>
      <c r="K100" s="250"/>
      <c r="L100" s="248"/>
      <c r="M100" s="13"/>
      <c r="N100" s="13"/>
      <c r="O100" s="13"/>
    </row>
    <row r="101" spans="2:17" ht="15.75" thickBot="1" x14ac:dyDescent="0.3">
      <c r="B101" s="104"/>
      <c r="C101" s="13"/>
      <c r="D101" s="248"/>
      <c r="G101" s="249"/>
      <c r="H101" s="250"/>
      <c r="J101" s="248"/>
      <c r="K101" s="250"/>
      <c r="L101" s="248"/>
      <c r="M101" s="13"/>
      <c r="N101" s="13"/>
      <c r="O101" s="13"/>
    </row>
    <row r="102" spans="2:17" ht="27" thickBot="1" x14ac:dyDescent="0.3">
      <c r="B102" s="1393" t="s">
        <v>143</v>
      </c>
      <c r="C102" s="1394"/>
      <c r="D102" s="1394"/>
      <c r="E102" s="1394"/>
      <c r="F102" s="1394"/>
      <c r="G102" s="1394"/>
      <c r="H102" s="1394"/>
      <c r="I102" s="1394"/>
      <c r="J102" s="1394"/>
      <c r="K102" s="1394"/>
      <c r="L102" s="1394"/>
      <c r="M102" s="1394"/>
      <c r="N102" s="1395"/>
    </row>
    <row r="105" spans="2:17" ht="30" x14ac:dyDescent="0.25">
      <c r="B105" s="92" t="s">
        <v>19</v>
      </c>
      <c r="C105" s="92" t="s">
        <v>144</v>
      </c>
      <c r="D105" s="1387" t="s">
        <v>77</v>
      </c>
      <c r="E105" s="1388"/>
    </row>
    <row r="106" spans="2:17" x14ac:dyDescent="0.25">
      <c r="B106" s="120" t="s">
        <v>145</v>
      </c>
      <c r="C106" s="746" t="s">
        <v>20</v>
      </c>
      <c r="D106" s="1389"/>
      <c r="E106" s="1389"/>
    </row>
    <row r="109" spans="2:17" ht="26.25" x14ac:dyDescent="0.25">
      <c r="B109" s="1408" t="s">
        <v>146</v>
      </c>
      <c r="C109" s="1409"/>
      <c r="D109" s="1409"/>
      <c r="E109" s="1409"/>
      <c r="F109" s="1409"/>
      <c r="G109" s="1409"/>
      <c r="H109" s="1409"/>
      <c r="I109" s="1409"/>
      <c r="J109" s="1409"/>
      <c r="K109" s="1409"/>
      <c r="L109" s="1409"/>
      <c r="M109" s="1409"/>
      <c r="N109" s="1409"/>
      <c r="O109" s="1409"/>
      <c r="P109" s="1409"/>
    </row>
    <row r="111" spans="2:17" ht="15.75" thickBot="1" x14ac:dyDescent="0.3"/>
    <row r="112" spans="2:17" ht="27" thickBot="1" x14ac:dyDescent="0.3">
      <c r="B112" s="1393" t="s">
        <v>147</v>
      </c>
      <c r="C112" s="1394"/>
      <c r="D112" s="1394"/>
      <c r="E112" s="1394"/>
      <c r="F112" s="1394"/>
      <c r="G112" s="1394"/>
      <c r="H112" s="1394"/>
      <c r="I112" s="1394"/>
      <c r="J112" s="1394"/>
      <c r="K112" s="1394"/>
      <c r="L112" s="1394"/>
      <c r="M112" s="1394"/>
      <c r="N112" s="1395"/>
    </row>
    <row r="114" spans="1:26" ht="15.75" thickBot="1" x14ac:dyDescent="0.3">
      <c r="M114" s="46"/>
      <c r="N114" s="46"/>
    </row>
    <row r="115" spans="1:26" s="13" customFormat="1" ht="60.75" thickBot="1" x14ac:dyDescent="0.3">
      <c r="B115" s="47" t="s">
        <v>35</v>
      </c>
      <c r="C115" s="47" t="s">
        <v>36</v>
      </c>
      <c r="D115" s="47" t="s">
        <v>37</v>
      </c>
      <c r="E115" s="47" t="s">
        <v>38</v>
      </c>
      <c r="F115" s="47" t="s">
        <v>39</v>
      </c>
      <c r="G115" s="47" t="s">
        <v>40</v>
      </c>
      <c r="H115" s="47" t="s">
        <v>41</v>
      </c>
      <c r="I115" s="47" t="s">
        <v>42</v>
      </c>
      <c r="J115" s="47" t="s">
        <v>43</v>
      </c>
      <c r="K115" s="47" t="s">
        <v>44</v>
      </c>
      <c r="L115" s="47" t="s">
        <v>45</v>
      </c>
      <c r="M115" s="48" t="s">
        <v>46</v>
      </c>
      <c r="N115" s="47" t="s">
        <v>47</v>
      </c>
      <c r="O115" s="47" t="s">
        <v>48</v>
      </c>
      <c r="P115" s="49" t="s">
        <v>49</v>
      </c>
      <c r="Q115" s="49" t="s">
        <v>50</v>
      </c>
    </row>
    <row r="116" spans="1:26" s="62" customFormat="1" ht="15.75" thickBot="1" x14ac:dyDescent="0.3">
      <c r="A116" s="50">
        <v>1</v>
      </c>
      <c r="B116" s="1443"/>
      <c r="C116" s="1443"/>
      <c r="D116" s="1443"/>
      <c r="E116" s="1443"/>
      <c r="F116" s="1443"/>
      <c r="G116" s="1443"/>
      <c r="H116" s="1443"/>
      <c r="I116" s="1443"/>
      <c r="J116" s="1443"/>
      <c r="K116" s="1443"/>
      <c r="L116" s="1443"/>
      <c r="M116" s="1444"/>
      <c r="N116" s="75"/>
      <c r="O116" s="77"/>
      <c r="P116" s="77"/>
      <c r="Q116" s="65"/>
      <c r="R116" s="61"/>
      <c r="S116" s="61"/>
      <c r="T116" s="61"/>
      <c r="U116" s="61"/>
      <c r="V116" s="61"/>
      <c r="W116" s="61"/>
      <c r="X116" s="61"/>
      <c r="Y116" s="61"/>
      <c r="Z116" s="61"/>
    </row>
    <row r="117" spans="1:26" s="62" customFormat="1" ht="45" x14ac:dyDescent="0.25">
      <c r="A117" s="50">
        <f>+A116+1</f>
        <v>2</v>
      </c>
      <c r="B117" s="71" t="s">
        <v>3264</v>
      </c>
      <c r="C117" s="72" t="s">
        <v>3186</v>
      </c>
      <c r="D117" s="72" t="s">
        <v>3263</v>
      </c>
      <c r="E117" s="76" t="s">
        <v>21</v>
      </c>
      <c r="F117" s="73" t="s">
        <v>20</v>
      </c>
      <c r="G117" s="225">
        <v>1</v>
      </c>
      <c r="H117" s="226">
        <v>40219</v>
      </c>
      <c r="I117" s="74">
        <v>40492</v>
      </c>
      <c r="J117" s="74" t="s">
        <v>21</v>
      </c>
      <c r="K117" s="75">
        <v>9.0640000000000001</v>
      </c>
      <c r="L117" s="75"/>
      <c r="M117" s="75"/>
      <c r="N117" s="75"/>
      <c r="O117" s="77"/>
      <c r="P117" s="77">
        <v>117</v>
      </c>
      <c r="Q117" s="65" t="s">
        <v>376</v>
      </c>
      <c r="R117" s="61"/>
      <c r="S117" s="61"/>
      <c r="T117" s="61"/>
      <c r="U117" s="61"/>
      <c r="V117" s="61"/>
      <c r="W117" s="61"/>
      <c r="X117" s="61"/>
      <c r="Y117" s="61"/>
      <c r="Z117" s="61"/>
    </row>
    <row r="118" spans="1:26" s="62" customFormat="1" ht="45" x14ac:dyDescent="0.25">
      <c r="A118" s="50">
        <f>+A117+1</f>
        <v>3</v>
      </c>
      <c r="B118" s="71" t="s">
        <v>3198</v>
      </c>
      <c r="C118" s="72" t="s">
        <v>3186</v>
      </c>
      <c r="D118" s="72" t="s">
        <v>3263</v>
      </c>
      <c r="E118" s="76" t="s">
        <v>21</v>
      </c>
      <c r="F118" s="73" t="s">
        <v>20</v>
      </c>
      <c r="G118" s="228">
        <v>1</v>
      </c>
      <c r="H118" s="226">
        <v>40585</v>
      </c>
      <c r="I118" s="74">
        <v>40858</v>
      </c>
      <c r="J118" s="74" t="s">
        <v>21</v>
      </c>
      <c r="K118" s="75">
        <v>9.06</v>
      </c>
      <c r="L118" s="75"/>
      <c r="M118" s="75"/>
      <c r="N118" s="75"/>
      <c r="O118" s="77"/>
      <c r="P118" s="77">
        <v>118</v>
      </c>
      <c r="Q118" s="65" t="s">
        <v>376</v>
      </c>
      <c r="R118" s="61"/>
      <c r="S118" s="61"/>
      <c r="T118" s="61"/>
      <c r="U118" s="61"/>
      <c r="V118" s="61"/>
      <c r="W118" s="61"/>
      <c r="X118" s="61"/>
      <c r="Y118" s="61"/>
      <c r="Z118" s="61"/>
    </row>
    <row r="119" spans="1:26" s="62" customFormat="1" x14ac:dyDescent="0.25">
      <c r="A119" s="50"/>
      <c r="B119" s="71"/>
      <c r="C119" s="72"/>
      <c r="D119" s="72"/>
      <c r="E119" s="76"/>
      <c r="F119" s="73"/>
      <c r="G119" s="228"/>
      <c r="H119" s="226"/>
      <c r="I119" s="74"/>
      <c r="J119" s="74"/>
      <c r="K119" s="75"/>
      <c r="L119" s="75"/>
      <c r="M119" s="75"/>
      <c r="N119" s="75"/>
      <c r="O119" s="77"/>
      <c r="P119" s="77"/>
      <c r="Q119" s="65"/>
      <c r="R119" s="61"/>
      <c r="S119" s="61"/>
      <c r="T119" s="61"/>
      <c r="U119" s="61"/>
      <c r="V119" s="61"/>
      <c r="W119" s="61"/>
      <c r="X119" s="61"/>
      <c r="Y119" s="61"/>
      <c r="Z119" s="61"/>
    </row>
    <row r="120" spans="1:26" s="62" customFormat="1" x14ac:dyDescent="0.25">
      <c r="A120" s="50">
        <f>+A119+1</f>
        <v>1</v>
      </c>
      <c r="B120" s="71"/>
      <c r="C120" s="71"/>
      <c r="D120" s="71"/>
      <c r="E120" s="76"/>
      <c r="F120" s="73"/>
      <c r="G120" s="228"/>
      <c r="H120" s="226"/>
      <c r="I120" s="74"/>
      <c r="J120" s="74"/>
      <c r="K120" s="75"/>
      <c r="L120" s="75"/>
      <c r="M120" s="75"/>
      <c r="N120" s="75"/>
      <c r="O120" s="77"/>
      <c r="P120" s="77"/>
      <c r="Q120" s="65"/>
      <c r="R120" s="61"/>
      <c r="S120" s="61"/>
      <c r="T120" s="61"/>
      <c r="U120" s="61"/>
      <c r="V120" s="61"/>
      <c r="W120" s="61"/>
      <c r="X120" s="61"/>
      <c r="Y120" s="61"/>
      <c r="Z120" s="61"/>
    </row>
    <row r="121" spans="1:26" s="62" customFormat="1" x14ac:dyDescent="0.25">
      <c r="A121" s="50">
        <f>+A120+1</f>
        <v>2</v>
      </c>
      <c r="B121" s="71"/>
      <c r="C121" s="71"/>
      <c r="D121" s="71"/>
      <c r="E121" s="76"/>
      <c r="F121" s="73"/>
      <c r="G121" s="228"/>
      <c r="H121" s="226"/>
      <c r="I121" s="74"/>
      <c r="J121" s="74"/>
      <c r="K121" s="74"/>
      <c r="L121" s="74"/>
      <c r="M121" s="75"/>
      <c r="N121" s="75"/>
      <c r="O121" s="77"/>
      <c r="P121" s="77"/>
      <c r="Q121" s="65"/>
      <c r="R121" s="61"/>
      <c r="S121" s="61"/>
      <c r="T121" s="61"/>
      <c r="U121" s="61"/>
      <c r="V121" s="61"/>
      <c r="W121" s="61"/>
      <c r="X121" s="61"/>
      <c r="Y121" s="61"/>
      <c r="Z121" s="61"/>
    </row>
    <row r="122" spans="1:26" x14ac:dyDescent="0.25">
      <c r="B122" s="71"/>
      <c r="C122" s="72"/>
      <c r="D122" s="72"/>
      <c r="E122" s="228"/>
      <c r="F122" s="73"/>
      <c r="G122" s="228"/>
      <c r="H122" s="226"/>
      <c r="I122" s="74"/>
      <c r="J122" s="74"/>
      <c r="K122" s="74"/>
      <c r="L122" s="74"/>
      <c r="M122" s="75"/>
      <c r="N122" s="75"/>
      <c r="O122" s="77"/>
      <c r="P122" s="77"/>
      <c r="Q122" s="65"/>
    </row>
    <row r="123" spans="1:26" ht="15.75" thickBot="1" x14ac:dyDescent="0.3"/>
    <row r="124" spans="1:26" ht="30.75" thickBot="1" x14ac:dyDescent="0.3">
      <c r="B124" s="134" t="s">
        <v>152</v>
      </c>
      <c r="C124" s="135" t="s">
        <v>153</v>
      </c>
      <c r="D124" s="134" t="s">
        <v>29</v>
      </c>
      <c r="E124" s="135" t="s">
        <v>154</v>
      </c>
    </row>
    <row r="125" spans="1:26" x14ac:dyDescent="0.25">
      <c r="B125" s="136" t="s">
        <v>155</v>
      </c>
      <c r="C125" s="137">
        <v>20</v>
      </c>
      <c r="D125" s="137"/>
      <c r="E125" s="1396">
        <f>+D125+D126+D127</f>
        <v>0</v>
      </c>
    </row>
    <row r="126" spans="1:26" x14ac:dyDescent="0.25">
      <c r="B126" s="136" t="s">
        <v>156</v>
      </c>
      <c r="C126" s="740">
        <v>30</v>
      </c>
      <c r="D126" s="746">
        <v>0</v>
      </c>
      <c r="E126" s="1397"/>
    </row>
    <row r="127" spans="1:26" ht="15.75" thickBot="1" x14ac:dyDescent="0.3">
      <c r="B127" s="136" t="s">
        <v>157</v>
      </c>
      <c r="C127" s="139">
        <v>40</v>
      </c>
      <c r="D127" s="139">
        <v>0</v>
      </c>
      <c r="E127" s="1398"/>
    </row>
    <row r="129" spans="2:17" ht="15.75" thickBot="1" x14ac:dyDescent="0.3"/>
    <row r="130" spans="2:17" ht="27" thickBot="1" x14ac:dyDescent="0.3">
      <c r="B130" s="1393" t="s">
        <v>158</v>
      </c>
      <c r="C130" s="1394"/>
      <c r="D130" s="1394"/>
      <c r="E130" s="1394"/>
      <c r="F130" s="1394"/>
      <c r="G130" s="1394"/>
      <c r="H130" s="1394"/>
      <c r="I130" s="1394"/>
      <c r="J130" s="1394"/>
      <c r="K130" s="1394"/>
      <c r="L130" s="1394"/>
      <c r="M130" s="1394"/>
      <c r="N130" s="1395"/>
    </row>
    <row r="132" spans="2:17" ht="75" x14ac:dyDescent="0.25">
      <c r="B132" s="91" t="s">
        <v>87</v>
      </c>
      <c r="C132" s="91" t="s">
        <v>88</v>
      </c>
      <c r="D132" s="91" t="s">
        <v>89</v>
      </c>
      <c r="E132" s="91" t="s">
        <v>90</v>
      </c>
      <c r="F132" s="91" t="s">
        <v>91</v>
      </c>
      <c r="G132" s="91" t="s">
        <v>92</v>
      </c>
      <c r="H132" s="91" t="s">
        <v>93</v>
      </c>
      <c r="I132" s="91" t="s">
        <v>94</v>
      </c>
      <c r="J132" s="1387" t="s">
        <v>95</v>
      </c>
      <c r="K132" s="1405"/>
      <c r="L132" s="1388"/>
      <c r="M132" s="91" t="s">
        <v>96</v>
      </c>
      <c r="N132" s="91" t="s">
        <v>97</v>
      </c>
      <c r="O132" s="91" t="s">
        <v>98</v>
      </c>
      <c r="P132" s="1387" t="s">
        <v>77</v>
      </c>
      <c r="Q132" s="1388"/>
    </row>
    <row r="133" spans="2:17" ht="30" x14ac:dyDescent="0.25">
      <c r="B133" s="104" t="s">
        <v>1758</v>
      </c>
      <c r="C133" s="803">
        <v>1</v>
      </c>
      <c r="D133" s="104" t="s">
        <v>3262</v>
      </c>
      <c r="E133" s="94">
        <v>647575138</v>
      </c>
      <c r="F133" s="104" t="s">
        <v>332</v>
      </c>
      <c r="G133" s="804" t="s">
        <v>3261</v>
      </c>
      <c r="H133" s="269">
        <v>36399</v>
      </c>
      <c r="I133" s="95" t="s">
        <v>368</v>
      </c>
      <c r="J133" s="104" t="s">
        <v>3198</v>
      </c>
      <c r="K133" s="269" t="s">
        <v>3260</v>
      </c>
      <c r="L133" s="107" t="s">
        <v>394</v>
      </c>
      <c r="M133" s="746" t="s">
        <v>20</v>
      </c>
      <c r="N133" s="746" t="s">
        <v>20</v>
      </c>
      <c r="O133" s="746" t="s">
        <v>20</v>
      </c>
      <c r="P133" s="1392"/>
      <c r="Q133" s="1392"/>
    </row>
    <row r="134" spans="2:17" ht="30" x14ac:dyDescent="0.25">
      <c r="B134" s="104" t="s">
        <v>475</v>
      </c>
      <c r="C134" s="803">
        <v>1</v>
      </c>
      <c r="D134" s="104" t="s">
        <v>3259</v>
      </c>
      <c r="E134" s="94">
        <v>64556216</v>
      </c>
      <c r="F134" s="104" t="s">
        <v>3258</v>
      </c>
      <c r="G134" s="804" t="s">
        <v>3257</v>
      </c>
      <c r="H134" s="198">
        <v>33071</v>
      </c>
      <c r="I134" s="95" t="s">
        <v>368</v>
      </c>
      <c r="J134" s="104" t="s">
        <v>3198</v>
      </c>
      <c r="K134" s="269" t="s">
        <v>3256</v>
      </c>
      <c r="L134" s="107" t="s">
        <v>394</v>
      </c>
      <c r="M134" s="746" t="s">
        <v>20</v>
      </c>
      <c r="N134" s="746" t="s">
        <v>20</v>
      </c>
      <c r="O134" s="746" t="s">
        <v>20</v>
      </c>
      <c r="P134" s="739"/>
      <c r="Q134" s="746"/>
    </row>
    <row r="135" spans="2:17" ht="30" x14ac:dyDescent="0.25">
      <c r="B135" s="104" t="s">
        <v>1469</v>
      </c>
      <c r="C135" s="803">
        <v>1</v>
      </c>
      <c r="D135" s="104" t="s">
        <v>3255</v>
      </c>
      <c r="E135" s="94">
        <v>92531235</v>
      </c>
      <c r="F135" s="104" t="s">
        <v>379</v>
      </c>
      <c r="G135" s="803" t="s">
        <v>3254</v>
      </c>
      <c r="H135" s="111" t="s">
        <v>3253</v>
      </c>
      <c r="I135" s="95"/>
      <c r="J135" s="104" t="s">
        <v>3198</v>
      </c>
      <c r="K135" s="269" t="s">
        <v>3252</v>
      </c>
      <c r="L135" s="107" t="s">
        <v>394</v>
      </c>
      <c r="M135" s="746" t="s">
        <v>20</v>
      </c>
      <c r="N135" s="746" t="s">
        <v>20</v>
      </c>
      <c r="O135" s="746" t="s">
        <v>20</v>
      </c>
      <c r="P135" s="1392"/>
      <c r="Q135" s="1392"/>
    </row>
    <row r="136" spans="2:17" x14ac:dyDescent="0.25">
      <c r="B136" s="104"/>
      <c r="C136" s="13"/>
      <c r="D136" s="248"/>
      <c r="F136" s="248"/>
      <c r="G136" s="13"/>
      <c r="H136" s="250"/>
      <c r="K136" s="280"/>
      <c r="L136" s="248"/>
      <c r="M136" s="13"/>
      <c r="N136" s="13"/>
      <c r="O136" s="13"/>
    </row>
    <row r="137" spans="2:17" x14ac:dyDescent="0.25">
      <c r="C137" s="13"/>
      <c r="D137" s="248"/>
      <c r="G137" s="248"/>
      <c r="H137" s="250"/>
      <c r="K137" s="280"/>
      <c r="M137" s="13"/>
      <c r="N137" s="13"/>
      <c r="O137" s="13"/>
    </row>
    <row r="138" spans="2:17" ht="15.75" thickBot="1" x14ac:dyDescent="0.3">
      <c r="C138" s="13"/>
    </row>
    <row r="139" spans="2:17" ht="30" x14ac:dyDescent="0.25">
      <c r="B139" s="42" t="s">
        <v>19</v>
      </c>
      <c r="C139" s="42" t="s">
        <v>152</v>
      </c>
      <c r="D139" s="91" t="s">
        <v>153</v>
      </c>
      <c r="E139" s="42" t="s">
        <v>29</v>
      </c>
      <c r="F139" s="135" t="s">
        <v>182</v>
      </c>
      <c r="G139" s="147"/>
    </row>
    <row r="140" spans="2:17" ht="108" x14ac:dyDescent="0.2">
      <c r="B140" s="1399" t="s">
        <v>183</v>
      </c>
      <c r="C140" s="148" t="s">
        <v>184</v>
      </c>
      <c r="D140" s="746">
        <v>25</v>
      </c>
      <c r="E140" s="746">
        <v>25</v>
      </c>
      <c r="F140" s="1400">
        <f>+E140+E141+E142</f>
        <v>60</v>
      </c>
      <c r="G140" s="149"/>
    </row>
    <row r="141" spans="2:17" ht="96" x14ac:dyDescent="0.2">
      <c r="B141" s="1399"/>
      <c r="C141" s="148" t="s">
        <v>185</v>
      </c>
      <c r="D141" s="739">
        <v>25</v>
      </c>
      <c r="E141" s="746">
        <v>25</v>
      </c>
      <c r="F141" s="1401"/>
      <c r="G141" s="149"/>
    </row>
    <row r="142" spans="2:17" ht="60" x14ac:dyDescent="0.2">
      <c r="B142" s="1399"/>
      <c r="C142" s="148" t="s">
        <v>186</v>
      </c>
      <c r="D142" s="746">
        <v>10</v>
      </c>
      <c r="E142" s="746">
        <v>10</v>
      </c>
      <c r="F142" s="1402"/>
      <c r="G142" s="149"/>
    </row>
    <row r="143" spans="2:17" x14ac:dyDescent="0.25">
      <c r="C143"/>
    </row>
    <row r="146" spans="2:5" x14ac:dyDescent="0.25">
      <c r="B146" s="39" t="s">
        <v>187</v>
      </c>
    </row>
    <row r="149" spans="2:5" x14ac:dyDescent="0.25">
      <c r="B149" s="40" t="s">
        <v>19</v>
      </c>
      <c r="C149" s="40" t="s">
        <v>28</v>
      </c>
      <c r="D149" s="42" t="s">
        <v>29</v>
      </c>
      <c r="E149" s="42" t="s">
        <v>30</v>
      </c>
    </row>
    <row r="150" spans="2:5" ht="28.5" x14ac:dyDescent="0.25">
      <c r="B150" s="43" t="s">
        <v>188</v>
      </c>
      <c r="C150" s="813">
        <v>40</v>
      </c>
      <c r="D150" s="746">
        <f>+E125</f>
        <v>0</v>
      </c>
      <c r="E150" s="1403">
        <f>+D150+D151</f>
        <v>60</v>
      </c>
    </row>
    <row r="151" spans="2:5" ht="42.75" x14ac:dyDescent="0.25">
      <c r="B151" s="43" t="s">
        <v>189</v>
      </c>
      <c r="C151" s="813">
        <v>60</v>
      </c>
      <c r="D151" s="746">
        <f>+F140</f>
        <v>60</v>
      </c>
      <c r="E151" s="1404"/>
    </row>
  </sheetData>
  <mergeCells count="56">
    <mergeCell ref="E150:E151"/>
    <mergeCell ref="B130:N130"/>
    <mergeCell ref="J132:L132"/>
    <mergeCell ref="P132:Q132"/>
    <mergeCell ref="P133:Q133"/>
    <mergeCell ref="P135:Q135"/>
    <mergeCell ref="B140:B142"/>
    <mergeCell ref="F140:F142"/>
    <mergeCell ref="E125:E127"/>
    <mergeCell ref="L90:L91"/>
    <mergeCell ref="M90:M91"/>
    <mergeCell ref="N90:N91"/>
    <mergeCell ref="O90:O91"/>
    <mergeCell ref="D105:E105"/>
    <mergeCell ref="D106:E106"/>
    <mergeCell ref="B109:P109"/>
    <mergeCell ref="B112:N112"/>
    <mergeCell ref="B116:M116"/>
    <mergeCell ref="P99:Q99"/>
    <mergeCell ref="B102:N102"/>
    <mergeCell ref="P95:Q95"/>
    <mergeCell ref="L85:L86"/>
    <mergeCell ref="M85:M86"/>
    <mergeCell ref="N85:N86"/>
    <mergeCell ref="O85:O86"/>
    <mergeCell ref="L87:L89"/>
    <mergeCell ref="M87:M89"/>
    <mergeCell ref="N87:N89"/>
    <mergeCell ref="O87:O89"/>
    <mergeCell ref="J84:L84"/>
    <mergeCell ref="P84:Q84"/>
    <mergeCell ref="C61:N61"/>
    <mergeCell ref="B63:N63"/>
    <mergeCell ref="O66:P66"/>
    <mergeCell ref="O67:P67"/>
    <mergeCell ref="O68:P68"/>
    <mergeCell ref="O69:P69"/>
    <mergeCell ref="O70:P70"/>
    <mergeCell ref="C9:N9"/>
    <mergeCell ref="O71:P71"/>
    <mergeCell ref="O72:P72"/>
    <mergeCell ref="O73:P73"/>
    <mergeCell ref="B79:N79"/>
    <mergeCell ref="B57:B58"/>
    <mergeCell ref="C57:C58"/>
    <mergeCell ref="D57:E57"/>
    <mergeCell ref="B2:P2"/>
    <mergeCell ref="B4:P4"/>
    <mergeCell ref="C6:N6"/>
    <mergeCell ref="C7:N7"/>
    <mergeCell ref="C8:N8"/>
    <mergeCell ref="C12:E12"/>
    <mergeCell ref="B16:C23"/>
    <mergeCell ref="B24:C24"/>
    <mergeCell ref="E42:E43"/>
    <mergeCell ref="M47:N47"/>
  </mergeCells>
  <dataValidations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6:IV46 SR26:SR46 ACN26:ACN46 AMJ26:AMJ46 AWF26:AWF46 BGB26:BGB46 BPX26:BPX46 BZT26:BZT46 CJP26:CJP46 CTL26:CTL46 DDH26:DDH46 DND26:DND46 DWZ26:DWZ46 EGV26:EGV46 EQR26:EQR46 FAN26:FAN46 FKJ26:FKJ46 FUF26:FUF46 GEB26:GEB46 GNX26:GNX46 GXT26:GXT46 HHP26:HHP46 HRL26:HRL46 IBH26:IBH46 ILD26:ILD46 IUZ26:IUZ46 JEV26:JEV46 JOR26:JOR46 JYN26:JYN46 KIJ26:KIJ46 KSF26:KSF46 LCB26:LCB46 LLX26:LLX46 LVT26:LVT46 MFP26:MFP46 MPL26:MPL46 MZH26:MZH46 NJD26:NJD46 NSZ26:NSZ46 OCV26:OCV46 OMR26:OMR46 OWN26:OWN46 PGJ26:PGJ46 PQF26:PQF46 QAB26:QAB46 QJX26:QJX46 QTT26:QTT46 RDP26:RDP46 RNL26:RNL46 RXH26:RXH46 SHD26:SHD46 SQZ26:SQZ46 TAV26:TAV46 TKR26:TKR46 TUN26:TUN46 UEJ26:UEJ46 UOF26:UOF46 UYB26:UYB46 VHX26:VHX46 VRT26:VRT46 WBP26:WBP46 WLL26:WLL46 WVH26:WVH46">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6:A46 IS26:IS46 SO26:SO46 ACK26:ACK46 AMG26:AMG46 AWC26:AWC46 BFY26:BFY46 BPU26:BPU46 BZQ26:BZQ46 CJM26:CJM46 CTI26:CTI46 DDE26:DDE46 DNA26:DNA46 DWW26:DWW46 EGS26:EGS46 EQO26:EQO46 FAK26:FAK46 FKG26:FKG46 FUC26:FUC46 GDY26:GDY46 GNU26:GNU46 GXQ26:GXQ46 HHM26:HHM46 HRI26:HRI46 IBE26:IBE46 ILA26:ILA46 IUW26:IUW46 JES26:JES46 JOO26:JOO46 JYK26:JYK46 KIG26:KIG46 KSC26:KSC46 LBY26:LBY46 LLU26:LLU46 LVQ26:LVQ46 MFM26:MFM46 MPI26:MPI46 MZE26:MZE46 NJA26:NJA46 NSW26:NSW46 OCS26:OCS46 OMO26:OMO46 OWK26:OWK46 PGG26:PGG46 PQC26:PQC46 PZY26:PZY46 QJU26:QJU46 QTQ26:QTQ46 RDM26:RDM46 RNI26:RNI46 RXE26:RXE46 SHA26:SHA46 SQW26:SQW46 TAS26:TAS46 TKO26:TKO46 TUK26:TUK46 UEG26:UEG46 UOC26:UOC46 UXY26:UXY46 VHU26:VHU46 VRQ26:VRQ46 WBM26:WBM46 WLI26:WLI46 WVE26:WVE46">
      <formula1>"1,2,3,4,5"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5"/>
  <sheetViews>
    <sheetView topLeftCell="B15"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5.140625" style="1" customWidth="1"/>
    <col min="11" max="11" width="30.42578125" style="1" customWidth="1"/>
    <col min="12" max="13" width="18.7109375" style="1" customWidth="1"/>
    <col min="14" max="14" width="23" style="1" customWidth="1"/>
    <col min="15" max="15" width="26.140625" style="1" customWidth="1"/>
    <col min="16" max="16" width="19.5703125" style="1" bestFit="1" customWidth="1"/>
    <col min="17" max="17" width="20.5703125" style="1" customWidth="1"/>
    <col min="18" max="18" width="33"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2172</v>
      </c>
      <c r="D6" s="1443"/>
      <c r="E6" s="1443"/>
      <c r="F6" s="1443"/>
      <c r="G6" s="1443"/>
      <c r="H6" s="1443"/>
      <c r="I6" s="1443"/>
      <c r="J6" s="1443"/>
      <c r="K6" s="1443"/>
      <c r="L6" s="1443"/>
      <c r="M6" s="1443"/>
      <c r="N6" s="1444"/>
    </row>
    <row r="7" spans="2:16" ht="16.5" thickBot="1" x14ac:dyDescent="0.3">
      <c r="B7" s="3" t="s">
        <v>4</v>
      </c>
      <c r="C7" s="1533" t="s">
        <v>2172</v>
      </c>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18</v>
      </c>
      <c r="D10" s="1415"/>
      <c r="E10" s="1416"/>
      <c r="F10" s="4"/>
      <c r="G10" s="4"/>
      <c r="H10" s="4"/>
      <c r="I10" s="4"/>
      <c r="J10" s="4"/>
      <c r="K10" s="4"/>
      <c r="L10" s="4"/>
      <c r="M10" s="4"/>
      <c r="N10" s="5"/>
    </row>
    <row r="11" spans="2:16" ht="16.5" thickBot="1" x14ac:dyDescent="0.3">
      <c r="B11" s="6" t="s">
        <v>10</v>
      </c>
      <c r="C11" s="281">
        <v>41978</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15" customHeight="1" x14ac:dyDescent="0.25">
      <c r="B14" s="1417" t="s">
        <v>11</v>
      </c>
      <c r="C14" s="1417"/>
      <c r="D14" s="760" t="s">
        <v>12</v>
      </c>
      <c r="E14" s="760" t="s">
        <v>13</v>
      </c>
      <c r="F14" s="760" t="s">
        <v>14</v>
      </c>
      <c r="G14" s="16"/>
      <c r="I14" s="17"/>
      <c r="J14" s="17"/>
      <c r="K14" s="17"/>
      <c r="L14" s="17"/>
      <c r="M14" s="17"/>
      <c r="N14" s="14"/>
    </row>
    <row r="15" spans="2:16" x14ac:dyDescent="0.25">
      <c r="B15" s="1417"/>
      <c r="C15" s="1417"/>
      <c r="D15" s="760">
        <v>18</v>
      </c>
      <c r="E15" s="18">
        <v>1901530250</v>
      </c>
      <c r="F15" s="19">
        <v>850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c r="F22" s="19">
        <f>SUM(F15:F21)</f>
        <v>850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680</v>
      </c>
      <c r="D24" s="32"/>
      <c r="E24" s="18">
        <v>1901530250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t="s">
        <v>23</v>
      </c>
      <c r="D31" s="41"/>
      <c r="E31"/>
      <c r="F31"/>
      <c r="G31"/>
      <c r="H31"/>
      <c r="I31" s="13"/>
      <c r="J31" s="13"/>
      <c r="K31" s="13"/>
      <c r="L31" s="13"/>
      <c r="M31" s="13"/>
      <c r="N31" s="14"/>
    </row>
    <row r="32" spans="1:14" x14ac:dyDescent="0.25">
      <c r="A32" s="36"/>
      <c r="B32" s="41" t="s">
        <v>25</v>
      </c>
      <c r="C32" s="41"/>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75</v>
      </c>
      <c r="F40"/>
      <c r="G40"/>
      <c r="H40"/>
      <c r="I40" s="13"/>
      <c r="J40" s="13"/>
      <c r="K40" s="13"/>
      <c r="L40" s="13"/>
      <c r="M40" s="13"/>
      <c r="N40" s="14"/>
    </row>
    <row r="41" spans="1:17" ht="42.7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28.5" x14ac:dyDescent="0.25">
      <c r="A49" s="50">
        <v>1</v>
      </c>
      <c r="B49" s="64" t="s">
        <v>2172</v>
      </c>
      <c r="C49" s="52" t="s">
        <v>2172</v>
      </c>
      <c r="D49" s="52" t="s">
        <v>4929</v>
      </c>
      <c r="E49" s="53">
        <v>7018201200085</v>
      </c>
      <c r="F49" s="52" t="s">
        <v>20</v>
      </c>
      <c r="G49" s="54">
        <v>1</v>
      </c>
      <c r="H49" s="55">
        <v>40939</v>
      </c>
      <c r="I49" s="56">
        <v>41273</v>
      </c>
      <c r="J49" s="56" t="s">
        <v>21</v>
      </c>
      <c r="K49" s="57">
        <v>11</v>
      </c>
      <c r="L49" s="57">
        <v>0</v>
      </c>
      <c r="M49" s="58">
        <v>24</v>
      </c>
      <c r="N49" s="58">
        <f>+M49*G49</f>
        <v>24</v>
      </c>
      <c r="O49" s="59">
        <v>10488224</v>
      </c>
      <c r="P49" s="60" t="s">
        <v>5703</v>
      </c>
      <c r="Q49" s="60"/>
      <c r="R49" s="61"/>
      <c r="S49" s="61"/>
      <c r="T49" s="61"/>
      <c r="U49" s="61"/>
      <c r="V49" s="61"/>
      <c r="W49" s="61"/>
      <c r="X49" s="61"/>
      <c r="Y49" s="61"/>
      <c r="Z49" s="61"/>
    </row>
    <row r="50" spans="1:26" s="62" customFormat="1" ht="28.5" x14ac:dyDescent="0.25">
      <c r="A50" s="50">
        <f t="shared" ref="A50:A56" si="0">+A49+1</f>
        <v>2</v>
      </c>
      <c r="B50" s="64" t="s">
        <v>2172</v>
      </c>
      <c r="C50" s="52" t="s">
        <v>2172</v>
      </c>
      <c r="D50" s="52" t="s">
        <v>4929</v>
      </c>
      <c r="E50" s="53">
        <v>701820130193</v>
      </c>
      <c r="F50" s="52" t="s">
        <v>20</v>
      </c>
      <c r="G50" s="54">
        <v>1</v>
      </c>
      <c r="H50" s="55">
        <v>41307</v>
      </c>
      <c r="I50" s="56">
        <v>41639</v>
      </c>
      <c r="J50" s="56" t="s">
        <v>21</v>
      </c>
      <c r="K50" s="57">
        <v>10.92</v>
      </c>
      <c r="L50" s="57">
        <v>0</v>
      </c>
      <c r="M50" s="58">
        <v>492</v>
      </c>
      <c r="N50" s="58">
        <f>+M50*G50</f>
        <v>492</v>
      </c>
      <c r="O50" s="59">
        <v>370045032</v>
      </c>
      <c r="P50" s="60" t="s">
        <v>5702</v>
      </c>
      <c r="Q50" s="60"/>
      <c r="R50" s="61"/>
      <c r="S50" s="61"/>
      <c r="T50" s="61"/>
      <c r="U50" s="61"/>
      <c r="V50" s="61"/>
      <c r="W50" s="61"/>
      <c r="X50" s="61"/>
      <c r="Y50" s="61"/>
      <c r="Z50" s="61"/>
    </row>
    <row r="51" spans="1:26" s="62" customFormat="1" ht="28.5" x14ac:dyDescent="0.25">
      <c r="A51" s="50">
        <f t="shared" si="0"/>
        <v>3</v>
      </c>
      <c r="B51" s="64" t="s">
        <v>2172</v>
      </c>
      <c r="C51" s="52" t="s">
        <v>2172</v>
      </c>
      <c r="D51" s="52" t="s">
        <v>4929</v>
      </c>
      <c r="E51" s="53">
        <v>701820140245</v>
      </c>
      <c r="F51" s="52" t="s">
        <v>20</v>
      </c>
      <c r="G51" s="54">
        <v>1</v>
      </c>
      <c r="H51" s="55" t="s">
        <v>5701</v>
      </c>
      <c r="I51" s="56">
        <v>41973</v>
      </c>
      <c r="J51" s="56" t="s">
        <v>21</v>
      </c>
      <c r="K51" s="57">
        <v>8.26</v>
      </c>
      <c r="L51" s="57">
        <v>0</v>
      </c>
      <c r="M51" s="58">
        <v>252</v>
      </c>
      <c r="N51" s="58">
        <f>+M51*G51</f>
        <v>252</v>
      </c>
      <c r="O51" s="59">
        <v>237609828</v>
      </c>
      <c r="P51" s="60" t="s">
        <v>5700</v>
      </c>
      <c r="Q51" s="60"/>
      <c r="R51" s="61"/>
      <c r="S51" s="61"/>
      <c r="T51" s="61"/>
      <c r="U51" s="61"/>
      <c r="V51" s="61"/>
      <c r="W51" s="61"/>
      <c r="X51" s="61"/>
      <c r="Y51" s="61"/>
      <c r="Z51" s="61"/>
    </row>
    <row r="52" spans="1:26" s="62" customFormat="1" x14ac:dyDescent="0.25">
      <c r="A52" s="50">
        <f t="shared" si="0"/>
        <v>4</v>
      </c>
      <c r="B52" s="71"/>
      <c r="C52" s="72"/>
      <c r="D52" s="71"/>
      <c r="E52" s="53"/>
      <c r="F52" s="73"/>
      <c r="G52" s="73"/>
      <c r="H52" s="73"/>
      <c r="I52" s="74"/>
      <c r="J52" s="74"/>
      <c r="K52" s="75"/>
      <c r="L52" s="75"/>
      <c r="M52" s="76"/>
      <c r="N52" s="76"/>
      <c r="O52" s="77"/>
      <c r="P52" s="77"/>
      <c r="Q52" s="65"/>
      <c r="R52" s="61"/>
      <c r="S52" s="61"/>
      <c r="T52" s="61"/>
      <c r="U52" s="61"/>
      <c r="V52" s="61"/>
      <c r="W52" s="61"/>
      <c r="X52" s="61"/>
      <c r="Y52" s="61"/>
      <c r="Z52" s="61"/>
    </row>
    <row r="53" spans="1:26" s="62" customFormat="1" x14ac:dyDescent="0.25">
      <c r="A53" s="50">
        <f t="shared" si="0"/>
        <v>5</v>
      </c>
      <c r="B53" s="71"/>
      <c r="C53" s="72"/>
      <c r="D53" s="71"/>
      <c r="E53" s="53"/>
      <c r="F53" s="73"/>
      <c r="G53" s="73"/>
      <c r="H53" s="73"/>
      <c r="I53" s="74"/>
      <c r="J53" s="74"/>
      <c r="K53" s="75"/>
      <c r="L53" s="75"/>
      <c r="M53" s="76"/>
      <c r="N53" s="76"/>
      <c r="O53" s="77"/>
      <c r="P53" s="77"/>
      <c r="Q53" s="65"/>
      <c r="R53" s="61"/>
      <c r="S53" s="61"/>
      <c r="T53" s="61"/>
      <c r="U53" s="61"/>
      <c r="V53" s="61"/>
      <c r="W53" s="61"/>
      <c r="X53" s="61"/>
      <c r="Y53" s="61"/>
      <c r="Z53" s="61"/>
    </row>
    <row r="54" spans="1:26" s="62" customFormat="1" x14ac:dyDescent="0.25">
      <c r="A54" s="50">
        <f t="shared" si="0"/>
        <v>6</v>
      </c>
      <c r="B54" s="71"/>
      <c r="C54" s="72"/>
      <c r="D54" s="71"/>
      <c r="E54" s="53"/>
      <c r="F54" s="73"/>
      <c r="G54" s="73"/>
      <c r="H54" s="73"/>
      <c r="I54" s="74"/>
      <c r="J54" s="74"/>
      <c r="K54" s="75"/>
      <c r="L54" s="75"/>
      <c r="M54" s="76"/>
      <c r="N54" s="76"/>
      <c r="O54" s="77"/>
      <c r="P54" s="77"/>
      <c r="Q54" s="65"/>
      <c r="R54" s="61"/>
      <c r="S54" s="61"/>
      <c r="T54" s="61"/>
      <c r="U54" s="61"/>
      <c r="V54" s="61"/>
      <c r="W54" s="61"/>
      <c r="X54" s="61"/>
      <c r="Y54" s="61"/>
      <c r="Z54" s="61"/>
    </row>
    <row r="55" spans="1:26" s="62" customFormat="1" x14ac:dyDescent="0.25">
      <c r="A55" s="50">
        <f t="shared" si="0"/>
        <v>7</v>
      </c>
      <c r="B55" s="71"/>
      <c r="C55" s="72"/>
      <c r="D55" s="71"/>
      <c r="E55" s="53"/>
      <c r="F55" s="73"/>
      <c r="G55" s="73"/>
      <c r="H55" s="73"/>
      <c r="I55" s="74"/>
      <c r="J55" s="74"/>
      <c r="K55" s="75"/>
      <c r="L55" s="75"/>
      <c r="M55" s="76"/>
      <c r="N55" s="76"/>
      <c r="O55" s="77"/>
      <c r="P55" s="77"/>
      <c r="Q55" s="65"/>
      <c r="R55" s="61"/>
      <c r="S55" s="61"/>
      <c r="T55" s="61"/>
      <c r="U55" s="61"/>
      <c r="V55" s="61"/>
      <c r="W55" s="61"/>
      <c r="X55" s="61"/>
      <c r="Y55" s="61"/>
      <c r="Z55" s="61"/>
    </row>
    <row r="56" spans="1:26" s="62" customFormat="1" x14ac:dyDescent="0.25">
      <c r="A56" s="50">
        <f t="shared" si="0"/>
        <v>8</v>
      </c>
      <c r="B56" s="71"/>
      <c r="C56" s="72"/>
      <c r="D56" s="71"/>
      <c r="E56" s="53"/>
      <c r="F56" s="73"/>
      <c r="G56" s="73"/>
      <c r="H56" s="73"/>
      <c r="I56" s="74"/>
      <c r="J56" s="74"/>
      <c r="K56" s="74"/>
      <c r="L56" s="74"/>
      <c r="M56" s="76"/>
      <c r="N56" s="76"/>
      <c r="O56" s="77"/>
      <c r="P56" s="77"/>
      <c r="Q56" s="65"/>
      <c r="R56" s="61"/>
      <c r="S56" s="61"/>
      <c r="T56" s="61"/>
      <c r="U56" s="61"/>
      <c r="V56" s="61"/>
      <c r="W56" s="61"/>
      <c r="X56" s="61"/>
      <c r="Y56" s="61"/>
      <c r="Z56" s="61"/>
    </row>
    <row r="57" spans="1:26" s="62" customFormat="1" x14ac:dyDescent="0.25">
      <c r="A57" s="50"/>
      <c r="B57" s="78" t="s">
        <v>30</v>
      </c>
      <c r="C57" s="72"/>
      <c r="D57" s="71"/>
      <c r="E57" s="53"/>
      <c r="F57" s="73"/>
      <c r="G57" s="73"/>
      <c r="H57" s="73"/>
      <c r="I57" s="74"/>
      <c r="J57" s="74"/>
      <c r="K57" s="79">
        <f>SUM(K49:K56)</f>
        <v>30.18</v>
      </c>
      <c r="L57" s="79">
        <f>SUM(L49:L56)</f>
        <v>0</v>
      </c>
      <c r="M57" s="80">
        <f>SUM(M49:M56)</f>
        <v>768</v>
      </c>
      <c r="N57" s="80">
        <f>SUM(N49:N56)</f>
        <v>768</v>
      </c>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f>+K57</f>
        <v>30.18</v>
      </c>
      <c r="D61" s="88"/>
      <c r="E61" s="88"/>
      <c r="F61" s="89"/>
      <c r="G61" s="89"/>
      <c r="H61" s="89"/>
      <c r="I61" s="89"/>
      <c r="J61" s="89"/>
      <c r="K61" s="89"/>
      <c r="L61" s="89"/>
      <c r="M61" s="89"/>
    </row>
    <row r="62" spans="1:26" s="82" customFormat="1" x14ac:dyDescent="0.25">
      <c r="B62" s="86" t="s">
        <v>62</v>
      </c>
      <c r="C62" s="87">
        <f>+M57</f>
        <v>768</v>
      </c>
      <c r="D62" s="88"/>
      <c r="E62" s="88"/>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75"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ht="15" customHeight="1" x14ac:dyDescent="0.25">
      <c r="B69" s="94" t="s">
        <v>5699</v>
      </c>
      <c r="C69" s="94" t="s">
        <v>2543</v>
      </c>
      <c r="D69" s="95" t="s">
        <v>5698</v>
      </c>
      <c r="E69" s="95">
        <v>200</v>
      </c>
      <c r="F69" s="96"/>
      <c r="G69" s="96"/>
      <c r="H69" s="96" t="s">
        <v>21</v>
      </c>
      <c r="I69" s="97"/>
      <c r="J69" s="97" t="s">
        <v>20</v>
      </c>
      <c r="K69" s="41" t="s">
        <v>20</v>
      </c>
      <c r="L69" s="41" t="s">
        <v>20</v>
      </c>
      <c r="M69" s="41" t="s">
        <v>20</v>
      </c>
      <c r="N69" s="41" t="s">
        <v>20</v>
      </c>
      <c r="O69" s="1390" t="s">
        <v>5697</v>
      </c>
      <c r="P69" s="1391"/>
      <c r="Q69" s="41"/>
    </row>
    <row r="70" spans="2:17" ht="15" customHeight="1" x14ac:dyDescent="0.25">
      <c r="B70" s="94" t="s">
        <v>5696</v>
      </c>
      <c r="C70" s="94" t="s">
        <v>366</v>
      </c>
      <c r="D70" s="95" t="s">
        <v>5695</v>
      </c>
      <c r="E70" s="95">
        <v>300</v>
      </c>
      <c r="F70" s="96"/>
      <c r="G70" s="96" t="s">
        <v>20</v>
      </c>
      <c r="H70" s="96"/>
      <c r="I70" s="97" t="s">
        <v>20</v>
      </c>
      <c r="J70" s="97" t="s">
        <v>20</v>
      </c>
      <c r="K70" s="41" t="s">
        <v>20</v>
      </c>
      <c r="L70" s="41" t="s">
        <v>20</v>
      </c>
      <c r="M70" s="41" t="s">
        <v>20</v>
      </c>
      <c r="N70" s="41" t="s">
        <v>20</v>
      </c>
      <c r="O70" s="1390" t="s">
        <v>5694</v>
      </c>
      <c r="P70" s="1391"/>
      <c r="Q70" s="41"/>
    </row>
    <row r="71" spans="2:17" x14ac:dyDescent="0.25">
      <c r="B71" s="94" t="s">
        <v>5693</v>
      </c>
      <c r="C71" s="94" t="s">
        <v>366</v>
      </c>
      <c r="D71" s="95" t="s">
        <v>5692</v>
      </c>
      <c r="E71" s="95">
        <v>300</v>
      </c>
      <c r="F71" s="96"/>
      <c r="G71" s="96" t="s">
        <v>20</v>
      </c>
      <c r="H71" s="96"/>
      <c r="I71" s="97" t="s">
        <v>20</v>
      </c>
      <c r="J71" s="97" t="s">
        <v>20</v>
      </c>
      <c r="K71" s="41" t="s">
        <v>20</v>
      </c>
      <c r="L71" s="41" t="s">
        <v>20</v>
      </c>
      <c r="M71" s="41" t="s">
        <v>20</v>
      </c>
      <c r="N71" s="41" t="s">
        <v>20</v>
      </c>
      <c r="O71" s="1410"/>
      <c r="P71" s="1411"/>
      <c r="Q71" s="41"/>
    </row>
    <row r="72" spans="2:17" x14ac:dyDescent="0.25">
      <c r="B72" s="94" t="s">
        <v>5691</v>
      </c>
      <c r="C72" s="94" t="s">
        <v>366</v>
      </c>
      <c r="D72" s="95" t="s">
        <v>5690</v>
      </c>
      <c r="E72" s="95">
        <v>150</v>
      </c>
      <c r="F72" s="96"/>
      <c r="G72" s="96" t="s">
        <v>21</v>
      </c>
      <c r="H72" s="96"/>
      <c r="I72" s="97" t="s">
        <v>20</v>
      </c>
      <c r="J72" s="97" t="s">
        <v>20</v>
      </c>
      <c r="K72" s="41" t="s">
        <v>20</v>
      </c>
      <c r="L72" s="41" t="s">
        <v>20</v>
      </c>
      <c r="M72" s="41" t="s">
        <v>20</v>
      </c>
      <c r="N72" s="41" t="s">
        <v>20</v>
      </c>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41"/>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19" ht="27" thickBot="1" x14ac:dyDescent="0.3">
      <c r="B81" s="1393" t="s">
        <v>86</v>
      </c>
      <c r="C81" s="1394"/>
      <c r="D81" s="1394"/>
      <c r="E81" s="1394"/>
      <c r="F81" s="1394"/>
      <c r="G81" s="1394"/>
      <c r="H81" s="1394"/>
      <c r="I81" s="1394"/>
      <c r="J81" s="1394"/>
      <c r="K81" s="1394"/>
      <c r="L81" s="1394"/>
      <c r="M81" s="1394"/>
      <c r="N81" s="1395"/>
    </row>
    <row r="86" spans="2:19"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19" s="102" customFormat="1" ht="30" x14ac:dyDescent="0.25">
      <c r="B87" s="98"/>
      <c r="C87" s="98"/>
      <c r="D87" s="98"/>
      <c r="E87" s="98"/>
      <c r="F87" s="98"/>
      <c r="G87" s="98"/>
      <c r="H87" s="98"/>
      <c r="I87" s="98"/>
      <c r="J87" s="775" t="s">
        <v>99</v>
      </c>
      <c r="K87" s="778" t="s">
        <v>100</v>
      </c>
      <c r="L87" s="776" t="s">
        <v>101</v>
      </c>
      <c r="M87" s="98"/>
      <c r="N87" s="98"/>
      <c r="O87" s="98"/>
      <c r="P87" s="775"/>
      <c r="Q87" s="776"/>
    </row>
    <row r="88" spans="2:19" ht="210" x14ac:dyDescent="0.25">
      <c r="B88" s="104" t="s">
        <v>5689</v>
      </c>
      <c r="C88" s="104" t="s">
        <v>464</v>
      </c>
      <c r="D88" s="94" t="s">
        <v>5688</v>
      </c>
      <c r="E88" s="94">
        <v>64748580</v>
      </c>
      <c r="F88" s="104" t="s">
        <v>3571</v>
      </c>
      <c r="G88" s="104" t="s">
        <v>161</v>
      </c>
      <c r="H88" s="105">
        <v>38282</v>
      </c>
      <c r="I88" s="95" t="s">
        <v>81</v>
      </c>
      <c r="J88" s="106" t="s">
        <v>5687</v>
      </c>
      <c r="K88" s="107" t="s">
        <v>5686</v>
      </c>
      <c r="L88" s="107" t="s">
        <v>5685</v>
      </c>
      <c r="M88" s="41" t="s">
        <v>20</v>
      </c>
      <c r="N88" s="41" t="s">
        <v>20</v>
      </c>
      <c r="O88" s="41" t="s">
        <v>20</v>
      </c>
      <c r="P88" s="1390" t="s">
        <v>5684</v>
      </c>
      <c r="Q88" s="1391"/>
    </row>
    <row r="89" spans="2:19" ht="225" x14ac:dyDescent="0.25">
      <c r="B89" s="104" t="s">
        <v>5683</v>
      </c>
      <c r="C89" s="104" t="s">
        <v>464</v>
      </c>
      <c r="D89" s="104" t="s">
        <v>5682</v>
      </c>
      <c r="E89" s="94">
        <v>64749947</v>
      </c>
      <c r="F89" s="94" t="s">
        <v>274</v>
      </c>
      <c r="G89" s="104" t="s">
        <v>161</v>
      </c>
      <c r="H89" s="111">
        <v>39436</v>
      </c>
      <c r="I89" s="203" t="s">
        <v>20</v>
      </c>
      <c r="J89" s="104" t="s">
        <v>5681</v>
      </c>
      <c r="K89" s="107" t="s">
        <v>5680</v>
      </c>
      <c r="L89" s="107" t="s">
        <v>5679</v>
      </c>
      <c r="M89" s="41" t="s">
        <v>20</v>
      </c>
      <c r="N89" s="41" t="s">
        <v>20</v>
      </c>
      <c r="O89" s="41" t="s">
        <v>20</v>
      </c>
      <c r="P89" s="1389"/>
      <c r="Q89" s="1389"/>
    </row>
    <row r="90" spans="2:19" ht="45" customHeight="1" x14ac:dyDescent="0.25">
      <c r="B90" s="104" t="s">
        <v>5668</v>
      </c>
      <c r="C90" s="104" t="s">
        <v>215</v>
      </c>
      <c r="D90" s="104" t="s">
        <v>5678</v>
      </c>
      <c r="E90" s="94">
        <v>64749255</v>
      </c>
      <c r="F90" s="104" t="s">
        <v>5677</v>
      </c>
      <c r="G90" s="104" t="s">
        <v>114</v>
      </c>
      <c r="H90" s="111">
        <v>37816</v>
      </c>
      <c r="I90" s="95" t="s">
        <v>81</v>
      </c>
      <c r="J90" s="104" t="s">
        <v>5676</v>
      </c>
      <c r="K90" s="107" t="s">
        <v>5675</v>
      </c>
      <c r="L90" s="97" t="s">
        <v>3579</v>
      </c>
      <c r="M90" s="41" t="s">
        <v>20</v>
      </c>
      <c r="N90" s="41" t="s">
        <v>21</v>
      </c>
      <c r="O90" s="41" t="s">
        <v>20</v>
      </c>
      <c r="P90" s="1390" t="s">
        <v>5674</v>
      </c>
      <c r="Q90" s="1391"/>
    </row>
    <row r="91" spans="2:19" ht="300" customHeight="1" x14ac:dyDescent="0.25">
      <c r="B91" s="104" t="s">
        <v>5668</v>
      </c>
      <c r="D91" s="104" t="s">
        <v>2777</v>
      </c>
      <c r="E91" s="94">
        <v>23063378</v>
      </c>
      <c r="F91" s="104" t="s">
        <v>3571</v>
      </c>
      <c r="G91" s="104" t="s">
        <v>161</v>
      </c>
      <c r="H91" s="111">
        <v>37224</v>
      </c>
      <c r="I91" s="95" t="s">
        <v>81</v>
      </c>
      <c r="J91" s="104" t="s">
        <v>5673</v>
      </c>
      <c r="K91" s="107" t="s">
        <v>5672</v>
      </c>
      <c r="L91" s="107" t="s">
        <v>5671</v>
      </c>
      <c r="M91" s="41" t="s">
        <v>20</v>
      </c>
      <c r="N91" s="41" t="s">
        <v>21</v>
      </c>
      <c r="O91" s="41" t="s">
        <v>20</v>
      </c>
      <c r="P91" s="1390" t="s">
        <v>5670</v>
      </c>
      <c r="Q91" s="1391"/>
      <c r="R91" s="1370" t="s">
        <v>5669</v>
      </c>
      <c r="S91" s="1044"/>
    </row>
    <row r="92" spans="2:19" ht="30" customHeight="1" x14ac:dyDescent="0.25">
      <c r="B92" s="104" t="s">
        <v>5668</v>
      </c>
      <c r="C92" s="104" t="s">
        <v>5667</v>
      </c>
      <c r="D92" s="104" t="s">
        <v>5666</v>
      </c>
      <c r="E92" s="94">
        <v>23063084</v>
      </c>
      <c r="F92" s="104" t="s">
        <v>5665</v>
      </c>
      <c r="G92" s="104" t="s">
        <v>5664</v>
      </c>
      <c r="H92" s="111">
        <v>35105</v>
      </c>
      <c r="I92" s="95" t="s">
        <v>81</v>
      </c>
      <c r="J92" s="104" t="s">
        <v>1250</v>
      </c>
      <c r="K92" s="107" t="s">
        <v>5663</v>
      </c>
      <c r="L92" s="107" t="s">
        <v>5662</v>
      </c>
      <c r="M92" s="41" t="s">
        <v>20</v>
      </c>
      <c r="N92" s="41" t="s">
        <v>20</v>
      </c>
      <c r="O92" s="41" t="s">
        <v>20</v>
      </c>
      <c r="P92" s="1390" t="s">
        <v>5661</v>
      </c>
      <c r="Q92" s="1391"/>
    </row>
    <row r="93" spans="2:19" ht="30" customHeight="1" x14ac:dyDescent="0.25">
      <c r="B93" s="104" t="s">
        <v>1158</v>
      </c>
      <c r="C93" s="104" t="s">
        <v>111</v>
      </c>
      <c r="D93" s="104" t="s">
        <v>5660</v>
      </c>
      <c r="E93" s="94">
        <v>42208934</v>
      </c>
      <c r="F93" s="94" t="s">
        <v>315</v>
      </c>
      <c r="G93" s="104" t="s">
        <v>5657</v>
      </c>
      <c r="H93" s="111"/>
      <c r="I93" s="95" t="s">
        <v>21</v>
      </c>
      <c r="K93" s="107"/>
      <c r="L93" s="97"/>
      <c r="M93" s="41" t="s">
        <v>20</v>
      </c>
      <c r="N93" s="41" t="s">
        <v>21</v>
      </c>
      <c r="O93" s="41" t="s">
        <v>20</v>
      </c>
      <c r="P93" s="1390" t="s">
        <v>5659</v>
      </c>
      <c r="Q93" s="1391"/>
    </row>
    <row r="94" spans="2:19" ht="75" x14ac:dyDescent="0.25">
      <c r="B94" s="1530" t="s">
        <v>1158</v>
      </c>
      <c r="C94" s="1520" t="s">
        <v>111</v>
      </c>
      <c r="D94" s="1520" t="s">
        <v>5658</v>
      </c>
      <c r="E94" s="1522">
        <v>64549085</v>
      </c>
      <c r="F94" s="1522" t="s">
        <v>315</v>
      </c>
      <c r="G94" s="1520" t="s">
        <v>5657</v>
      </c>
      <c r="H94" s="1516">
        <v>37239</v>
      </c>
      <c r="I94" s="1484" t="s">
        <v>20</v>
      </c>
      <c r="J94" s="108" t="s">
        <v>5656</v>
      </c>
      <c r="K94" s="109" t="s">
        <v>5655</v>
      </c>
      <c r="L94" s="107" t="s">
        <v>5654</v>
      </c>
      <c r="M94" s="41" t="s">
        <v>20</v>
      </c>
      <c r="N94" s="41" t="s">
        <v>20</v>
      </c>
      <c r="O94" s="41" t="s">
        <v>20</v>
      </c>
      <c r="P94" s="1390"/>
      <c r="Q94" s="1391"/>
    </row>
    <row r="95" spans="2:19" ht="30" customHeight="1" x14ac:dyDescent="0.25">
      <c r="B95" s="1531"/>
      <c r="C95" s="1527"/>
      <c r="D95" s="1527"/>
      <c r="E95" s="1528"/>
      <c r="F95" s="1528"/>
      <c r="G95" s="1527"/>
      <c r="H95" s="1529"/>
      <c r="I95" s="1485"/>
      <c r="J95" s="108" t="s">
        <v>5653</v>
      </c>
      <c r="K95" s="109"/>
      <c r="L95" s="97"/>
      <c r="M95" s="41" t="s">
        <v>20</v>
      </c>
      <c r="N95" s="41"/>
      <c r="O95" s="41" t="s">
        <v>20</v>
      </c>
      <c r="P95" s="1390" t="s">
        <v>5652</v>
      </c>
      <c r="Q95" s="1391"/>
    </row>
    <row r="96" spans="2:19" ht="30" x14ac:dyDescent="0.25">
      <c r="B96" s="1531"/>
      <c r="C96" s="1527"/>
      <c r="D96" s="1527"/>
      <c r="E96" s="1528"/>
      <c r="F96" s="1528"/>
      <c r="G96" s="1527"/>
      <c r="H96" s="1529"/>
      <c r="I96" s="1485"/>
      <c r="J96" s="108" t="s">
        <v>5650</v>
      </c>
      <c r="K96" s="109" t="s">
        <v>5651</v>
      </c>
      <c r="L96" s="97"/>
      <c r="M96" s="41" t="s">
        <v>20</v>
      </c>
      <c r="N96" s="41" t="s">
        <v>21</v>
      </c>
      <c r="O96" s="41" t="s">
        <v>20</v>
      </c>
      <c r="P96" s="1390" t="s">
        <v>5645</v>
      </c>
      <c r="Q96" s="1391"/>
    </row>
    <row r="97" spans="2:17" ht="60" x14ac:dyDescent="0.25">
      <c r="B97" s="1531"/>
      <c r="C97" s="1527"/>
      <c r="D97" s="1527"/>
      <c r="E97" s="1528"/>
      <c r="F97" s="1528"/>
      <c r="G97" s="1527"/>
      <c r="H97" s="1529"/>
      <c r="I97" s="1485"/>
      <c r="J97" s="108" t="s">
        <v>5650</v>
      </c>
      <c r="K97" s="109"/>
      <c r="L97" s="107" t="s">
        <v>5649</v>
      </c>
      <c r="M97" s="41" t="s">
        <v>20</v>
      </c>
      <c r="N97" s="41" t="s">
        <v>20</v>
      </c>
      <c r="O97" s="41" t="s">
        <v>20</v>
      </c>
      <c r="P97" s="1390" t="s">
        <v>5648</v>
      </c>
      <c r="Q97" s="1391"/>
    </row>
    <row r="98" spans="2:17" ht="30" x14ac:dyDescent="0.25">
      <c r="B98" s="1532"/>
      <c r="C98" s="1521"/>
      <c r="D98" s="1521"/>
      <c r="E98" s="1517"/>
      <c r="F98" s="1517"/>
      <c r="G98" s="1521"/>
      <c r="H98" s="1523"/>
      <c r="I98" s="1486"/>
      <c r="J98" s="108" t="s">
        <v>5647</v>
      </c>
      <c r="K98" s="109" t="s">
        <v>5646</v>
      </c>
      <c r="L98" s="97"/>
      <c r="M98" s="41" t="s">
        <v>20</v>
      </c>
      <c r="N98" s="41" t="s">
        <v>20</v>
      </c>
      <c r="O98" s="41" t="s">
        <v>20</v>
      </c>
      <c r="P98" s="1390" t="s">
        <v>5645</v>
      </c>
      <c r="Q98" s="1391"/>
    </row>
    <row r="99" spans="2:17" ht="30" x14ac:dyDescent="0.25">
      <c r="B99" s="1518" t="s">
        <v>1158</v>
      </c>
      <c r="C99" s="1520" t="s">
        <v>111</v>
      </c>
      <c r="D99" s="1520" t="s">
        <v>5644</v>
      </c>
      <c r="E99" s="1522">
        <v>1102827220</v>
      </c>
      <c r="F99" s="1522" t="s">
        <v>274</v>
      </c>
      <c r="G99" s="1520" t="s">
        <v>161</v>
      </c>
      <c r="H99" s="1516">
        <v>41117</v>
      </c>
      <c r="I99" s="1484" t="s">
        <v>21</v>
      </c>
      <c r="J99" s="104" t="s">
        <v>5643</v>
      </c>
      <c r="K99" s="107" t="s">
        <v>5642</v>
      </c>
      <c r="L99" s="97" t="s">
        <v>1532</v>
      </c>
      <c r="M99" s="41" t="s">
        <v>20</v>
      </c>
      <c r="N99" s="41" t="s">
        <v>20</v>
      </c>
      <c r="O99" s="41" t="s">
        <v>20</v>
      </c>
      <c r="P99" s="1390" t="s">
        <v>5641</v>
      </c>
      <c r="Q99" s="1391"/>
    </row>
    <row r="100" spans="2:17" ht="30" x14ac:dyDescent="0.25">
      <c r="B100" s="1526"/>
      <c r="C100" s="1527"/>
      <c r="D100" s="1527"/>
      <c r="E100" s="1528"/>
      <c r="F100" s="1528"/>
      <c r="G100" s="1527"/>
      <c r="H100" s="1529"/>
      <c r="I100" s="1485"/>
      <c r="J100" s="104" t="s">
        <v>5640</v>
      </c>
      <c r="K100" s="107" t="s">
        <v>5639</v>
      </c>
      <c r="L100" s="97" t="s">
        <v>1532</v>
      </c>
      <c r="M100" s="41" t="s">
        <v>20</v>
      </c>
      <c r="N100" s="41" t="s">
        <v>20</v>
      </c>
      <c r="O100" s="41" t="s">
        <v>20</v>
      </c>
      <c r="P100" s="1410"/>
      <c r="Q100" s="1411"/>
    </row>
    <row r="101" spans="2:17" x14ac:dyDescent="0.25">
      <c r="B101" s="1519"/>
      <c r="C101" s="1521"/>
      <c r="D101" s="1521"/>
      <c r="E101" s="1517"/>
      <c r="F101" s="1517"/>
      <c r="G101" s="1521"/>
      <c r="H101" s="1523"/>
      <c r="I101" s="1486"/>
      <c r="J101" s="104" t="s">
        <v>5638</v>
      </c>
      <c r="K101" s="107" t="s">
        <v>5637</v>
      </c>
      <c r="L101" s="97" t="s">
        <v>1532</v>
      </c>
      <c r="M101" s="41" t="s">
        <v>20</v>
      </c>
      <c r="N101" s="41" t="s">
        <v>20</v>
      </c>
      <c r="O101" s="41" t="s">
        <v>20</v>
      </c>
      <c r="P101" s="1390"/>
      <c r="Q101" s="1391"/>
    </row>
    <row r="102" spans="2:17" ht="45" x14ac:dyDescent="0.25">
      <c r="B102" s="1518" t="s">
        <v>1158</v>
      </c>
      <c r="C102" s="1520" t="s">
        <v>464</v>
      </c>
      <c r="D102" s="1520" t="s">
        <v>5636</v>
      </c>
      <c r="E102" s="1522">
        <v>64749135</v>
      </c>
      <c r="F102" s="1522" t="s">
        <v>113</v>
      </c>
      <c r="G102" s="1520" t="s">
        <v>161</v>
      </c>
      <c r="H102" s="1516">
        <v>37953</v>
      </c>
      <c r="I102" s="1484" t="s">
        <v>81</v>
      </c>
      <c r="J102" s="104" t="s">
        <v>5635</v>
      </c>
      <c r="K102" s="107"/>
      <c r="L102" s="97" t="s">
        <v>1532</v>
      </c>
      <c r="M102" s="41" t="s">
        <v>20</v>
      </c>
      <c r="N102" s="41" t="s">
        <v>20</v>
      </c>
      <c r="O102" s="41" t="s">
        <v>20</v>
      </c>
      <c r="P102" s="1390" t="s">
        <v>5634</v>
      </c>
      <c r="Q102" s="1391"/>
    </row>
    <row r="103" spans="2:17" ht="30" x14ac:dyDescent="0.25">
      <c r="B103" s="1519"/>
      <c r="C103" s="1521"/>
      <c r="D103" s="1521"/>
      <c r="E103" s="1517"/>
      <c r="F103" s="1517"/>
      <c r="G103" s="1521"/>
      <c r="H103" s="1523"/>
      <c r="I103" s="1486"/>
      <c r="J103" s="104" t="s">
        <v>4806</v>
      </c>
      <c r="K103" s="107" t="s">
        <v>5633</v>
      </c>
      <c r="L103" s="97" t="s">
        <v>1532</v>
      </c>
      <c r="M103" s="41" t="s">
        <v>20</v>
      </c>
      <c r="N103" s="41" t="s">
        <v>21</v>
      </c>
      <c r="O103" s="41" t="s">
        <v>20</v>
      </c>
      <c r="P103" s="1410"/>
      <c r="Q103" s="1411"/>
    </row>
    <row r="104" spans="2:17" ht="75" x14ac:dyDescent="0.25">
      <c r="B104" s="1524" t="s">
        <v>1158</v>
      </c>
      <c r="C104" s="1522" t="s">
        <v>464</v>
      </c>
      <c r="D104" s="1522" t="s">
        <v>5632</v>
      </c>
      <c r="E104" s="1522">
        <v>64748117</v>
      </c>
      <c r="F104" s="1522" t="s">
        <v>113</v>
      </c>
      <c r="G104" s="786" t="s">
        <v>728</v>
      </c>
      <c r="H104" s="1516">
        <v>36056</v>
      </c>
      <c r="I104" s="1484" t="s">
        <v>81</v>
      </c>
      <c r="J104" s="104" t="s">
        <v>5631</v>
      </c>
      <c r="K104" s="107" t="s">
        <v>5630</v>
      </c>
      <c r="L104" s="107" t="s">
        <v>5629</v>
      </c>
      <c r="M104" s="41" t="s">
        <v>20</v>
      </c>
      <c r="N104" s="41" t="s">
        <v>20</v>
      </c>
      <c r="O104" s="41" t="s">
        <v>20</v>
      </c>
      <c r="P104" s="1410"/>
      <c r="Q104" s="1411"/>
    </row>
    <row r="105" spans="2:17" ht="90" x14ac:dyDescent="0.25">
      <c r="B105" s="1525"/>
      <c r="C105" s="1517"/>
      <c r="D105" s="1517"/>
      <c r="E105" s="1517"/>
      <c r="F105" s="1517"/>
      <c r="G105" s="787"/>
      <c r="H105" s="1517"/>
      <c r="I105" s="1517"/>
      <c r="J105" s="104" t="s">
        <v>1250</v>
      </c>
      <c r="K105" s="107" t="s">
        <v>5628</v>
      </c>
      <c r="L105" s="107" t="s">
        <v>5627</v>
      </c>
      <c r="M105" s="41" t="s">
        <v>20</v>
      </c>
      <c r="N105" s="41" t="s">
        <v>20</v>
      </c>
      <c r="O105" s="41" t="s">
        <v>20</v>
      </c>
      <c r="P105" s="1390"/>
      <c r="Q105" s="1391"/>
    </row>
    <row r="106" spans="2:17" ht="150" x14ac:dyDescent="0.25">
      <c r="B106" s="329" t="s">
        <v>5626</v>
      </c>
      <c r="C106" s="803" t="s">
        <v>464</v>
      </c>
      <c r="D106" s="803" t="s">
        <v>5625</v>
      </c>
      <c r="E106" s="804">
        <v>1100544056</v>
      </c>
      <c r="F106" s="804" t="s">
        <v>113</v>
      </c>
      <c r="G106" s="803" t="s">
        <v>161</v>
      </c>
      <c r="H106" s="198">
        <v>41620</v>
      </c>
      <c r="I106" s="96" t="s">
        <v>81</v>
      </c>
      <c r="J106" s="104" t="s">
        <v>5624</v>
      </c>
      <c r="K106" s="107" t="s">
        <v>5623</v>
      </c>
      <c r="L106" s="107" t="s">
        <v>5622</v>
      </c>
      <c r="M106" s="41" t="s">
        <v>20</v>
      </c>
      <c r="N106" s="41" t="s">
        <v>20</v>
      </c>
      <c r="O106" s="41" t="s">
        <v>20</v>
      </c>
      <c r="P106" s="1390" t="s">
        <v>5621</v>
      </c>
      <c r="Q106" s="1391"/>
    </row>
    <row r="107" spans="2:17" x14ac:dyDescent="0.25">
      <c r="B107" s="104"/>
      <c r="C107" s="104"/>
      <c r="D107" s="104"/>
      <c r="E107" s="94"/>
      <c r="F107" s="94"/>
      <c r="G107" s="104"/>
      <c r="H107" s="111"/>
      <c r="I107" s="95"/>
      <c r="J107" s="104"/>
      <c r="K107" s="107"/>
      <c r="L107" s="97"/>
      <c r="M107" s="41"/>
      <c r="N107" s="41"/>
      <c r="O107" s="41"/>
      <c r="P107" s="739"/>
      <c r="Q107" s="739"/>
    </row>
    <row r="108" spans="2:17" x14ac:dyDescent="0.25">
      <c r="B108" s="113"/>
      <c r="C108" s="113"/>
      <c r="D108" s="113"/>
      <c r="E108" s="114"/>
      <c r="F108" s="114"/>
      <c r="G108" s="113"/>
      <c r="H108" s="115"/>
      <c r="I108" s="116"/>
      <c r="J108" s="113"/>
      <c r="K108" s="117"/>
      <c r="L108" s="118"/>
      <c r="M108" s="29"/>
      <c r="N108" s="29"/>
      <c r="O108" s="29"/>
      <c r="P108" s="119"/>
      <c r="Q108" s="119"/>
    </row>
    <row r="110" spans="2:17" ht="15.75" thickBot="1" x14ac:dyDescent="0.3"/>
    <row r="111" spans="2:17" ht="27" thickBot="1" x14ac:dyDescent="0.3">
      <c r="B111" s="1393" t="s">
        <v>143</v>
      </c>
      <c r="C111" s="1394"/>
      <c r="D111" s="1394"/>
      <c r="E111" s="1394"/>
      <c r="F111" s="1394"/>
      <c r="G111" s="1394"/>
      <c r="H111" s="1394"/>
      <c r="I111" s="1394"/>
      <c r="J111" s="1394"/>
      <c r="K111" s="1394"/>
      <c r="L111" s="1394"/>
      <c r="M111" s="1394"/>
      <c r="N111" s="1395"/>
    </row>
    <row r="114" spans="1:26" ht="30" x14ac:dyDescent="0.25">
      <c r="B114" s="92" t="s">
        <v>19</v>
      </c>
      <c r="C114" s="92" t="s">
        <v>144</v>
      </c>
      <c r="D114" s="1387" t="s">
        <v>77</v>
      </c>
      <c r="E114" s="1388"/>
    </row>
    <row r="115" spans="1:26" x14ac:dyDescent="0.25">
      <c r="B115" s="120" t="s">
        <v>145</v>
      </c>
      <c r="C115" s="41" t="s">
        <v>20</v>
      </c>
      <c r="D115" s="1389"/>
      <c r="E115" s="1389"/>
    </row>
    <row r="118" spans="1:26" ht="26.25" x14ac:dyDescent="0.25">
      <c r="B118" s="1408" t="s">
        <v>146</v>
      </c>
      <c r="C118" s="1409"/>
      <c r="D118" s="1409"/>
      <c r="E118" s="1409"/>
      <c r="F118" s="1409"/>
      <c r="G118" s="1409"/>
      <c r="H118" s="1409"/>
      <c r="I118" s="1409"/>
      <c r="J118" s="1409"/>
      <c r="K118" s="1409"/>
      <c r="L118" s="1409"/>
      <c r="M118" s="1409"/>
      <c r="N118" s="1409"/>
      <c r="O118" s="1409"/>
      <c r="P118" s="1409"/>
    </row>
    <row r="120" spans="1:26" ht="15.75" thickBot="1" x14ac:dyDescent="0.3"/>
    <row r="121" spans="1:26" ht="27" thickBot="1" x14ac:dyDescent="0.3">
      <c r="B121" s="1393" t="s">
        <v>147</v>
      </c>
      <c r="C121" s="1394"/>
      <c r="D121" s="1394"/>
      <c r="E121" s="1394"/>
      <c r="F121" s="1394"/>
      <c r="G121" s="1394"/>
      <c r="H121" s="1394"/>
      <c r="I121" s="1394"/>
      <c r="J121" s="1394"/>
      <c r="K121" s="1394"/>
      <c r="L121" s="1394"/>
      <c r="M121" s="1394"/>
      <c r="N121" s="1395"/>
    </row>
    <row r="123" spans="1:26" ht="15.75" thickBot="1" x14ac:dyDescent="0.3">
      <c r="M123" s="46"/>
      <c r="N123" s="46"/>
    </row>
    <row r="124" spans="1:26" s="13" customFormat="1" ht="60" x14ac:dyDescent="0.25">
      <c r="B124" s="47" t="s">
        <v>35</v>
      </c>
      <c r="C124" s="47" t="s">
        <v>36</v>
      </c>
      <c r="D124" s="47" t="s">
        <v>37</v>
      </c>
      <c r="E124" s="47" t="s">
        <v>38</v>
      </c>
      <c r="F124" s="47" t="s">
        <v>39</v>
      </c>
      <c r="G124" s="47" t="s">
        <v>40</v>
      </c>
      <c r="H124" s="47" t="s">
        <v>41</v>
      </c>
      <c r="I124" s="47" t="s">
        <v>42</v>
      </c>
      <c r="J124" s="47" t="s">
        <v>43</v>
      </c>
      <c r="K124" s="47" t="s">
        <v>44</v>
      </c>
      <c r="L124" s="47" t="s">
        <v>45</v>
      </c>
      <c r="M124" s="48" t="s">
        <v>46</v>
      </c>
      <c r="N124" s="47" t="s">
        <v>47</v>
      </c>
      <c r="O124" s="47" t="s">
        <v>48</v>
      </c>
      <c r="P124" s="49" t="s">
        <v>49</v>
      </c>
      <c r="Q124" s="49" t="s">
        <v>50</v>
      </c>
    </row>
    <row r="125" spans="1:26" s="62" customFormat="1" ht="28.5" x14ac:dyDescent="0.25">
      <c r="A125" s="50">
        <v>1</v>
      </c>
      <c r="B125" s="64" t="s">
        <v>2172</v>
      </c>
      <c r="C125" s="60" t="s">
        <v>2172</v>
      </c>
      <c r="D125" s="52" t="s">
        <v>4929</v>
      </c>
      <c r="E125" s="121">
        <v>701820110216</v>
      </c>
      <c r="F125" s="122" t="s">
        <v>20</v>
      </c>
      <c r="G125" s="123">
        <v>1</v>
      </c>
      <c r="H125" s="124" t="s">
        <v>5620</v>
      </c>
      <c r="I125" s="125">
        <v>40908</v>
      </c>
      <c r="J125" s="125" t="s">
        <v>21</v>
      </c>
      <c r="K125" s="125" t="s">
        <v>5619</v>
      </c>
      <c r="L125" s="125"/>
      <c r="M125" s="121">
        <v>76</v>
      </c>
      <c r="N125" s="121">
        <v>100</v>
      </c>
      <c r="O125" s="126">
        <v>45809628</v>
      </c>
      <c r="P125" s="126" t="s">
        <v>5618</v>
      </c>
      <c r="Q125" s="60"/>
      <c r="R125" s="61"/>
      <c r="S125" s="61"/>
      <c r="T125" s="61"/>
      <c r="U125" s="61"/>
      <c r="V125" s="61"/>
      <c r="W125" s="61"/>
      <c r="X125" s="61"/>
      <c r="Y125" s="61"/>
      <c r="Z125" s="61"/>
    </row>
    <row r="126" spans="1:26" s="62" customFormat="1" ht="28.5" x14ac:dyDescent="0.25">
      <c r="A126" s="50">
        <f t="shared" ref="A126:A132" si="1">+A125+1</f>
        <v>2</v>
      </c>
      <c r="B126" s="64" t="s">
        <v>2172</v>
      </c>
      <c r="C126" s="60" t="s">
        <v>2172</v>
      </c>
      <c r="D126" s="52" t="s">
        <v>4929</v>
      </c>
      <c r="E126" s="121">
        <v>701820100176</v>
      </c>
      <c r="F126" s="122" t="s">
        <v>20</v>
      </c>
      <c r="G126" s="127">
        <v>1</v>
      </c>
      <c r="H126" s="122" t="s">
        <v>5617</v>
      </c>
      <c r="I126" s="125">
        <v>40543</v>
      </c>
      <c r="J126" s="125" t="s">
        <v>21</v>
      </c>
      <c r="K126" s="125" t="s">
        <v>5616</v>
      </c>
      <c r="L126" s="125"/>
      <c r="M126" s="121">
        <v>286</v>
      </c>
      <c r="N126" s="121">
        <v>100</v>
      </c>
      <c r="O126" s="126">
        <v>132879262</v>
      </c>
      <c r="P126" s="1335">
        <v>245.24600000000001</v>
      </c>
      <c r="Q126" s="60"/>
      <c r="R126" s="61"/>
      <c r="S126" s="61"/>
      <c r="T126" s="61"/>
      <c r="U126" s="61"/>
      <c r="V126" s="61"/>
      <c r="W126" s="61"/>
      <c r="X126" s="61"/>
      <c r="Y126" s="61"/>
      <c r="Z126" s="61"/>
    </row>
    <row r="127" spans="1:26" s="62" customFormat="1" x14ac:dyDescent="0.25">
      <c r="A127" s="50">
        <f t="shared" si="1"/>
        <v>3</v>
      </c>
      <c r="B127" s="71"/>
      <c r="C127" s="70"/>
      <c r="D127" s="52"/>
      <c r="E127" s="127"/>
      <c r="F127" s="122"/>
      <c r="G127" s="122"/>
      <c r="H127" s="122"/>
      <c r="I127" s="125"/>
      <c r="J127" s="125"/>
      <c r="K127" s="125"/>
      <c r="L127" s="125"/>
      <c r="M127" s="130"/>
      <c r="N127" s="130"/>
      <c r="O127" s="126"/>
      <c r="P127" s="126"/>
      <c r="Q127" s="60"/>
      <c r="R127" s="61"/>
      <c r="S127" s="61"/>
      <c r="T127" s="61"/>
      <c r="U127" s="61"/>
      <c r="V127" s="61"/>
      <c r="W127" s="61"/>
      <c r="X127" s="61"/>
      <c r="Y127" s="61"/>
      <c r="Z127" s="61"/>
    </row>
    <row r="128" spans="1:26" s="62" customFormat="1" x14ac:dyDescent="0.25">
      <c r="A128" s="50">
        <f t="shared" si="1"/>
        <v>4</v>
      </c>
      <c r="B128" s="71"/>
      <c r="C128" s="52"/>
      <c r="D128" s="64"/>
      <c r="E128" s="127"/>
      <c r="F128" s="122"/>
      <c r="G128" s="122"/>
      <c r="H128" s="122"/>
      <c r="I128" s="125"/>
      <c r="J128" s="125"/>
      <c r="K128" s="125"/>
      <c r="L128" s="125"/>
      <c r="M128" s="130"/>
      <c r="N128" s="130"/>
      <c r="O128" s="126"/>
      <c r="P128" s="126"/>
      <c r="Q128" s="60"/>
      <c r="R128" s="61"/>
      <c r="S128" s="61"/>
      <c r="T128" s="61"/>
      <c r="U128" s="61"/>
      <c r="V128" s="61"/>
      <c r="W128" s="61"/>
      <c r="X128" s="61"/>
      <c r="Y128" s="61"/>
      <c r="Z128" s="61"/>
    </row>
    <row r="129" spans="1:26" s="62" customFormat="1" x14ac:dyDescent="0.25">
      <c r="A129" s="50">
        <f t="shared" si="1"/>
        <v>5</v>
      </c>
      <c r="B129" s="71"/>
      <c r="C129" s="52"/>
      <c r="D129" s="64"/>
      <c r="E129" s="127"/>
      <c r="F129" s="122"/>
      <c r="G129" s="122"/>
      <c r="H129" s="122"/>
      <c r="I129" s="125"/>
      <c r="J129" s="125"/>
      <c r="K129" s="125"/>
      <c r="L129" s="125"/>
      <c r="M129" s="130"/>
      <c r="N129" s="130"/>
      <c r="O129" s="126"/>
      <c r="P129" s="126"/>
      <c r="Q129" s="60"/>
      <c r="R129" s="61"/>
      <c r="S129" s="61"/>
      <c r="T129" s="61"/>
      <c r="U129" s="61"/>
      <c r="V129" s="61"/>
      <c r="W129" s="61"/>
      <c r="X129" s="61"/>
      <c r="Y129" s="61"/>
      <c r="Z129" s="61"/>
    </row>
    <row r="130" spans="1:26" s="62" customFormat="1" x14ac:dyDescent="0.25">
      <c r="A130" s="50">
        <f t="shared" si="1"/>
        <v>6</v>
      </c>
      <c r="B130" s="71"/>
      <c r="C130" s="52"/>
      <c r="D130" s="64"/>
      <c r="E130" s="127"/>
      <c r="F130" s="122"/>
      <c r="G130" s="122"/>
      <c r="H130" s="122"/>
      <c r="I130" s="125"/>
      <c r="J130" s="125"/>
      <c r="K130" s="125"/>
      <c r="L130" s="125"/>
      <c r="M130" s="130"/>
      <c r="N130" s="130"/>
      <c r="O130" s="126"/>
      <c r="P130" s="126"/>
      <c r="Q130" s="60"/>
      <c r="R130" s="61"/>
      <c r="S130" s="61"/>
      <c r="T130" s="61"/>
      <c r="U130" s="61"/>
      <c r="V130" s="61"/>
      <c r="W130" s="61"/>
      <c r="X130" s="61"/>
      <c r="Y130" s="61"/>
      <c r="Z130" s="61"/>
    </row>
    <row r="131" spans="1:26" s="62" customFormat="1" x14ac:dyDescent="0.25">
      <c r="A131" s="50">
        <f t="shared" si="1"/>
        <v>7</v>
      </c>
      <c r="B131" s="71"/>
      <c r="C131" s="52"/>
      <c r="D131" s="64"/>
      <c r="E131" s="127"/>
      <c r="F131" s="122"/>
      <c r="G131" s="122"/>
      <c r="H131" s="122"/>
      <c r="I131" s="125"/>
      <c r="J131" s="125"/>
      <c r="K131" s="125"/>
      <c r="L131" s="125"/>
      <c r="M131" s="130"/>
      <c r="N131" s="130"/>
      <c r="O131" s="126"/>
      <c r="P131" s="126"/>
      <c r="Q131" s="60"/>
      <c r="R131" s="61"/>
      <c r="S131" s="61"/>
      <c r="T131" s="61"/>
      <c r="U131" s="61"/>
      <c r="V131" s="61"/>
      <c r="W131" s="61"/>
      <c r="X131" s="61"/>
      <c r="Y131" s="61"/>
      <c r="Z131" s="61"/>
    </row>
    <row r="132" spans="1:26" s="62" customFormat="1" x14ac:dyDescent="0.25">
      <c r="A132" s="50">
        <f t="shared" si="1"/>
        <v>8</v>
      </c>
      <c r="B132" s="71"/>
      <c r="C132" s="52"/>
      <c r="D132" s="64"/>
      <c r="E132" s="127"/>
      <c r="F132" s="122"/>
      <c r="G132" s="122"/>
      <c r="H132" s="122"/>
      <c r="I132" s="125"/>
      <c r="J132" s="125"/>
      <c r="K132" s="125"/>
      <c r="L132" s="125"/>
      <c r="M132" s="130"/>
      <c r="N132" s="130"/>
      <c r="O132" s="126"/>
      <c r="P132" s="126"/>
      <c r="Q132" s="60"/>
      <c r="R132" s="61"/>
      <c r="S132" s="61"/>
      <c r="T132" s="61"/>
      <c r="U132" s="61"/>
      <c r="V132" s="61"/>
      <c r="W132" s="61"/>
      <c r="X132" s="61"/>
      <c r="Y132" s="61"/>
      <c r="Z132" s="61"/>
    </row>
    <row r="133" spans="1:26" s="62" customFormat="1" x14ac:dyDescent="0.25">
      <c r="A133" s="50"/>
      <c r="B133" s="78" t="s">
        <v>30</v>
      </c>
      <c r="C133" s="52"/>
      <c r="D133" s="64"/>
      <c r="E133" s="127"/>
      <c r="F133" s="122"/>
      <c r="G133" s="122"/>
      <c r="H133" s="122"/>
      <c r="I133" s="125"/>
      <c r="J133" s="125"/>
      <c r="K133" s="131" t="s">
        <v>5615</v>
      </c>
      <c r="L133" s="131">
        <f>SUM(L125:L132)</f>
        <v>0</v>
      </c>
      <c r="M133" s="132">
        <f>SUM(M125:M132)</f>
        <v>362</v>
      </c>
      <c r="N133" s="131">
        <f>SUM(N125:N132)</f>
        <v>200</v>
      </c>
      <c r="O133" s="126"/>
      <c r="P133" s="126"/>
      <c r="Q133" s="60"/>
    </row>
    <row r="134" spans="1:26" x14ac:dyDescent="0.25">
      <c r="B134" s="82"/>
      <c r="C134" s="82"/>
      <c r="D134" s="82"/>
      <c r="E134" s="83"/>
      <c r="F134" s="82"/>
      <c r="G134" s="82"/>
      <c r="H134" s="82"/>
      <c r="I134" s="82"/>
      <c r="J134" s="82"/>
      <c r="K134" s="82"/>
      <c r="L134" s="82"/>
      <c r="M134" s="82"/>
      <c r="N134" s="82"/>
      <c r="O134" s="82"/>
      <c r="P134" s="82"/>
    </row>
    <row r="135" spans="1:26" ht="18.75" x14ac:dyDescent="0.25">
      <c r="B135" s="86" t="s">
        <v>151</v>
      </c>
      <c r="C135" s="133" t="str">
        <f>+K133</f>
        <v>21,81</v>
      </c>
      <c r="H135" s="89"/>
      <c r="I135" s="89"/>
      <c r="J135" s="89"/>
      <c r="K135" s="89"/>
      <c r="L135" s="89"/>
      <c r="M135" s="89"/>
      <c r="N135" s="82"/>
      <c r="O135" s="82"/>
      <c r="P135" s="82"/>
    </row>
    <row r="137" spans="1:26" ht="15.75" thickBot="1" x14ac:dyDescent="0.3"/>
    <row r="138" spans="1:26" ht="30.75" thickBot="1" x14ac:dyDescent="0.3">
      <c r="B138" s="134" t="s">
        <v>152</v>
      </c>
      <c r="C138" s="135" t="s">
        <v>153</v>
      </c>
      <c r="D138" s="134" t="s">
        <v>29</v>
      </c>
      <c r="E138" s="135" t="s">
        <v>154</v>
      </c>
    </row>
    <row r="139" spans="1:26" x14ac:dyDescent="0.25">
      <c r="B139" s="136" t="s">
        <v>155</v>
      </c>
      <c r="C139" s="137">
        <v>20</v>
      </c>
      <c r="D139" s="137"/>
      <c r="E139" s="1396">
        <f>+D139+D140+D141</f>
        <v>40</v>
      </c>
    </row>
    <row r="140" spans="1:26" x14ac:dyDescent="0.25">
      <c r="B140" s="136" t="s">
        <v>156</v>
      </c>
      <c r="C140" s="740">
        <v>30</v>
      </c>
      <c r="D140" s="746">
        <v>0</v>
      </c>
      <c r="E140" s="1397"/>
    </row>
    <row r="141" spans="1:26" ht="15.75" thickBot="1" x14ac:dyDescent="0.3">
      <c r="B141" s="136" t="s">
        <v>157</v>
      </c>
      <c r="C141" s="139">
        <v>40</v>
      </c>
      <c r="D141" s="139">
        <v>40</v>
      </c>
      <c r="E141" s="1398"/>
    </row>
    <row r="143" spans="1:26" ht="15.75" thickBot="1" x14ac:dyDescent="0.3"/>
    <row r="144" spans="1:26" ht="27" thickBot="1" x14ac:dyDescent="0.3">
      <c r="B144" s="1393" t="s">
        <v>158</v>
      </c>
      <c r="C144" s="1394"/>
      <c r="D144" s="1394"/>
      <c r="E144" s="1394"/>
      <c r="F144" s="1394"/>
      <c r="G144" s="1394"/>
      <c r="H144" s="1394"/>
      <c r="I144" s="1394"/>
      <c r="J144" s="1394"/>
      <c r="K144" s="1394"/>
      <c r="L144" s="1394"/>
      <c r="M144" s="1394"/>
      <c r="N144" s="1395"/>
    </row>
    <row r="146" spans="2:17" ht="75" x14ac:dyDescent="0.25">
      <c r="B146" s="91" t="s">
        <v>87</v>
      </c>
      <c r="C146" s="91" t="s">
        <v>88</v>
      </c>
      <c r="D146" s="91" t="s">
        <v>89</v>
      </c>
      <c r="E146" s="91" t="s">
        <v>90</v>
      </c>
      <c r="F146" s="91" t="s">
        <v>91</v>
      </c>
      <c r="G146" s="91" t="s">
        <v>92</v>
      </c>
      <c r="H146" s="91" t="s">
        <v>93</v>
      </c>
      <c r="I146" s="91" t="s">
        <v>94</v>
      </c>
      <c r="J146" s="1387" t="s">
        <v>95</v>
      </c>
      <c r="K146" s="1405"/>
      <c r="L146" s="1388"/>
      <c r="M146" s="91" t="s">
        <v>96</v>
      </c>
      <c r="N146" s="91" t="s">
        <v>97</v>
      </c>
      <c r="O146" s="91" t="s">
        <v>98</v>
      </c>
      <c r="P146" s="1387" t="s">
        <v>77</v>
      </c>
      <c r="Q146" s="1388"/>
    </row>
    <row r="147" spans="2:17" ht="270" x14ac:dyDescent="0.25">
      <c r="B147" s="104" t="s">
        <v>1018</v>
      </c>
      <c r="C147" s="104" t="s">
        <v>1651</v>
      </c>
      <c r="D147" s="104" t="s">
        <v>5614</v>
      </c>
      <c r="E147" s="94">
        <v>1102820368</v>
      </c>
      <c r="F147" s="94" t="s">
        <v>113</v>
      </c>
      <c r="G147" s="94" t="s">
        <v>298</v>
      </c>
      <c r="H147" s="111">
        <v>40389</v>
      </c>
      <c r="I147" s="95" t="s">
        <v>81</v>
      </c>
      <c r="J147" s="106" t="s">
        <v>5613</v>
      </c>
      <c r="K147" s="107" t="s">
        <v>5612</v>
      </c>
      <c r="L147" s="107" t="s">
        <v>5611</v>
      </c>
      <c r="M147" s="41" t="s">
        <v>20</v>
      </c>
      <c r="N147" s="41" t="s">
        <v>20</v>
      </c>
      <c r="O147" s="41" t="s">
        <v>20</v>
      </c>
      <c r="P147" s="1389"/>
      <c r="Q147" s="1389"/>
    </row>
    <row r="148" spans="2:17" ht="60" x14ac:dyDescent="0.25">
      <c r="B148" s="104" t="s">
        <v>758</v>
      </c>
      <c r="C148" s="104" t="s">
        <v>1651</v>
      </c>
      <c r="D148" s="104" t="s">
        <v>5610</v>
      </c>
      <c r="E148" s="94">
        <v>1102813164</v>
      </c>
      <c r="F148" s="104" t="s">
        <v>5609</v>
      </c>
      <c r="G148" s="104" t="s">
        <v>161</v>
      </c>
      <c r="H148" s="111">
        <v>41257</v>
      </c>
      <c r="I148" s="95" t="s">
        <v>81</v>
      </c>
      <c r="J148" s="106" t="s">
        <v>1841</v>
      </c>
      <c r="K148" s="107" t="s">
        <v>5608</v>
      </c>
      <c r="L148" s="97"/>
      <c r="M148" s="41" t="s">
        <v>20</v>
      </c>
      <c r="N148" s="41" t="s">
        <v>21</v>
      </c>
      <c r="O148" s="41" t="s">
        <v>20</v>
      </c>
      <c r="P148" s="1390" t="s">
        <v>5607</v>
      </c>
      <c r="Q148" s="1391"/>
    </row>
    <row r="149" spans="2:17" ht="30" x14ac:dyDescent="0.25">
      <c r="B149" s="104" t="s">
        <v>175</v>
      </c>
      <c r="C149" s="104" t="s">
        <v>1651</v>
      </c>
      <c r="D149" s="94" t="s">
        <v>5606</v>
      </c>
      <c r="E149" s="94">
        <v>34998369</v>
      </c>
      <c r="F149" s="94" t="s">
        <v>5605</v>
      </c>
      <c r="G149" s="104" t="s">
        <v>2732</v>
      </c>
      <c r="H149" s="111">
        <v>34856</v>
      </c>
      <c r="I149" s="95" t="s">
        <v>20</v>
      </c>
      <c r="J149" s="106"/>
      <c r="K149" s="97"/>
      <c r="L149" s="97"/>
      <c r="M149" s="41" t="s">
        <v>20</v>
      </c>
      <c r="N149" s="41" t="s">
        <v>20</v>
      </c>
      <c r="O149" s="41" t="s">
        <v>20</v>
      </c>
      <c r="P149" s="1390" t="s">
        <v>5604</v>
      </c>
      <c r="Q149" s="1391"/>
    </row>
    <row r="152" spans="2:17" ht="15.75" thickBot="1" x14ac:dyDescent="0.3"/>
    <row r="153" spans="2:17" ht="30" x14ac:dyDescent="0.25">
      <c r="B153" s="42" t="s">
        <v>19</v>
      </c>
      <c r="C153" s="42" t="s">
        <v>152</v>
      </c>
      <c r="D153" s="91" t="s">
        <v>153</v>
      </c>
      <c r="E153" s="42" t="s">
        <v>29</v>
      </c>
      <c r="F153" s="135" t="s">
        <v>182</v>
      </c>
      <c r="G153" s="147"/>
    </row>
    <row r="154" spans="2:17" ht="108" x14ac:dyDescent="0.2">
      <c r="B154" s="1399" t="s">
        <v>183</v>
      </c>
      <c r="C154" s="148" t="s">
        <v>184</v>
      </c>
      <c r="D154" s="746">
        <v>25</v>
      </c>
      <c r="E154" s="746">
        <v>25</v>
      </c>
      <c r="F154" s="1400">
        <f>+E154+E155+E156</f>
        <v>35</v>
      </c>
      <c r="G154" s="149"/>
    </row>
    <row r="155" spans="2:17" ht="96" x14ac:dyDescent="0.2">
      <c r="B155" s="1399"/>
      <c r="C155" s="148" t="s">
        <v>185</v>
      </c>
      <c r="D155" s="739">
        <v>25</v>
      </c>
      <c r="E155" s="746">
        <v>0</v>
      </c>
      <c r="F155" s="1401"/>
      <c r="G155" s="149"/>
    </row>
    <row r="156" spans="2:17" ht="60" x14ac:dyDescent="0.2">
      <c r="B156" s="1399"/>
      <c r="C156" s="148" t="s">
        <v>186</v>
      </c>
      <c r="D156" s="746">
        <v>10</v>
      </c>
      <c r="E156" s="746">
        <v>10</v>
      </c>
      <c r="F156" s="1402"/>
      <c r="G156" s="149"/>
    </row>
    <row r="157" spans="2:17" x14ac:dyDescent="0.25">
      <c r="C157"/>
    </row>
    <row r="160" spans="2:17" x14ac:dyDescent="0.25">
      <c r="B160" s="39" t="s">
        <v>187</v>
      </c>
    </row>
    <row r="163" spans="2:5" x14ac:dyDescent="0.25">
      <c r="B163" s="40" t="s">
        <v>19</v>
      </c>
      <c r="C163" s="40" t="s">
        <v>28</v>
      </c>
      <c r="D163" s="42" t="s">
        <v>29</v>
      </c>
      <c r="E163" s="42" t="s">
        <v>30</v>
      </c>
    </row>
    <row r="164" spans="2:5" ht="28.5" x14ac:dyDescent="0.25">
      <c r="B164" s="43" t="s">
        <v>188</v>
      </c>
      <c r="C164" s="813">
        <v>40</v>
      </c>
      <c r="D164" s="746">
        <f>+E139</f>
        <v>40</v>
      </c>
      <c r="E164" s="1403">
        <f>+D164+D165</f>
        <v>75</v>
      </c>
    </row>
    <row r="165" spans="2:5" ht="42.75" x14ac:dyDescent="0.25">
      <c r="B165" s="43" t="s">
        <v>189</v>
      </c>
      <c r="C165" s="813">
        <v>60</v>
      </c>
      <c r="D165" s="746">
        <f>+F154</f>
        <v>35</v>
      </c>
      <c r="E165" s="1404"/>
    </row>
  </sheetData>
  <mergeCells count="92">
    <mergeCell ref="B59:B60"/>
    <mergeCell ref="C59:C60"/>
    <mergeCell ref="D59:E59"/>
    <mergeCell ref="C9:N9"/>
    <mergeCell ref="B2:P2"/>
    <mergeCell ref="B4:P4"/>
    <mergeCell ref="C6:N6"/>
    <mergeCell ref="C7:N7"/>
    <mergeCell ref="C8:N8"/>
    <mergeCell ref="C10:E10"/>
    <mergeCell ref="B14:C21"/>
    <mergeCell ref="B22:C22"/>
    <mergeCell ref="E40:E41"/>
    <mergeCell ref="M45:N45"/>
    <mergeCell ref="P91:Q91"/>
    <mergeCell ref="C63:N63"/>
    <mergeCell ref="B65:N65"/>
    <mergeCell ref="O68:P68"/>
    <mergeCell ref="O69:P69"/>
    <mergeCell ref="O70:P70"/>
    <mergeCell ref="O73:P73"/>
    <mergeCell ref="O74:P74"/>
    <mergeCell ref="O75:P75"/>
    <mergeCell ref="B81:N81"/>
    <mergeCell ref="O71:P71"/>
    <mergeCell ref="O72:P72"/>
    <mergeCell ref="J86:L86"/>
    <mergeCell ref="P86:Q86"/>
    <mergeCell ref="P88:Q88"/>
    <mergeCell ref="P89:Q89"/>
    <mergeCell ref="P90:Q90"/>
    <mergeCell ref="P92:Q92"/>
    <mergeCell ref="B94:B98"/>
    <mergeCell ref="C94:C98"/>
    <mergeCell ref="D94:D98"/>
    <mergeCell ref="E94:E98"/>
    <mergeCell ref="F94:F98"/>
    <mergeCell ref="G94:G98"/>
    <mergeCell ref="P97:Q97"/>
    <mergeCell ref="P98:Q98"/>
    <mergeCell ref="P93:Q93"/>
    <mergeCell ref="H94:H98"/>
    <mergeCell ref="I94:I98"/>
    <mergeCell ref="P94:Q94"/>
    <mergeCell ref="P95:Q95"/>
    <mergeCell ref="P96:Q96"/>
    <mergeCell ref="G99:G101"/>
    <mergeCell ref="F104:F105"/>
    <mergeCell ref="H99:H101"/>
    <mergeCell ref="I99:I101"/>
    <mergeCell ref="P99:Q99"/>
    <mergeCell ref="P100:Q100"/>
    <mergeCell ref="P101:Q101"/>
    <mergeCell ref="B99:B101"/>
    <mergeCell ref="C99:C101"/>
    <mergeCell ref="D99:D101"/>
    <mergeCell ref="E99:E101"/>
    <mergeCell ref="F99:F101"/>
    <mergeCell ref="D104:D105"/>
    <mergeCell ref="E104:E105"/>
    <mergeCell ref="F102:F103"/>
    <mergeCell ref="G102:G103"/>
    <mergeCell ref="I104:I105"/>
    <mergeCell ref="E164:E165"/>
    <mergeCell ref="D115:E115"/>
    <mergeCell ref="B118:P118"/>
    <mergeCell ref="B121:N121"/>
    <mergeCell ref="E139:E141"/>
    <mergeCell ref="B154:B156"/>
    <mergeCell ref="F154:F156"/>
    <mergeCell ref="B144:N144"/>
    <mergeCell ref="J146:L146"/>
    <mergeCell ref="P146:Q146"/>
    <mergeCell ref="P102:Q102"/>
    <mergeCell ref="P103:Q103"/>
    <mergeCell ref="H104:H105"/>
    <mergeCell ref="B102:B103"/>
    <mergeCell ref="C102:C103"/>
    <mergeCell ref="D102:D103"/>
    <mergeCell ref="E102:E103"/>
    <mergeCell ref="B111:N111"/>
    <mergeCell ref="D114:E114"/>
    <mergeCell ref="H102:H103"/>
    <mergeCell ref="I102:I103"/>
    <mergeCell ref="B104:B105"/>
    <mergeCell ref="C104:C105"/>
    <mergeCell ref="P148:Q148"/>
    <mergeCell ref="P149:Q149"/>
    <mergeCell ref="P104:Q104"/>
    <mergeCell ref="P105:Q105"/>
    <mergeCell ref="P106:Q106"/>
    <mergeCell ref="P147:Q147"/>
  </mergeCells>
  <dataValidations count="2">
    <dataValidation type="decimal" allowBlank="1" showInputMessage="1" showErrorMessage="1" sqref="WVH983081 WLL983081 C65577 IV65577 SR65577 ACN65577 AMJ65577 AWF65577 BGB65577 BPX65577 BZT65577 CJP65577 CTL65577 DDH65577 DND65577 DWZ65577 EGV65577 EQR65577 FAN65577 FKJ65577 FUF65577 GEB65577 GNX65577 GXT65577 HHP65577 HRL65577 IBH65577 ILD65577 IUZ65577 JEV65577 JOR65577 JYN65577 KIJ65577 KSF65577 LCB65577 LLX65577 LVT65577 MFP65577 MPL65577 MZH65577 NJD65577 NSZ65577 OCV65577 OMR65577 OWN65577 PGJ65577 PQF65577 QAB65577 QJX65577 QTT65577 RDP65577 RNL65577 RXH65577 SHD65577 SQZ65577 TAV65577 TKR65577 TUN65577 UEJ65577 UOF65577 UYB65577 VHX65577 VRT65577 WBP65577 WLL65577 WVH65577 C131113 IV131113 SR131113 ACN131113 AMJ131113 AWF131113 BGB131113 BPX131113 BZT131113 CJP131113 CTL131113 DDH131113 DND131113 DWZ131113 EGV131113 EQR131113 FAN131113 FKJ131113 FUF131113 GEB131113 GNX131113 GXT131113 HHP131113 HRL131113 IBH131113 ILD131113 IUZ131113 JEV131113 JOR131113 JYN131113 KIJ131113 KSF131113 LCB131113 LLX131113 LVT131113 MFP131113 MPL131113 MZH131113 NJD131113 NSZ131113 OCV131113 OMR131113 OWN131113 PGJ131113 PQF131113 QAB131113 QJX131113 QTT131113 RDP131113 RNL131113 RXH131113 SHD131113 SQZ131113 TAV131113 TKR131113 TUN131113 UEJ131113 UOF131113 UYB131113 VHX131113 VRT131113 WBP131113 WLL131113 WVH131113 C196649 IV196649 SR196649 ACN196649 AMJ196649 AWF196649 BGB196649 BPX196649 BZT196649 CJP196649 CTL196649 DDH196649 DND196649 DWZ196649 EGV196649 EQR196649 FAN196649 FKJ196649 FUF196649 GEB196649 GNX196649 GXT196649 HHP196649 HRL196649 IBH196649 ILD196649 IUZ196649 JEV196649 JOR196649 JYN196649 KIJ196649 KSF196649 LCB196649 LLX196649 LVT196649 MFP196649 MPL196649 MZH196649 NJD196649 NSZ196649 OCV196649 OMR196649 OWN196649 PGJ196649 PQF196649 QAB196649 QJX196649 QTT196649 RDP196649 RNL196649 RXH196649 SHD196649 SQZ196649 TAV196649 TKR196649 TUN196649 UEJ196649 UOF196649 UYB196649 VHX196649 VRT196649 WBP196649 WLL196649 WVH196649 C262185 IV262185 SR262185 ACN262185 AMJ262185 AWF262185 BGB262185 BPX262185 BZT262185 CJP262185 CTL262185 DDH262185 DND262185 DWZ262185 EGV262185 EQR262185 FAN262185 FKJ262185 FUF262185 GEB262185 GNX262185 GXT262185 HHP262185 HRL262185 IBH262185 ILD262185 IUZ262185 JEV262185 JOR262185 JYN262185 KIJ262185 KSF262185 LCB262185 LLX262185 LVT262185 MFP262185 MPL262185 MZH262185 NJD262185 NSZ262185 OCV262185 OMR262185 OWN262185 PGJ262185 PQF262185 QAB262185 QJX262185 QTT262185 RDP262185 RNL262185 RXH262185 SHD262185 SQZ262185 TAV262185 TKR262185 TUN262185 UEJ262185 UOF262185 UYB262185 VHX262185 VRT262185 WBP262185 WLL262185 WVH262185 C327721 IV327721 SR327721 ACN327721 AMJ327721 AWF327721 BGB327721 BPX327721 BZT327721 CJP327721 CTL327721 DDH327721 DND327721 DWZ327721 EGV327721 EQR327721 FAN327721 FKJ327721 FUF327721 GEB327721 GNX327721 GXT327721 HHP327721 HRL327721 IBH327721 ILD327721 IUZ327721 JEV327721 JOR327721 JYN327721 KIJ327721 KSF327721 LCB327721 LLX327721 LVT327721 MFP327721 MPL327721 MZH327721 NJD327721 NSZ327721 OCV327721 OMR327721 OWN327721 PGJ327721 PQF327721 QAB327721 QJX327721 QTT327721 RDP327721 RNL327721 RXH327721 SHD327721 SQZ327721 TAV327721 TKR327721 TUN327721 UEJ327721 UOF327721 UYB327721 VHX327721 VRT327721 WBP327721 WLL327721 WVH327721 C393257 IV393257 SR393257 ACN393257 AMJ393257 AWF393257 BGB393257 BPX393257 BZT393257 CJP393257 CTL393257 DDH393257 DND393257 DWZ393257 EGV393257 EQR393257 FAN393257 FKJ393257 FUF393257 GEB393257 GNX393257 GXT393257 HHP393257 HRL393257 IBH393257 ILD393257 IUZ393257 JEV393257 JOR393257 JYN393257 KIJ393257 KSF393257 LCB393257 LLX393257 LVT393257 MFP393257 MPL393257 MZH393257 NJD393257 NSZ393257 OCV393257 OMR393257 OWN393257 PGJ393257 PQF393257 QAB393257 QJX393257 QTT393257 RDP393257 RNL393257 RXH393257 SHD393257 SQZ393257 TAV393257 TKR393257 TUN393257 UEJ393257 UOF393257 UYB393257 VHX393257 VRT393257 WBP393257 WLL393257 WVH393257 C458793 IV458793 SR458793 ACN458793 AMJ458793 AWF458793 BGB458793 BPX458793 BZT458793 CJP458793 CTL458793 DDH458793 DND458793 DWZ458793 EGV458793 EQR458793 FAN458793 FKJ458793 FUF458793 GEB458793 GNX458793 GXT458793 HHP458793 HRL458793 IBH458793 ILD458793 IUZ458793 JEV458793 JOR458793 JYN458793 KIJ458793 KSF458793 LCB458793 LLX458793 LVT458793 MFP458793 MPL458793 MZH458793 NJD458793 NSZ458793 OCV458793 OMR458793 OWN458793 PGJ458793 PQF458793 QAB458793 QJX458793 QTT458793 RDP458793 RNL458793 RXH458793 SHD458793 SQZ458793 TAV458793 TKR458793 TUN458793 UEJ458793 UOF458793 UYB458793 VHX458793 VRT458793 WBP458793 WLL458793 WVH458793 C524329 IV524329 SR524329 ACN524329 AMJ524329 AWF524329 BGB524329 BPX524329 BZT524329 CJP524329 CTL524329 DDH524329 DND524329 DWZ524329 EGV524329 EQR524329 FAN524329 FKJ524329 FUF524329 GEB524329 GNX524329 GXT524329 HHP524329 HRL524329 IBH524329 ILD524329 IUZ524329 JEV524329 JOR524329 JYN524329 KIJ524329 KSF524329 LCB524329 LLX524329 LVT524329 MFP524329 MPL524329 MZH524329 NJD524329 NSZ524329 OCV524329 OMR524329 OWN524329 PGJ524329 PQF524329 QAB524329 QJX524329 QTT524329 RDP524329 RNL524329 RXH524329 SHD524329 SQZ524329 TAV524329 TKR524329 TUN524329 UEJ524329 UOF524329 UYB524329 VHX524329 VRT524329 WBP524329 WLL524329 WVH524329 C589865 IV589865 SR589865 ACN589865 AMJ589865 AWF589865 BGB589865 BPX589865 BZT589865 CJP589865 CTL589865 DDH589865 DND589865 DWZ589865 EGV589865 EQR589865 FAN589865 FKJ589865 FUF589865 GEB589865 GNX589865 GXT589865 HHP589865 HRL589865 IBH589865 ILD589865 IUZ589865 JEV589865 JOR589865 JYN589865 KIJ589865 KSF589865 LCB589865 LLX589865 LVT589865 MFP589865 MPL589865 MZH589865 NJD589865 NSZ589865 OCV589865 OMR589865 OWN589865 PGJ589865 PQF589865 QAB589865 QJX589865 QTT589865 RDP589865 RNL589865 RXH589865 SHD589865 SQZ589865 TAV589865 TKR589865 TUN589865 UEJ589865 UOF589865 UYB589865 VHX589865 VRT589865 WBP589865 WLL589865 WVH589865 C655401 IV655401 SR655401 ACN655401 AMJ655401 AWF655401 BGB655401 BPX655401 BZT655401 CJP655401 CTL655401 DDH655401 DND655401 DWZ655401 EGV655401 EQR655401 FAN655401 FKJ655401 FUF655401 GEB655401 GNX655401 GXT655401 HHP655401 HRL655401 IBH655401 ILD655401 IUZ655401 JEV655401 JOR655401 JYN655401 KIJ655401 KSF655401 LCB655401 LLX655401 LVT655401 MFP655401 MPL655401 MZH655401 NJD655401 NSZ655401 OCV655401 OMR655401 OWN655401 PGJ655401 PQF655401 QAB655401 QJX655401 QTT655401 RDP655401 RNL655401 RXH655401 SHD655401 SQZ655401 TAV655401 TKR655401 TUN655401 UEJ655401 UOF655401 UYB655401 VHX655401 VRT655401 WBP655401 WLL655401 WVH655401 C720937 IV720937 SR720937 ACN720937 AMJ720937 AWF720937 BGB720937 BPX720937 BZT720937 CJP720937 CTL720937 DDH720937 DND720937 DWZ720937 EGV720937 EQR720937 FAN720937 FKJ720937 FUF720937 GEB720937 GNX720937 GXT720937 HHP720937 HRL720937 IBH720937 ILD720937 IUZ720937 JEV720937 JOR720937 JYN720937 KIJ720937 KSF720937 LCB720937 LLX720937 LVT720937 MFP720937 MPL720937 MZH720937 NJD720937 NSZ720937 OCV720937 OMR720937 OWN720937 PGJ720937 PQF720937 QAB720937 QJX720937 QTT720937 RDP720937 RNL720937 RXH720937 SHD720937 SQZ720937 TAV720937 TKR720937 TUN720937 UEJ720937 UOF720937 UYB720937 VHX720937 VRT720937 WBP720937 WLL720937 WVH720937 C786473 IV786473 SR786473 ACN786473 AMJ786473 AWF786473 BGB786473 BPX786473 BZT786473 CJP786473 CTL786473 DDH786473 DND786473 DWZ786473 EGV786473 EQR786473 FAN786473 FKJ786473 FUF786473 GEB786473 GNX786473 GXT786473 HHP786473 HRL786473 IBH786473 ILD786473 IUZ786473 JEV786473 JOR786473 JYN786473 KIJ786473 KSF786473 LCB786473 LLX786473 LVT786473 MFP786473 MPL786473 MZH786473 NJD786473 NSZ786473 OCV786473 OMR786473 OWN786473 PGJ786473 PQF786473 QAB786473 QJX786473 QTT786473 RDP786473 RNL786473 RXH786473 SHD786473 SQZ786473 TAV786473 TKR786473 TUN786473 UEJ786473 UOF786473 UYB786473 VHX786473 VRT786473 WBP786473 WLL786473 WVH786473 C852009 IV852009 SR852009 ACN852009 AMJ852009 AWF852009 BGB852009 BPX852009 BZT852009 CJP852009 CTL852009 DDH852009 DND852009 DWZ852009 EGV852009 EQR852009 FAN852009 FKJ852009 FUF852009 GEB852009 GNX852009 GXT852009 HHP852009 HRL852009 IBH852009 ILD852009 IUZ852009 JEV852009 JOR852009 JYN852009 KIJ852009 KSF852009 LCB852009 LLX852009 LVT852009 MFP852009 MPL852009 MZH852009 NJD852009 NSZ852009 OCV852009 OMR852009 OWN852009 PGJ852009 PQF852009 QAB852009 QJX852009 QTT852009 RDP852009 RNL852009 RXH852009 SHD852009 SQZ852009 TAV852009 TKR852009 TUN852009 UEJ852009 UOF852009 UYB852009 VHX852009 VRT852009 WBP852009 WLL852009 WVH852009 C917545 IV917545 SR917545 ACN917545 AMJ917545 AWF917545 BGB917545 BPX917545 BZT917545 CJP917545 CTL917545 DDH917545 DND917545 DWZ917545 EGV917545 EQR917545 FAN917545 FKJ917545 FUF917545 GEB917545 GNX917545 GXT917545 HHP917545 HRL917545 IBH917545 ILD917545 IUZ917545 JEV917545 JOR917545 JYN917545 KIJ917545 KSF917545 LCB917545 LLX917545 LVT917545 MFP917545 MPL917545 MZH917545 NJD917545 NSZ917545 OCV917545 OMR917545 OWN917545 PGJ917545 PQF917545 QAB917545 QJX917545 QTT917545 RDP917545 RNL917545 RXH917545 SHD917545 SQZ917545 TAV917545 TKR917545 TUN917545 UEJ917545 UOF917545 UYB917545 VHX917545 VRT917545 WBP917545 WLL917545 WVH917545 C983081 IV983081 SR983081 ACN983081 AMJ983081 AWF983081 BGB983081 BPX983081 BZT983081 CJP983081 CTL983081 DDH983081 DND983081 DWZ983081 EGV983081 EQR983081 FAN983081 FKJ983081 FUF983081 GEB983081 GNX983081 GXT983081 HHP983081 HRL983081 IBH983081 ILD983081 IUZ983081 JEV983081 JOR983081 JYN983081 KIJ983081 KSF983081 LCB983081 LLX983081 LVT983081 MFP983081 MPL983081 MZH983081 NJD983081 NSZ983081 OCV983081 OMR983081 OWN983081 PGJ983081 PQF983081 QAB983081 QJX983081 QTT983081 RDP983081 RNL983081 RXH983081 SHD983081 SQZ983081 TAV983081 TKR983081 TUN983081 UEJ983081 UOF983081 UYB983081 VHX983081 VRT983081 WBP98308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1 A65577 IS65577 SO65577 ACK65577 AMG65577 AWC65577 BFY65577 BPU65577 BZQ65577 CJM65577 CTI65577 DDE65577 DNA65577 DWW65577 EGS65577 EQO65577 FAK65577 FKG65577 FUC65577 GDY65577 GNU65577 GXQ65577 HHM65577 HRI65577 IBE65577 ILA65577 IUW65577 JES65577 JOO65577 JYK65577 KIG65577 KSC65577 LBY65577 LLU65577 LVQ65577 MFM65577 MPI65577 MZE65577 NJA65577 NSW65577 OCS65577 OMO65577 OWK65577 PGG65577 PQC65577 PZY65577 QJU65577 QTQ65577 RDM65577 RNI65577 RXE65577 SHA65577 SQW65577 TAS65577 TKO65577 TUK65577 UEG65577 UOC65577 UXY65577 VHU65577 VRQ65577 WBM65577 WLI65577 WVE65577 A131113 IS131113 SO131113 ACK131113 AMG131113 AWC131113 BFY131113 BPU131113 BZQ131113 CJM131113 CTI131113 DDE131113 DNA131113 DWW131113 EGS131113 EQO131113 FAK131113 FKG131113 FUC131113 GDY131113 GNU131113 GXQ131113 HHM131113 HRI131113 IBE131113 ILA131113 IUW131113 JES131113 JOO131113 JYK131113 KIG131113 KSC131113 LBY131113 LLU131113 LVQ131113 MFM131113 MPI131113 MZE131113 NJA131113 NSW131113 OCS131113 OMO131113 OWK131113 PGG131113 PQC131113 PZY131113 QJU131113 QTQ131113 RDM131113 RNI131113 RXE131113 SHA131113 SQW131113 TAS131113 TKO131113 TUK131113 UEG131113 UOC131113 UXY131113 VHU131113 VRQ131113 WBM131113 WLI131113 WVE131113 A196649 IS196649 SO196649 ACK196649 AMG196649 AWC196649 BFY196649 BPU196649 BZQ196649 CJM196649 CTI196649 DDE196649 DNA196649 DWW196649 EGS196649 EQO196649 FAK196649 FKG196649 FUC196649 GDY196649 GNU196649 GXQ196649 HHM196649 HRI196649 IBE196649 ILA196649 IUW196649 JES196649 JOO196649 JYK196649 KIG196649 KSC196649 LBY196649 LLU196649 LVQ196649 MFM196649 MPI196649 MZE196649 NJA196649 NSW196649 OCS196649 OMO196649 OWK196649 PGG196649 PQC196649 PZY196649 QJU196649 QTQ196649 RDM196649 RNI196649 RXE196649 SHA196649 SQW196649 TAS196649 TKO196649 TUK196649 UEG196649 UOC196649 UXY196649 VHU196649 VRQ196649 WBM196649 WLI196649 WVE196649 A262185 IS262185 SO262185 ACK262185 AMG262185 AWC262185 BFY262185 BPU262185 BZQ262185 CJM262185 CTI262185 DDE262185 DNA262185 DWW262185 EGS262185 EQO262185 FAK262185 FKG262185 FUC262185 GDY262185 GNU262185 GXQ262185 HHM262185 HRI262185 IBE262185 ILA262185 IUW262185 JES262185 JOO262185 JYK262185 KIG262185 KSC262185 LBY262185 LLU262185 LVQ262185 MFM262185 MPI262185 MZE262185 NJA262185 NSW262185 OCS262185 OMO262185 OWK262185 PGG262185 PQC262185 PZY262185 QJU262185 QTQ262185 RDM262185 RNI262185 RXE262185 SHA262185 SQW262185 TAS262185 TKO262185 TUK262185 UEG262185 UOC262185 UXY262185 VHU262185 VRQ262185 WBM262185 WLI262185 WVE262185 A327721 IS327721 SO327721 ACK327721 AMG327721 AWC327721 BFY327721 BPU327721 BZQ327721 CJM327721 CTI327721 DDE327721 DNA327721 DWW327721 EGS327721 EQO327721 FAK327721 FKG327721 FUC327721 GDY327721 GNU327721 GXQ327721 HHM327721 HRI327721 IBE327721 ILA327721 IUW327721 JES327721 JOO327721 JYK327721 KIG327721 KSC327721 LBY327721 LLU327721 LVQ327721 MFM327721 MPI327721 MZE327721 NJA327721 NSW327721 OCS327721 OMO327721 OWK327721 PGG327721 PQC327721 PZY327721 QJU327721 QTQ327721 RDM327721 RNI327721 RXE327721 SHA327721 SQW327721 TAS327721 TKO327721 TUK327721 UEG327721 UOC327721 UXY327721 VHU327721 VRQ327721 WBM327721 WLI327721 WVE327721 A393257 IS393257 SO393257 ACK393257 AMG393257 AWC393257 BFY393257 BPU393257 BZQ393257 CJM393257 CTI393257 DDE393257 DNA393257 DWW393257 EGS393257 EQO393257 FAK393257 FKG393257 FUC393257 GDY393257 GNU393257 GXQ393257 HHM393257 HRI393257 IBE393257 ILA393257 IUW393257 JES393257 JOO393257 JYK393257 KIG393257 KSC393257 LBY393257 LLU393257 LVQ393257 MFM393257 MPI393257 MZE393257 NJA393257 NSW393257 OCS393257 OMO393257 OWK393257 PGG393257 PQC393257 PZY393257 QJU393257 QTQ393257 RDM393257 RNI393257 RXE393257 SHA393257 SQW393257 TAS393257 TKO393257 TUK393257 UEG393257 UOC393257 UXY393257 VHU393257 VRQ393257 WBM393257 WLI393257 WVE393257 A458793 IS458793 SO458793 ACK458793 AMG458793 AWC458793 BFY458793 BPU458793 BZQ458793 CJM458793 CTI458793 DDE458793 DNA458793 DWW458793 EGS458793 EQO458793 FAK458793 FKG458793 FUC458793 GDY458793 GNU458793 GXQ458793 HHM458793 HRI458793 IBE458793 ILA458793 IUW458793 JES458793 JOO458793 JYK458793 KIG458793 KSC458793 LBY458793 LLU458793 LVQ458793 MFM458793 MPI458793 MZE458793 NJA458793 NSW458793 OCS458793 OMO458793 OWK458793 PGG458793 PQC458793 PZY458793 QJU458793 QTQ458793 RDM458793 RNI458793 RXE458793 SHA458793 SQW458793 TAS458793 TKO458793 TUK458793 UEG458793 UOC458793 UXY458793 VHU458793 VRQ458793 WBM458793 WLI458793 WVE458793 A524329 IS524329 SO524329 ACK524329 AMG524329 AWC524329 BFY524329 BPU524329 BZQ524329 CJM524329 CTI524329 DDE524329 DNA524329 DWW524329 EGS524329 EQO524329 FAK524329 FKG524329 FUC524329 GDY524329 GNU524329 GXQ524329 HHM524329 HRI524329 IBE524329 ILA524329 IUW524329 JES524329 JOO524329 JYK524329 KIG524329 KSC524329 LBY524329 LLU524329 LVQ524329 MFM524329 MPI524329 MZE524329 NJA524329 NSW524329 OCS524329 OMO524329 OWK524329 PGG524329 PQC524329 PZY524329 QJU524329 QTQ524329 RDM524329 RNI524329 RXE524329 SHA524329 SQW524329 TAS524329 TKO524329 TUK524329 UEG524329 UOC524329 UXY524329 VHU524329 VRQ524329 WBM524329 WLI524329 WVE524329 A589865 IS589865 SO589865 ACK589865 AMG589865 AWC589865 BFY589865 BPU589865 BZQ589865 CJM589865 CTI589865 DDE589865 DNA589865 DWW589865 EGS589865 EQO589865 FAK589865 FKG589865 FUC589865 GDY589865 GNU589865 GXQ589865 HHM589865 HRI589865 IBE589865 ILA589865 IUW589865 JES589865 JOO589865 JYK589865 KIG589865 KSC589865 LBY589865 LLU589865 LVQ589865 MFM589865 MPI589865 MZE589865 NJA589865 NSW589865 OCS589865 OMO589865 OWK589865 PGG589865 PQC589865 PZY589865 QJU589865 QTQ589865 RDM589865 RNI589865 RXE589865 SHA589865 SQW589865 TAS589865 TKO589865 TUK589865 UEG589865 UOC589865 UXY589865 VHU589865 VRQ589865 WBM589865 WLI589865 WVE589865 A655401 IS655401 SO655401 ACK655401 AMG655401 AWC655401 BFY655401 BPU655401 BZQ655401 CJM655401 CTI655401 DDE655401 DNA655401 DWW655401 EGS655401 EQO655401 FAK655401 FKG655401 FUC655401 GDY655401 GNU655401 GXQ655401 HHM655401 HRI655401 IBE655401 ILA655401 IUW655401 JES655401 JOO655401 JYK655401 KIG655401 KSC655401 LBY655401 LLU655401 LVQ655401 MFM655401 MPI655401 MZE655401 NJA655401 NSW655401 OCS655401 OMO655401 OWK655401 PGG655401 PQC655401 PZY655401 QJU655401 QTQ655401 RDM655401 RNI655401 RXE655401 SHA655401 SQW655401 TAS655401 TKO655401 TUK655401 UEG655401 UOC655401 UXY655401 VHU655401 VRQ655401 WBM655401 WLI655401 WVE655401 A720937 IS720937 SO720937 ACK720937 AMG720937 AWC720937 BFY720937 BPU720937 BZQ720937 CJM720937 CTI720937 DDE720937 DNA720937 DWW720937 EGS720937 EQO720937 FAK720937 FKG720937 FUC720937 GDY720937 GNU720937 GXQ720937 HHM720937 HRI720937 IBE720937 ILA720937 IUW720937 JES720937 JOO720937 JYK720937 KIG720937 KSC720937 LBY720937 LLU720937 LVQ720937 MFM720937 MPI720937 MZE720937 NJA720937 NSW720937 OCS720937 OMO720937 OWK720937 PGG720937 PQC720937 PZY720937 QJU720937 QTQ720937 RDM720937 RNI720937 RXE720937 SHA720937 SQW720937 TAS720937 TKO720937 TUK720937 UEG720937 UOC720937 UXY720937 VHU720937 VRQ720937 WBM720937 WLI720937 WVE720937 A786473 IS786473 SO786473 ACK786473 AMG786473 AWC786473 BFY786473 BPU786473 BZQ786473 CJM786473 CTI786473 DDE786473 DNA786473 DWW786473 EGS786473 EQO786473 FAK786473 FKG786473 FUC786473 GDY786473 GNU786473 GXQ786473 HHM786473 HRI786473 IBE786473 ILA786473 IUW786473 JES786473 JOO786473 JYK786473 KIG786473 KSC786473 LBY786473 LLU786473 LVQ786473 MFM786473 MPI786473 MZE786473 NJA786473 NSW786473 OCS786473 OMO786473 OWK786473 PGG786473 PQC786473 PZY786473 QJU786473 QTQ786473 RDM786473 RNI786473 RXE786473 SHA786473 SQW786473 TAS786473 TKO786473 TUK786473 UEG786473 UOC786473 UXY786473 VHU786473 VRQ786473 WBM786473 WLI786473 WVE786473 A852009 IS852009 SO852009 ACK852009 AMG852009 AWC852009 BFY852009 BPU852009 BZQ852009 CJM852009 CTI852009 DDE852009 DNA852009 DWW852009 EGS852009 EQO852009 FAK852009 FKG852009 FUC852009 GDY852009 GNU852009 GXQ852009 HHM852009 HRI852009 IBE852009 ILA852009 IUW852009 JES852009 JOO852009 JYK852009 KIG852009 KSC852009 LBY852009 LLU852009 LVQ852009 MFM852009 MPI852009 MZE852009 NJA852009 NSW852009 OCS852009 OMO852009 OWK852009 PGG852009 PQC852009 PZY852009 QJU852009 QTQ852009 RDM852009 RNI852009 RXE852009 SHA852009 SQW852009 TAS852009 TKO852009 TUK852009 UEG852009 UOC852009 UXY852009 VHU852009 VRQ852009 WBM852009 WLI852009 WVE852009 A917545 IS917545 SO917545 ACK917545 AMG917545 AWC917545 BFY917545 BPU917545 BZQ917545 CJM917545 CTI917545 DDE917545 DNA917545 DWW917545 EGS917545 EQO917545 FAK917545 FKG917545 FUC917545 GDY917545 GNU917545 GXQ917545 HHM917545 HRI917545 IBE917545 ILA917545 IUW917545 JES917545 JOO917545 JYK917545 KIG917545 KSC917545 LBY917545 LLU917545 LVQ917545 MFM917545 MPI917545 MZE917545 NJA917545 NSW917545 OCS917545 OMO917545 OWK917545 PGG917545 PQC917545 PZY917545 QJU917545 QTQ917545 RDM917545 RNI917545 RXE917545 SHA917545 SQW917545 TAS917545 TKO917545 TUK917545 UEG917545 UOC917545 UXY917545 VHU917545 VRQ917545 WBM917545 WLI917545 WVE917545 A983081 IS983081 SO983081 ACK983081 AMG983081 AWC983081 BFY983081 BPU983081 BZQ983081 CJM983081 CTI983081 DDE983081 DNA983081 DWW983081 EGS983081 EQO983081 FAK983081 FKG983081 FUC983081 GDY983081 GNU983081 GXQ983081 HHM983081 HRI983081 IBE983081 ILA983081 IUW983081 JES983081 JOO983081 JYK983081 KIG983081 KSC983081 LBY983081 LLU983081 LVQ983081 MFM983081 MPI983081 MZE983081 NJA983081 NSW983081 OCS983081 OMO983081 OWK983081 PGG983081 PQC983081 PZY983081 QJU983081 QTQ983081 RDM983081 RNI983081 RXE983081 SHA983081 SQW983081 TAS983081 TKO983081 TUK983081 UEG983081 UOC983081 UXY983081 VHU983081 VRQ983081 WBM983081 WLI98308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6"/>
  <sheetViews>
    <sheetView topLeftCell="A6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3198</v>
      </c>
      <c r="D6" s="1443"/>
      <c r="E6" s="1443"/>
      <c r="F6" s="1443"/>
      <c r="G6" s="1443"/>
      <c r="H6" s="1443"/>
      <c r="I6" s="1443"/>
      <c r="J6" s="1443"/>
      <c r="K6" s="1443"/>
      <c r="L6" s="1443"/>
      <c r="M6" s="1443"/>
      <c r="N6" s="1444"/>
    </row>
    <row r="7" spans="2:16" ht="16.5" thickBot="1" x14ac:dyDescent="0.3">
      <c r="B7" s="3" t="s">
        <v>4</v>
      </c>
      <c r="C7" s="144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758">
        <v>3</v>
      </c>
      <c r="D10" s="758"/>
      <c r="E10" s="758"/>
      <c r="F10" s="758"/>
      <c r="G10" s="758"/>
      <c r="H10" s="758"/>
      <c r="I10" s="758"/>
      <c r="J10" s="758"/>
      <c r="K10" s="758"/>
      <c r="L10" s="758"/>
      <c r="M10" s="758"/>
      <c r="N10" s="759"/>
    </row>
    <row r="11" spans="2:16" ht="16.5" thickBot="1" x14ac:dyDescent="0.3">
      <c r="B11" s="3" t="s">
        <v>9</v>
      </c>
      <c r="C11" s="758"/>
      <c r="D11" s="758"/>
      <c r="E11" s="758"/>
      <c r="F11" s="758"/>
      <c r="G11" s="758"/>
      <c r="H11" s="758"/>
      <c r="I11" s="758"/>
      <c r="J11" s="758"/>
      <c r="K11" s="758"/>
      <c r="L11" s="758"/>
      <c r="M11" s="758"/>
      <c r="N11" s="759"/>
    </row>
    <row r="12" spans="2:16" ht="16.5" thickBot="1" x14ac:dyDescent="0.3">
      <c r="B12" s="3" t="s">
        <v>9</v>
      </c>
      <c r="C12" s="1415"/>
      <c r="D12" s="1415"/>
      <c r="E12" s="1416"/>
      <c r="F12" s="4"/>
      <c r="G12" s="4"/>
      <c r="H12" s="4"/>
      <c r="I12" s="4"/>
      <c r="J12" s="4"/>
      <c r="K12" s="4"/>
      <c r="L12" s="4"/>
      <c r="M12" s="4"/>
      <c r="N12" s="5"/>
    </row>
    <row r="13" spans="2:16" ht="16.5" thickBot="1" x14ac:dyDescent="0.3">
      <c r="B13" s="6" t="s">
        <v>10</v>
      </c>
      <c r="C13" s="281">
        <v>41982</v>
      </c>
      <c r="D13" s="763"/>
      <c r="E13" s="763"/>
      <c r="F13" s="763"/>
      <c r="G13" s="763"/>
      <c r="H13" s="763"/>
      <c r="I13" s="763"/>
      <c r="J13" s="763"/>
      <c r="K13" s="763"/>
      <c r="L13" s="763"/>
      <c r="M13" s="763"/>
      <c r="N13" s="764"/>
    </row>
    <row r="14" spans="2:16" ht="15.75" x14ac:dyDescent="0.25">
      <c r="B14" s="10"/>
      <c r="C14" s="11"/>
      <c r="D14" s="12"/>
      <c r="E14" s="12"/>
      <c r="F14" s="12"/>
      <c r="G14" s="12"/>
      <c r="H14" s="12"/>
      <c r="I14" s="13"/>
      <c r="J14" s="13"/>
      <c r="K14" s="13"/>
      <c r="L14" s="13"/>
      <c r="M14" s="13"/>
      <c r="N14" s="12"/>
    </row>
    <row r="15" spans="2:16" x14ac:dyDescent="0.25">
      <c r="I15" s="13"/>
      <c r="J15" s="13"/>
      <c r="K15" s="13"/>
      <c r="L15" s="13"/>
      <c r="M15" s="13"/>
      <c r="N15" s="14"/>
    </row>
    <row r="16" spans="2:16" x14ac:dyDescent="0.25">
      <c r="B16" s="1417" t="s">
        <v>11</v>
      </c>
      <c r="C16" s="1417"/>
      <c r="D16" s="760" t="s">
        <v>12</v>
      </c>
      <c r="E16" s="760" t="s">
        <v>13</v>
      </c>
      <c r="F16" s="760" t="s">
        <v>14</v>
      </c>
      <c r="G16" s="16"/>
      <c r="I16" s="17"/>
      <c r="J16" s="17"/>
      <c r="K16" s="17"/>
      <c r="L16" s="17"/>
      <c r="M16" s="17"/>
      <c r="N16" s="14"/>
    </row>
    <row r="17" spans="1:14" x14ac:dyDescent="0.25">
      <c r="B17" s="1417"/>
      <c r="C17" s="1417"/>
      <c r="D17" s="760">
        <v>3</v>
      </c>
      <c r="E17" s="18">
        <v>984595710</v>
      </c>
      <c r="F17" s="357">
        <v>420</v>
      </c>
      <c r="G17" s="20"/>
      <c r="I17" s="21"/>
      <c r="J17" s="21"/>
      <c r="K17" s="21"/>
      <c r="L17" s="21"/>
      <c r="M17" s="21"/>
      <c r="N17" s="14"/>
    </row>
    <row r="18" spans="1:14" x14ac:dyDescent="0.25">
      <c r="B18" s="1417"/>
      <c r="C18" s="1417"/>
      <c r="D18" s="760"/>
      <c r="E18" s="18"/>
      <c r="F18" s="18"/>
      <c r="G18" s="20"/>
      <c r="I18" s="21"/>
      <c r="J18" s="21"/>
      <c r="K18" s="21"/>
      <c r="L18" s="21"/>
      <c r="M18" s="21"/>
      <c r="N18" s="14"/>
    </row>
    <row r="19" spans="1:14" x14ac:dyDescent="0.25">
      <c r="B19" s="1417"/>
      <c r="C19" s="1417"/>
      <c r="D19" s="760"/>
      <c r="E19" s="18"/>
      <c r="F19" s="18"/>
      <c r="G19" s="20"/>
      <c r="I19" s="21"/>
      <c r="J19" s="21"/>
      <c r="K19" s="21"/>
      <c r="L19" s="21"/>
      <c r="M19" s="21"/>
      <c r="N19" s="14"/>
    </row>
    <row r="20" spans="1:14" x14ac:dyDescent="0.25">
      <c r="B20" s="1417"/>
      <c r="C20" s="1417"/>
      <c r="D20" s="760"/>
      <c r="E20" s="22"/>
      <c r="F20" s="18"/>
      <c r="G20" s="20"/>
      <c r="H20" s="23"/>
      <c r="I20" s="21"/>
      <c r="J20" s="21"/>
      <c r="K20" s="21"/>
      <c r="L20" s="21"/>
      <c r="M20" s="21"/>
      <c r="N20" s="24"/>
    </row>
    <row r="21" spans="1:14" x14ac:dyDescent="0.25">
      <c r="B21" s="1417"/>
      <c r="C21" s="1417"/>
      <c r="D21" s="760"/>
      <c r="E21" s="22"/>
      <c r="F21" s="18"/>
      <c r="G21" s="20"/>
      <c r="H21" s="23"/>
      <c r="I21" s="25"/>
      <c r="J21" s="25"/>
      <c r="K21" s="25"/>
      <c r="L21" s="25"/>
      <c r="M21" s="25"/>
      <c r="N21" s="24"/>
    </row>
    <row r="22" spans="1:14" x14ac:dyDescent="0.25">
      <c r="B22" s="1417"/>
      <c r="C22" s="1417"/>
      <c r="D22" s="760"/>
      <c r="E22" s="22"/>
      <c r="F22" s="18"/>
      <c r="G22" s="20"/>
      <c r="H22" s="23"/>
      <c r="I22" s="13"/>
      <c r="J22" s="13"/>
      <c r="K22" s="13"/>
      <c r="L22" s="13"/>
      <c r="M22" s="13"/>
      <c r="N22" s="24"/>
    </row>
    <row r="23" spans="1:14" x14ac:dyDescent="0.25">
      <c r="B23" s="1417"/>
      <c r="C23" s="1417"/>
      <c r="D23" s="760"/>
      <c r="E23" s="22"/>
      <c r="F23" s="18"/>
      <c r="G23" s="20"/>
      <c r="H23" s="23"/>
      <c r="I23" s="13"/>
      <c r="J23" s="13"/>
      <c r="K23" s="13"/>
      <c r="L23" s="13"/>
      <c r="M23" s="13"/>
      <c r="N23" s="24"/>
    </row>
    <row r="24" spans="1:14" ht="15.75" thickBot="1" x14ac:dyDescent="0.3">
      <c r="B24" s="1418" t="s">
        <v>15</v>
      </c>
      <c r="C24" s="1419"/>
      <c r="D24" s="760"/>
      <c r="E24" s="18">
        <f>SUM(E17:E23)</f>
        <v>984595710</v>
      </c>
      <c r="F24" s="357">
        <f>SUM(F17:F23)</f>
        <v>420</v>
      </c>
      <c r="G24" s="20"/>
      <c r="H24" s="23"/>
      <c r="I24" s="13"/>
      <c r="J24" s="13"/>
      <c r="K24" s="13"/>
      <c r="L24" s="13"/>
      <c r="M24" s="13"/>
      <c r="N24" s="24"/>
    </row>
    <row r="25" spans="1:14" ht="45.75" thickBot="1" x14ac:dyDescent="0.3">
      <c r="A25" s="27"/>
      <c r="B25" s="28" t="s">
        <v>16</v>
      </c>
      <c r="C25" s="28" t="s">
        <v>17</v>
      </c>
      <c r="E25" s="17"/>
      <c r="F25" s="17"/>
      <c r="G25" s="17"/>
      <c r="H25" s="17"/>
      <c r="I25" s="29"/>
      <c r="J25" s="29"/>
      <c r="K25" s="29"/>
      <c r="L25" s="29"/>
      <c r="M25" s="29"/>
    </row>
    <row r="26" spans="1:14" ht="15.75" thickBot="1" x14ac:dyDescent="0.3">
      <c r="A26" s="30">
        <v>1</v>
      </c>
      <c r="C26" s="31">
        <f>+F24*0.8</f>
        <v>336</v>
      </c>
      <c r="D26" s="32"/>
      <c r="E26" s="33">
        <f>E24</f>
        <v>984595710</v>
      </c>
      <c r="F26" s="34"/>
      <c r="G26" s="34"/>
      <c r="H26" s="34"/>
      <c r="I26" s="35"/>
      <c r="J26" s="35"/>
      <c r="K26" s="35"/>
      <c r="L26" s="35"/>
      <c r="M26" s="35"/>
    </row>
    <row r="27" spans="1:14" x14ac:dyDescent="0.25">
      <c r="A27" s="36"/>
      <c r="C27" s="37"/>
      <c r="D27" s="21"/>
      <c r="E27" s="38"/>
      <c r="F27" s="34"/>
      <c r="G27" s="34"/>
      <c r="H27" s="34"/>
      <c r="I27" s="35"/>
      <c r="J27" s="35"/>
      <c r="K27" s="35"/>
      <c r="L27" s="35"/>
      <c r="M27" s="35"/>
    </row>
    <row r="28" spans="1:14" x14ac:dyDescent="0.25">
      <c r="A28" s="36"/>
      <c r="C28" s="37"/>
      <c r="D28" s="21"/>
      <c r="E28" s="38"/>
      <c r="F28" s="34"/>
      <c r="G28" s="34"/>
      <c r="H28" s="34"/>
      <c r="I28" s="35"/>
      <c r="J28" s="35"/>
      <c r="K28" s="35"/>
      <c r="L28" s="35"/>
      <c r="M28" s="35"/>
    </row>
    <row r="29" spans="1:14" x14ac:dyDescent="0.25">
      <c r="A29" s="36"/>
      <c r="B29" s="39" t="s">
        <v>18</v>
      </c>
      <c r="C29"/>
      <c r="D29"/>
      <c r="E29"/>
      <c r="F29"/>
      <c r="G29"/>
      <c r="H29"/>
      <c r="I29" s="13"/>
      <c r="J29" s="13"/>
      <c r="K29" s="13"/>
      <c r="L29" s="13"/>
      <c r="M29" s="13"/>
      <c r="N29" s="14"/>
    </row>
    <row r="30" spans="1:14" x14ac:dyDescent="0.25">
      <c r="A30" s="36"/>
      <c r="B30"/>
      <c r="C30"/>
      <c r="D30"/>
      <c r="E30"/>
      <c r="F30"/>
      <c r="G30"/>
      <c r="H30"/>
      <c r="I30" s="13"/>
      <c r="J30" s="13"/>
      <c r="K30" s="13"/>
      <c r="L30" s="13"/>
      <c r="M30" s="13"/>
      <c r="N30" s="14"/>
    </row>
    <row r="31" spans="1:14" x14ac:dyDescent="0.25">
      <c r="A31" s="36"/>
      <c r="B31" s="40" t="s">
        <v>19</v>
      </c>
      <c r="C31" s="40" t="s">
        <v>20</v>
      </c>
      <c r="D31" s="40" t="s">
        <v>21</v>
      </c>
      <c r="E31"/>
      <c r="F31"/>
      <c r="G31"/>
      <c r="H31"/>
      <c r="I31" s="13"/>
      <c r="J31" s="13"/>
      <c r="K31" s="13"/>
      <c r="L31" s="13"/>
      <c r="M31" s="13"/>
      <c r="N31" s="14"/>
    </row>
    <row r="32" spans="1:14" x14ac:dyDescent="0.25">
      <c r="A32" s="36"/>
      <c r="B32" s="41" t="s">
        <v>22</v>
      </c>
      <c r="C32" s="746" t="s">
        <v>23</v>
      </c>
      <c r="D32" s="41"/>
      <c r="E32"/>
      <c r="F32"/>
      <c r="G32"/>
      <c r="H32"/>
      <c r="I32" s="13"/>
      <c r="J32" s="13"/>
      <c r="K32" s="13"/>
      <c r="L32" s="13"/>
      <c r="M32" s="13"/>
      <c r="N32" s="14"/>
    </row>
    <row r="33" spans="1:14" x14ac:dyDescent="0.25">
      <c r="A33" s="36"/>
      <c r="B33" s="41" t="s">
        <v>24</v>
      </c>
      <c r="C33" s="746" t="s">
        <v>23</v>
      </c>
      <c r="D33" s="746"/>
      <c r="E33"/>
      <c r="F33"/>
      <c r="G33"/>
      <c r="H33"/>
      <c r="I33" s="13"/>
      <c r="J33" s="13"/>
      <c r="K33" s="13"/>
      <c r="L33" s="13"/>
      <c r="M33" s="13"/>
      <c r="N33" s="14"/>
    </row>
    <row r="34" spans="1:14" x14ac:dyDescent="0.25">
      <c r="A34" s="36"/>
      <c r="B34" s="41" t="s">
        <v>25</v>
      </c>
      <c r="C34" s="746" t="s">
        <v>23</v>
      </c>
      <c r="D34" s="41"/>
      <c r="E34"/>
      <c r="F34"/>
      <c r="G34"/>
      <c r="H34"/>
      <c r="I34" s="13"/>
      <c r="J34" s="13"/>
      <c r="K34" s="13"/>
      <c r="L34" s="13"/>
      <c r="M34" s="13"/>
      <c r="N34" s="14"/>
    </row>
    <row r="35" spans="1:14" x14ac:dyDescent="0.25">
      <c r="A35" s="36"/>
      <c r="B35" s="41" t="s">
        <v>26</v>
      </c>
      <c r="C35" s="746" t="s">
        <v>23</v>
      </c>
      <c r="D35" s="41"/>
      <c r="E35"/>
      <c r="F35"/>
      <c r="G35"/>
      <c r="H35"/>
      <c r="I35" s="13"/>
      <c r="J35" s="13"/>
      <c r="K35" s="13"/>
      <c r="L35" s="13"/>
      <c r="M35" s="13"/>
      <c r="N35" s="14"/>
    </row>
    <row r="36" spans="1:14" x14ac:dyDescent="0.25">
      <c r="A36" s="36"/>
      <c r="B36"/>
      <c r="C36"/>
      <c r="D36"/>
      <c r="E36"/>
      <c r="F36"/>
      <c r="G36"/>
      <c r="H36"/>
      <c r="I36" s="13"/>
      <c r="J36" s="13"/>
      <c r="K36" s="13"/>
      <c r="L36" s="13"/>
      <c r="M36" s="13"/>
      <c r="N36" s="14"/>
    </row>
    <row r="37" spans="1:14" x14ac:dyDescent="0.25">
      <c r="A37" s="36"/>
      <c r="B37"/>
      <c r="C37"/>
      <c r="D37"/>
      <c r="E37"/>
      <c r="F37"/>
      <c r="G37"/>
      <c r="H37"/>
      <c r="I37" s="13"/>
      <c r="J37" s="13"/>
      <c r="K37" s="13"/>
      <c r="L37" s="13"/>
      <c r="M37" s="13"/>
      <c r="N37" s="14"/>
    </row>
    <row r="38" spans="1:14" x14ac:dyDescent="0.25">
      <c r="A38" s="36"/>
      <c r="B38" s="39" t="s">
        <v>27</v>
      </c>
      <c r="C38"/>
      <c r="D38"/>
      <c r="E38"/>
      <c r="F38"/>
      <c r="G38"/>
      <c r="H38"/>
      <c r="I38" s="13"/>
      <c r="J38" s="13"/>
      <c r="K38" s="13"/>
      <c r="L38" s="13"/>
      <c r="M38" s="13"/>
      <c r="N38" s="14"/>
    </row>
    <row r="39" spans="1:14" x14ac:dyDescent="0.25">
      <c r="A39" s="36"/>
      <c r="B39"/>
      <c r="C39"/>
      <c r="D39"/>
      <c r="E39"/>
      <c r="F39"/>
      <c r="G39"/>
      <c r="H39"/>
      <c r="I39" s="13"/>
      <c r="J39" s="13"/>
      <c r="K39" s="13"/>
      <c r="L39" s="13"/>
      <c r="M39" s="13"/>
      <c r="N39" s="14"/>
    </row>
    <row r="40" spans="1:14" x14ac:dyDescent="0.25">
      <c r="A40" s="36"/>
      <c r="B40"/>
      <c r="C40"/>
      <c r="D40"/>
      <c r="E40"/>
      <c r="F40"/>
      <c r="G40"/>
      <c r="H40"/>
      <c r="I40" s="13"/>
      <c r="J40" s="13"/>
      <c r="K40" s="13"/>
      <c r="L40" s="13"/>
      <c r="M40" s="13"/>
      <c r="N40" s="14"/>
    </row>
    <row r="41" spans="1:14" x14ac:dyDescent="0.25">
      <c r="A41" s="36"/>
      <c r="B41" s="40" t="s">
        <v>19</v>
      </c>
      <c r="C41" s="40" t="s">
        <v>28</v>
      </c>
      <c r="D41" s="42" t="s">
        <v>29</v>
      </c>
      <c r="E41" s="42" t="s">
        <v>30</v>
      </c>
      <c r="F41"/>
      <c r="G41"/>
      <c r="H41"/>
      <c r="I41" s="13"/>
      <c r="J41" s="13"/>
      <c r="K41" s="13"/>
      <c r="L41" s="13"/>
      <c r="M41" s="13"/>
      <c r="N41" s="14"/>
    </row>
    <row r="42" spans="1:14" ht="28.5" x14ac:dyDescent="0.25">
      <c r="A42" s="36"/>
      <c r="B42" s="43" t="s">
        <v>31</v>
      </c>
      <c r="C42" s="813">
        <v>40</v>
      </c>
      <c r="D42" s="746">
        <v>20</v>
      </c>
      <c r="E42" s="1403">
        <f>+D42+D43</f>
        <v>55</v>
      </c>
      <c r="F42"/>
      <c r="G42"/>
      <c r="H42"/>
      <c r="I42" s="13"/>
      <c r="J42" s="13"/>
      <c r="K42" s="13"/>
      <c r="L42" s="13"/>
      <c r="M42" s="13"/>
      <c r="N42" s="14"/>
    </row>
    <row r="43" spans="1:14" ht="42.75" x14ac:dyDescent="0.25">
      <c r="A43" s="36"/>
      <c r="B43" s="43" t="s">
        <v>32</v>
      </c>
      <c r="C43" s="813">
        <v>60</v>
      </c>
      <c r="D43" s="746">
        <v>35</v>
      </c>
      <c r="E43" s="1404"/>
      <c r="F43"/>
      <c r="G43"/>
      <c r="H43"/>
      <c r="I43" s="13"/>
      <c r="J43" s="13"/>
      <c r="K43" s="13"/>
      <c r="L43" s="13"/>
      <c r="M43" s="13"/>
      <c r="N43" s="14"/>
    </row>
    <row r="44" spans="1:14" x14ac:dyDescent="0.25">
      <c r="A44" s="36"/>
      <c r="C44" s="37"/>
      <c r="D44" s="21"/>
      <c r="E44" s="38"/>
      <c r="F44" s="34"/>
      <c r="G44" s="34"/>
      <c r="H44" s="34"/>
      <c r="I44" s="35"/>
      <c r="J44" s="35"/>
      <c r="K44" s="35"/>
      <c r="L44" s="35"/>
      <c r="M44" s="35"/>
    </row>
    <row r="45" spans="1:14" x14ac:dyDescent="0.25">
      <c r="A45" s="36"/>
      <c r="C45" s="37"/>
      <c r="D45" s="21"/>
      <c r="E45" s="38"/>
      <c r="F45" s="34"/>
      <c r="G45" s="34"/>
      <c r="H45" s="34"/>
      <c r="I45" s="35"/>
      <c r="J45" s="35"/>
      <c r="K45" s="35"/>
      <c r="L45" s="35"/>
      <c r="M45" s="35"/>
    </row>
    <row r="46" spans="1:14" x14ac:dyDescent="0.25">
      <c r="A46" s="36"/>
      <c r="C46" s="37"/>
      <c r="D46" s="21"/>
      <c r="E46" s="38"/>
      <c r="F46" s="34"/>
      <c r="G46" s="34"/>
      <c r="H46" s="34"/>
      <c r="I46" s="35"/>
      <c r="J46" s="35"/>
      <c r="K46" s="35"/>
      <c r="L46" s="35"/>
      <c r="M46" s="35"/>
    </row>
    <row r="47" spans="1:14" ht="15.75" thickBot="1" x14ac:dyDescent="0.3">
      <c r="M47" s="1420" t="s">
        <v>33</v>
      </c>
      <c r="N47" s="1420"/>
    </row>
    <row r="48" spans="1:14" x14ac:dyDescent="0.25">
      <c r="B48" s="39" t="s">
        <v>34</v>
      </c>
      <c r="M48" s="46"/>
      <c r="N48" s="46"/>
    </row>
    <row r="49" spans="1:26" ht="15.75" thickBot="1" x14ac:dyDescent="0.3">
      <c r="M49" s="46"/>
      <c r="N49" s="46"/>
    </row>
    <row r="50" spans="1:26" s="13" customFormat="1" ht="60" x14ac:dyDescent="0.25">
      <c r="B50" s="47" t="s">
        <v>35</v>
      </c>
      <c r="C50" s="47" t="s">
        <v>36</v>
      </c>
      <c r="D50" s="47" t="s">
        <v>37</v>
      </c>
      <c r="E50" s="47" t="s">
        <v>38</v>
      </c>
      <c r="F50" s="47" t="s">
        <v>39</v>
      </c>
      <c r="G50" s="47" t="s">
        <v>40</v>
      </c>
      <c r="H50" s="47" t="s">
        <v>41</v>
      </c>
      <c r="I50" s="47" t="s">
        <v>42</v>
      </c>
      <c r="J50" s="47" t="s">
        <v>43</v>
      </c>
      <c r="K50" s="47" t="s">
        <v>44</v>
      </c>
      <c r="L50" s="47" t="s">
        <v>45</v>
      </c>
      <c r="M50" s="48" t="s">
        <v>46</v>
      </c>
      <c r="N50" s="47" t="s">
        <v>47</v>
      </c>
      <c r="O50" s="47" t="s">
        <v>48</v>
      </c>
      <c r="P50" s="49" t="s">
        <v>49</v>
      </c>
      <c r="Q50" s="49" t="s">
        <v>50</v>
      </c>
    </row>
    <row r="51" spans="1:26" s="62" customFormat="1" x14ac:dyDescent="0.25">
      <c r="A51" s="50">
        <v>1</v>
      </c>
      <c r="B51" s="71" t="s">
        <v>3198</v>
      </c>
      <c r="C51" s="72" t="s">
        <v>3198</v>
      </c>
      <c r="D51" s="72" t="s">
        <v>442</v>
      </c>
      <c r="E51" s="263">
        <v>701820120500</v>
      </c>
      <c r="F51" s="73" t="s">
        <v>20</v>
      </c>
      <c r="G51" s="225">
        <v>1</v>
      </c>
      <c r="H51" s="226">
        <v>41253</v>
      </c>
      <c r="I51" s="226">
        <v>41851</v>
      </c>
      <c r="J51" s="74" t="s">
        <v>21</v>
      </c>
      <c r="K51" s="75">
        <v>21.66</v>
      </c>
      <c r="L51" s="75">
        <v>3</v>
      </c>
      <c r="M51" s="76">
        <v>330</v>
      </c>
      <c r="N51" s="76">
        <v>330</v>
      </c>
      <c r="O51" s="77">
        <v>1333205280</v>
      </c>
      <c r="P51" s="77" t="s">
        <v>3351</v>
      </c>
      <c r="Q51" s="65"/>
      <c r="R51" s="61"/>
      <c r="S51" s="61"/>
      <c r="T51" s="61"/>
      <c r="U51" s="61"/>
      <c r="V51" s="61"/>
      <c r="W51" s="61"/>
      <c r="X51" s="61"/>
      <c r="Y51" s="61"/>
      <c r="Z51" s="61"/>
    </row>
    <row r="52" spans="1:26" s="62" customFormat="1" x14ac:dyDescent="0.25">
      <c r="A52" s="50">
        <f>+A51+1</f>
        <v>2</v>
      </c>
      <c r="B52" s="71" t="s">
        <v>3198</v>
      </c>
      <c r="C52" s="72" t="s">
        <v>3198</v>
      </c>
      <c r="D52" s="72" t="s">
        <v>442</v>
      </c>
      <c r="E52" s="263">
        <v>701820120326</v>
      </c>
      <c r="F52" s="73" t="s">
        <v>20</v>
      </c>
      <c r="G52" s="228">
        <v>1</v>
      </c>
      <c r="H52" s="264">
        <v>41099</v>
      </c>
      <c r="I52" s="226">
        <v>41274</v>
      </c>
      <c r="J52" s="74" t="s">
        <v>21</v>
      </c>
      <c r="K52" s="75">
        <v>5.03</v>
      </c>
      <c r="L52" s="75">
        <v>0.66</v>
      </c>
      <c r="M52" s="75">
        <v>616</v>
      </c>
      <c r="N52" s="76">
        <v>616</v>
      </c>
      <c r="O52" s="77">
        <v>1092849175</v>
      </c>
      <c r="P52" s="77">
        <v>112</v>
      </c>
      <c r="Q52" s="65"/>
      <c r="R52" s="61"/>
      <c r="S52" s="61"/>
      <c r="T52" s="61"/>
      <c r="U52" s="61"/>
      <c r="V52" s="61"/>
      <c r="W52" s="61"/>
      <c r="X52" s="61"/>
      <c r="Y52" s="61"/>
      <c r="Z52" s="61"/>
    </row>
    <row r="53" spans="1:26" s="62" customFormat="1" x14ac:dyDescent="0.25">
      <c r="A53" s="50">
        <f>+A52+1</f>
        <v>3</v>
      </c>
      <c r="B53" s="71" t="s">
        <v>3198</v>
      </c>
      <c r="C53" s="72"/>
      <c r="D53" s="72"/>
      <c r="E53" s="76"/>
      <c r="F53" s="73"/>
      <c r="G53" s="228"/>
      <c r="H53" s="226"/>
      <c r="I53" s="74"/>
      <c r="J53" s="74"/>
      <c r="K53" s="75"/>
      <c r="L53" s="75"/>
      <c r="M53" s="75"/>
      <c r="N53" s="75"/>
      <c r="O53" s="77"/>
      <c r="P53" s="77"/>
      <c r="Q53" s="65"/>
      <c r="R53" s="61"/>
      <c r="S53" s="61"/>
      <c r="T53" s="61"/>
      <c r="U53" s="61"/>
      <c r="V53" s="61"/>
      <c r="W53" s="61"/>
      <c r="X53" s="61"/>
      <c r="Y53" s="61"/>
      <c r="Z53" s="61"/>
    </row>
    <row r="54" spans="1:26" s="62" customFormat="1" x14ac:dyDescent="0.25">
      <c r="A54" s="50"/>
      <c r="B54" s="71"/>
      <c r="C54" s="72"/>
      <c r="D54" s="72"/>
      <c r="E54" s="228"/>
      <c r="F54" s="73"/>
      <c r="G54" s="228"/>
      <c r="H54" s="226"/>
      <c r="I54" s="74"/>
      <c r="J54" s="74"/>
      <c r="K54" s="74"/>
      <c r="L54" s="74"/>
      <c r="M54" s="75"/>
      <c r="N54" s="75"/>
      <c r="O54" s="77"/>
      <c r="P54" s="77"/>
      <c r="Q54" s="65"/>
      <c r="R54" s="61"/>
      <c r="S54" s="61"/>
      <c r="T54" s="61"/>
      <c r="U54" s="61"/>
      <c r="V54" s="61"/>
      <c r="W54" s="61"/>
      <c r="X54" s="61"/>
      <c r="Y54" s="61"/>
      <c r="Z54" s="61"/>
    </row>
    <row r="55" spans="1:26" s="62" customFormat="1" x14ac:dyDescent="0.25">
      <c r="A55" s="50"/>
      <c r="B55" s="78" t="s">
        <v>30</v>
      </c>
      <c r="C55" s="72"/>
      <c r="D55" s="71"/>
      <c r="E55" s="228"/>
      <c r="F55" s="73"/>
      <c r="G55" s="228"/>
      <c r="H55" s="73"/>
      <c r="I55" s="74"/>
      <c r="J55" s="74"/>
      <c r="K55" s="79" t="s">
        <v>3350</v>
      </c>
      <c r="L55" s="79">
        <f>SUM(L51:L54)</f>
        <v>3.66</v>
      </c>
      <c r="M55" s="80">
        <v>616</v>
      </c>
      <c r="N55" s="79"/>
      <c r="O55" s="77"/>
      <c r="P55" s="77"/>
      <c r="Q55" s="81"/>
    </row>
    <row r="56" spans="1:26" s="82" customFormat="1" x14ac:dyDescent="0.25">
      <c r="E56" s="83"/>
    </row>
    <row r="57" spans="1:26" s="82" customFormat="1" x14ac:dyDescent="0.25">
      <c r="B57" s="1422" t="s">
        <v>56</v>
      </c>
      <c r="C57" s="1422" t="s">
        <v>57</v>
      </c>
      <c r="D57" s="1424" t="s">
        <v>58</v>
      </c>
      <c r="E57" s="1424"/>
    </row>
    <row r="58" spans="1:26" s="82" customFormat="1" x14ac:dyDescent="0.25">
      <c r="B58" s="1423"/>
      <c r="C58" s="1423"/>
      <c r="D58" s="766" t="s">
        <v>59</v>
      </c>
      <c r="E58" s="85" t="s">
        <v>60</v>
      </c>
    </row>
    <row r="59" spans="1:26" s="82" customFormat="1" ht="18.75" x14ac:dyDescent="0.25">
      <c r="B59" s="86" t="s">
        <v>61</v>
      </c>
      <c r="C59" s="87" t="str">
        <f>+K55</f>
        <v>26,69</v>
      </c>
      <c r="D59" s="88" t="s">
        <v>23</v>
      </c>
      <c r="E59" s="88"/>
      <c r="F59" s="89"/>
      <c r="G59" s="89"/>
      <c r="H59" s="89"/>
      <c r="I59" s="89"/>
      <c r="J59" s="89"/>
      <c r="K59" s="89"/>
      <c r="L59" s="89"/>
      <c r="M59" s="89"/>
    </row>
    <row r="60" spans="1:26" s="82" customFormat="1" x14ac:dyDescent="0.25">
      <c r="B60" s="86" t="s">
        <v>62</v>
      </c>
      <c r="C60" s="235" t="s">
        <v>3349</v>
      </c>
      <c r="D60" s="88" t="s">
        <v>23</v>
      </c>
      <c r="E60" s="88"/>
    </row>
    <row r="61" spans="1:26" s="82" customFormat="1" x14ac:dyDescent="0.25">
      <c r="B61" s="90"/>
      <c r="C61" s="1413"/>
      <c r="D61" s="1413"/>
      <c r="E61" s="1413"/>
      <c r="F61" s="1413"/>
      <c r="G61" s="1413"/>
      <c r="H61" s="1413"/>
      <c r="I61" s="1413"/>
      <c r="J61" s="1413"/>
      <c r="K61" s="1413"/>
      <c r="L61" s="1413"/>
      <c r="M61" s="1413"/>
      <c r="N61" s="1413"/>
    </row>
    <row r="62" spans="1:26" ht="15.75" thickBot="1" x14ac:dyDescent="0.3"/>
    <row r="63" spans="1:26" ht="27" thickBot="1" x14ac:dyDescent="0.3">
      <c r="B63" s="1414" t="s">
        <v>63</v>
      </c>
      <c r="C63" s="1414"/>
      <c r="D63" s="1414"/>
      <c r="E63" s="1414"/>
      <c r="F63" s="1414"/>
      <c r="G63" s="1414"/>
      <c r="H63" s="1414"/>
      <c r="I63" s="1414"/>
      <c r="J63" s="1414"/>
      <c r="K63" s="1414"/>
      <c r="L63" s="1414"/>
      <c r="M63" s="1414"/>
      <c r="N63" s="1414"/>
    </row>
    <row r="66" spans="2:17" ht="105" x14ac:dyDescent="0.25">
      <c r="B66" s="91" t="s">
        <v>64</v>
      </c>
      <c r="C66" s="92" t="s">
        <v>65</v>
      </c>
      <c r="D66" s="92" t="s">
        <v>66</v>
      </c>
      <c r="E66" s="92" t="s">
        <v>67</v>
      </c>
      <c r="F66" s="92" t="s">
        <v>68</v>
      </c>
      <c r="G66" s="92" t="s">
        <v>69</v>
      </c>
      <c r="H66" s="92" t="s">
        <v>70</v>
      </c>
      <c r="I66" s="92" t="s">
        <v>71</v>
      </c>
      <c r="J66" s="92" t="s">
        <v>72</v>
      </c>
      <c r="K66" s="92" t="s">
        <v>73</v>
      </c>
      <c r="L66" s="92" t="s">
        <v>74</v>
      </c>
      <c r="M66" s="93" t="s">
        <v>75</v>
      </c>
      <c r="N66" s="93" t="s">
        <v>76</v>
      </c>
      <c r="O66" s="1387" t="s">
        <v>77</v>
      </c>
      <c r="P66" s="1388"/>
      <c r="Q66" s="92" t="s">
        <v>78</v>
      </c>
    </row>
    <row r="67" spans="2:17" x14ac:dyDescent="0.25">
      <c r="B67" s="71" t="s">
        <v>3198</v>
      </c>
      <c r="C67" s="94" t="s">
        <v>3198</v>
      </c>
      <c r="D67" s="95" t="s">
        <v>3348</v>
      </c>
      <c r="E67" s="95">
        <v>170</v>
      </c>
      <c r="F67" s="266" t="s">
        <v>368</v>
      </c>
      <c r="G67" s="266" t="s">
        <v>368</v>
      </c>
      <c r="H67" s="96" t="s">
        <v>20</v>
      </c>
      <c r="I67" s="97" t="s">
        <v>368</v>
      </c>
      <c r="J67" s="97" t="s">
        <v>20</v>
      </c>
      <c r="K67" s="41" t="s">
        <v>20</v>
      </c>
      <c r="L67" s="41" t="s">
        <v>20</v>
      </c>
      <c r="M67" s="267" t="s">
        <v>20</v>
      </c>
      <c r="N67" s="41" t="s">
        <v>20</v>
      </c>
      <c r="O67" s="1390"/>
      <c r="P67" s="1391"/>
      <c r="Q67" s="41" t="s">
        <v>20</v>
      </c>
    </row>
    <row r="68" spans="2:17" x14ac:dyDescent="0.25">
      <c r="B68" s="71" t="s">
        <v>3198</v>
      </c>
      <c r="C68" s="94" t="s">
        <v>3198</v>
      </c>
      <c r="D68" s="95" t="s">
        <v>3347</v>
      </c>
      <c r="E68" s="95">
        <v>250</v>
      </c>
      <c r="F68" s="96" t="s">
        <v>368</v>
      </c>
      <c r="G68" s="96" t="s">
        <v>368</v>
      </c>
      <c r="H68" s="96" t="s">
        <v>368</v>
      </c>
      <c r="I68" s="97" t="s">
        <v>20</v>
      </c>
      <c r="J68" s="97" t="s">
        <v>20</v>
      </c>
      <c r="K68" s="41" t="s">
        <v>20</v>
      </c>
      <c r="L68" s="41" t="s">
        <v>20</v>
      </c>
      <c r="M68" s="41" t="s">
        <v>20</v>
      </c>
      <c r="N68" s="41" t="s">
        <v>20</v>
      </c>
      <c r="O68" s="1390"/>
      <c r="P68" s="1391"/>
      <c r="Q68" s="41" t="s">
        <v>20</v>
      </c>
    </row>
    <row r="69" spans="2:17" x14ac:dyDescent="0.25">
      <c r="B69" s="94"/>
      <c r="C69" s="94"/>
      <c r="D69" s="95"/>
      <c r="E69" s="95"/>
      <c r="F69" s="96"/>
      <c r="G69" s="96"/>
      <c r="H69" s="96"/>
      <c r="I69" s="97"/>
      <c r="J69" s="97"/>
      <c r="K69" s="41"/>
      <c r="L69" s="41"/>
      <c r="M69" s="41"/>
      <c r="N69" s="41"/>
      <c r="O69" s="1410"/>
      <c r="P69" s="1411"/>
      <c r="Q69" s="41"/>
    </row>
    <row r="70" spans="2:17" x14ac:dyDescent="0.25">
      <c r="B70" s="94"/>
      <c r="C70" s="94"/>
      <c r="D70" s="95"/>
      <c r="E70" s="95"/>
      <c r="F70" s="96"/>
      <c r="G70" s="96"/>
      <c r="H70" s="96"/>
      <c r="I70" s="97"/>
      <c r="J70" s="97"/>
      <c r="K70" s="41"/>
      <c r="L70" s="41"/>
      <c r="M70" s="41"/>
      <c r="N70" s="41"/>
      <c r="O70" s="1410"/>
      <c r="P70" s="1411"/>
      <c r="Q70" s="41"/>
    </row>
    <row r="71" spans="2:17" x14ac:dyDescent="0.25">
      <c r="B71" s="94"/>
      <c r="C71" s="94"/>
      <c r="D71" s="95"/>
      <c r="E71" s="95"/>
      <c r="F71" s="96"/>
      <c r="G71" s="96"/>
      <c r="H71" s="96"/>
      <c r="I71" s="97"/>
      <c r="J71" s="97"/>
      <c r="K71" s="41"/>
      <c r="L71" s="41"/>
      <c r="M71" s="41"/>
      <c r="N71" s="41"/>
      <c r="O71" s="1410"/>
      <c r="P71" s="1411"/>
      <c r="Q71" s="41"/>
    </row>
    <row r="72" spans="2:17" x14ac:dyDescent="0.25">
      <c r="B72" s="94"/>
      <c r="C72" s="94"/>
      <c r="D72" s="95"/>
      <c r="E72" s="95"/>
      <c r="F72" s="96"/>
      <c r="G72" s="96"/>
      <c r="H72" s="96"/>
      <c r="I72" s="97"/>
      <c r="J72" s="97"/>
      <c r="K72" s="41"/>
      <c r="L72" s="41"/>
      <c r="M72" s="41"/>
      <c r="N72" s="41"/>
      <c r="O72" s="1410"/>
      <c r="P72" s="1411"/>
      <c r="Q72" s="41"/>
    </row>
    <row r="73" spans="2:17" x14ac:dyDescent="0.25">
      <c r="B73" s="41"/>
      <c r="C73" s="41"/>
      <c r="D73" s="41"/>
      <c r="E73" s="41"/>
      <c r="F73" s="41"/>
      <c r="G73" s="41"/>
      <c r="H73" s="41"/>
      <c r="I73" s="41"/>
      <c r="J73" s="41"/>
      <c r="K73" s="41"/>
      <c r="L73" s="41"/>
      <c r="M73" s="41"/>
      <c r="N73" s="41"/>
      <c r="O73" s="1410"/>
      <c r="P73" s="1411"/>
      <c r="Q73" s="41"/>
    </row>
    <row r="74" spans="2:17" x14ac:dyDescent="0.25">
      <c r="B74" s="1" t="s">
        <v>83</v>
      </c>
    </row>
    <row r="75" spans="2:17" x14ac:dyDescent="0.25">
      <c r="B75" s="1" t="s">
        <v>84</v>
      </c>
    </row>
    <row r="76" spans="2:17" x14ac:dyDescent="0.25">
      <c r="B76" s="1" t="s">
        <v>85</v>
      </c>
    </row>
    <row r="78" spans="2:17" ht="15.75" thickBot="1" x14ac:dyDescent="0.3"/>
    <row r="79" spans="2:17" ht="27" thickBot="1" x14ac:dyDescent="0.3">
      <c r="B79" s="1393" t="s">
        <v>86</v>
      </c>
      <c r="C79" s="1394"/>
      <c r="D79" s="1394"/>
      <c r="E79" s="1394"/>
      <c r="F79" s="1394"/>
      <c r="G79" s="1394"/>
      <c r="H79" s="1394"/>
      <c r="I79" s="1394"/>
      <c r="J79" s="1394"/>
      <c r="K79" s="1394"/>
      <c r="L79" s="1394"/>
      <c r="M79" s="1394"/>
      <c r="N79" s="1395"/>
    </row>
    <row r="84" spans="2:17" ht="75" x14ac:dyDescent="0.25">
      <c r="B84" s="91" t="s">
        <v>87</v>
      </c>
      <c r="C84" s="91" t="s">
        <v>88</v>
      </c>
      <c r="D84" s="91" t="s">
        <v>89</v>
      </c>
      <c r="E84" s="91" t="s">
        <v>90</v>
      </c>
      <c r="F84" s="91" t="s">
        <v>91</v>
      </c>
      <c r="G84" s="91" t="s">
        <v>92</v>
      </c>
      <c r="H84" s="91" t="s">
        <v>93</v>
      </c>
      <c r="I84" s="91" t="s">
        <v>94</v>
      </c>
      <c r="J84" s="1387" t="s">
        <v>95</v>
      </c>
      <c r="K84" s="1405"/>
      <c r="L84" s="1388"/>
      <c r="M84" s="91" t="s">
        <v>96</v>
      </c>
      <c r="N84" s="91" t="s">
        <v>97</v>
      </c>
      <c r="O84" s="91" t="s">
        <v>98</v>
      </c>
      <c r="P84" s="1387" t="s">
        <v>77</v>
      </c>
      <c r="Q84" s="1388"/>
    </row>
    <row r="85" spans="2:17" ht="60" x14ac:dyDescent="0.25">
      <c r="B85" s="803" t="s">
        <v>3346</v>
      </c>
      <c r="C85" s="739" t="s">
        <v>2530</v>
      </c>
      <c r="D85" s="104" t="s">
        <v>3345</v>
      </c>
      <c r="E85" s="94">
        <v>23012816</v>
      </c>
      <c r="F85" s="104" t="s">
        <v>1767</v>
      </c>
      <c r="G85" s="803" t="s">
        <v>1766</v>
      </c>
      <c r="H85" s="111" t="s">
        <v>3344</v>
      </c>
      <c r="I85" s="96" t="s">
        <v>368</v>
      </c>
      <c r="J85" s="104" t="s">
        <v>3343</v>
      </c>
      <c r="K85" s="269" t="s">
        <v>3342</v>
      </c>
      <c r="L85" s="107" t="s">
        <v>3341</v>
      </c>
      <c r="M85" s="746" t="s">
        <v>20</v>
      </c>
      <c r="N85" s="746" t="s">
        <v>20</v>
      </c>
      <c r="O85" s="746" t="s">
        <v>20</v>
      </c>
      <c r="P85" s="1387"/>
      <c r="Q85" s="1388"/>
    </row>
    <row r="86" spans="2:17" ht="60" x14ac:dyDescent="0.25">
      <c r="B86" s="803" t="s">
        <v>1569</v>
      </c>
      <c r="C86" s="739" t="s">
        <v>2530</v>
      </c>
      <c r="D86" s="104" t="s">
        <v>3340</v>
      </c>
      <c r="E86" s="94">
        <v>1102825199</v>
      </c>
      <c r="F86" s="104" t="s">
        <v>274</v>
      </c>
      <c r="G86" s="803" t="s">
        <v>453</v>
      </c>
      <c r="H86" s="111" t="s">
        <v>3339</v>
      </c>
      <c r="I86" s="96" t="s">
        <v>368</v>
      </c>
      <c r="J86" s="104" t="s">
        <v>3338</v>
      </c>
      <c r="K86" s="269" t="s">
        <v>3337</v>
      </c>
      <c r="L86" s="107" t="s">
        <v>274</v>
      </c>
      <c r="M86" s="746" t="s">
        <v>20</v>
      </c>
      <c r="N86" s="746" t="s">
        <v>20</v>
      </c>
      <c r="O86" s="746" t="s">
        <v>20</v>
      </c>
      <c r="P86" s="1387"/>
      <c r="Q86" s="1388"/>
    </row>
    <row r="87" spans="2:17" ht="30" x14ac:dyDescent="0.25">
      <c r="B87" s="2126" t="s">
        <v>3274</v>
      </c>
      <c r="C87" s="1577" t="s">
        <v>896</v>
      </c>
      <c r="D87" s="1518" t="s">
        <v>3336</v>
      </c>
      <c r="E87" s="1522">
        <v>22884802</v>
      </c>
      <c r="F87" s="1520" t="s">
        <v>332</v>
      </c>
      <c r="G87" s="1520" t="s">
        <v>453</v>
      </c>
      <c r="H87" s="1516">
        <v>37736</v>
      </c>
      <c r="I87" s="1484" t="s">
        <v>368</v>
      </c>
      <c r="J87" s="104" t="s">
        <v>3335</v>
      </c>
      <c r="K87" s="269" t="s">
        <v>3334</v>
      </c>
      <c r="L87" s="107" t="s">
        <v>3333</v>
      </c>
      <c r="M87" s="1403" t="s">
        <v>20</v>
      </c>
      <c r="N87" s="1403" t="s">
        <v>20</v>
      </c>
      <c r="O87" s="1403" t="s">
        <v>20</v>
      </c>
      <c r="P87" s="1633"/>
      <c r="Q87" s="1634"/>
    </row>
    <row r="88" spans="2:17" ht="30" x14ac:dyDescent="0.25">
      <c r="B88" s="2127"/>
      <c r="C88" s="1579"/>
      <c r="D88" s="1519"/>
      <c r="E88" s="1517"/>
      <c r="F88" s="1521"/>
      <c r="G88" s="1521"/>
      <c r="H88" s="1523"/>
      <c r="I88" s="1486"/>
      <c r="J88" s="104" t="s">
        <v>3332</v>
      </c>
      <c r="K88" s="269" t="s">
        <v>3331</v>
      </c>
      <c r="L88" s="107" t="s">
        <v>2152</v>
      </c>
      <c r="M88" s="1404"/>
      <c r="N88" s="1404"/>
      <c r="O88" s="1404"/>
      <c r="P88" s="1635"/>
      <c r="Q88" s="1636"/>
    </row>
    <row r="89" spans="2:17" ht="30" x14ac:dyDescent="0.25">
      <c r="B89" s="803" t="s">
        <v>110</v>
      </c>
      <c r="C89" s="739" t="s">
        <v>111</v>
      </c>
      <c r="D89" s="104" t="s">
        <v>3330</v>
      </c>
      <c r="E89" s="94">
        <v>1102827829</v>
      </c>
      <c r="F89" s="104" t="s">
        <v>274</v>
      </c>
      <c r="G89" s="803" t="s">
        <v>453</v>
      </c>
      <c r="H89" s="111">
        <v>41117</v>
      </c>
      <c r="I89" s="96" t="s">
        <v>368</v>
      </c>
      <c r="J89" s="104" t="s">
        <v>3329</v>
      </c>
      <c r="K89" s="269" t="s">
        <v>3328</v>
      </c>
      <c r="L89" s="107" t="s">
        <v>2152</v>
      </c>
      <c r="M89" s="746" t="s">
        <v>20</v>
      </c>
      <c r="N89" s="746" t="s">
        <v>20</v>
      </c>
      <c r="O89" s="746" t="s">
        <v>20</v>
      </c>
      <c r="P89" s="1387"/>
      <c r="Q89" s="1388"/>
    </row>
    <row r="90" spans="2:17" ht="30" x14ac:dyDescent="0.25">
      <c r="B90" s="268" t="s">
        <v>110</v>
      </c>
      <c r="C90" s="1096" t="s">
        <v>726</v>
      </c>
      <c r="D90" s="104" t="s">
        <v>3327</v>
      </c>
      <c r="E90" s="94">
        <v>1028034496</v>
      </c>
      <c r="F90" s="104" t="s">
        <v>274</v>
      </c>
      <c r="G90" s="803" t="s">
        <v>312</v>
      </c>
      <c r="H90" s="111">
        <v>40530</v>
      </c>
      <c r="I90" s="96" t="s">
        <v>368</v>
      </c>
      <c r="J90" s="104" t="s">
        <v>3326</v>
      </c>
      <c r="K90" s="269" t="s">
        <v>3325</v>
      </c>
      <c r="L90" s="107" t="s">
        <v>2152</v>
      </c>
      <c r="M90" s="746" t="s">
        <v>20</v>
      </c>
      <c r="N90" s="746" t="s">
        <v>20</v>
      </c>
      <c r="O90" s="746" t="s">
        <v>20</v>
      </c>
      <c r="P90" s="2121" t="s">
        <v>3324</v>
      </c>
      <c r="Q90" s="2122"/>
    </row>
    <row r="91" spans="2:17" x14ac:dyDescent="0.25">
      <c r="B91" s="268"/>
      <c r="C91" s="739"/>
      <c r="D91" s="104"/>
      <c r="E91" s="94"/>
      <c r="F91" s="104"/>
      <c r="G91" s="803"/>
      <c r="H91" s="111"/>
      <c r="I91" s="96"/>
      <c r="J91" s="104"/>
      <c r="K91" s="269"/>
      <c r="L91" s="107"/>
      <c r="M91" s="746"/>
      <c r="N91" s="746"/>
      <c r="O91" s="746"/>
      <c r="P91" s="1387"/>
      <c r="Q91" s="1388"/>
    </row>
    <row r="92" spans="2:17" x14ac:dyDescent="0.25">
      <c r="B92" s="268"/>
      <c r="C92" s="739"/>
      <c r="D92" s="104"/>
      <c r="E92" s="94"/>
      <c r="F92" s="104"/>
      <c r="G92" s="803"/>
      <c r="H92" s="111"/>
      <c r="I92" s="96"/>
      <c r="J92" s="104"/>
      <c r="K92" s="269"/>
      <c r="L92" s="107"/>
      <c r="M92" s="746"/>
      <c r="N92" s="746"/>
      <c r="O92" s="746"/>
      <c r="P92" s="748"/>
      <c r="Q92" s="749"/>
    </row>
    <row r="93" spans="2:17" x14ac:dyDescent="0.25">
      <c r="B93" s="268"/>
      <c r="C93" s="739"/>
      <c r="D93" s="104"/>
      <c r="E93" s="94"/>
      <c r="F93" s="104"/>
      <c r="G93" s="803"/>
      <c r="H93" s="111"/>
      <c r="I93" s="96"/>
      <c r="J93" s="104"/>
      <c r="K93" s="269"/>
      <c r="L93" s="107"/>
      <c r="M93" s="746"/>
      <c r="N93" s="746"/>
      <c r="O93" s="746"/>
      <c r="P93" s="748"/>
      <c r="Q93" s="749"/>
    </row>
    <row r="94" spans="2:17" x14ac:dyDescent="0.25">
      <c r="B94" s="268"/>
      <c r="C94" s="739"/>
      <c r="D94" s="104"/>
      <c r="E94" s="94"/>
      <c r="F94" s="104"/>
      <c r="G94" s="803"/>
      <c r="H94" s="111"/>
      <c r="I94" s="96"/>
      <c r="J94" s="104"/>
      <c r="K94" s="269"/>
      <c r="L94" s="107"/>
      <c r="M94" s="746"/>
      <c r="N94" s="746"/>
      <c r="O94" s="746"/>
      <c r="P94" s="748"/>
      <c r="Q94" s="749"/>
    </row>
    <row r="95" spans="2:17" x14ac:dyDescent="0.25">
      <c r="B95" s="268"/>
      <c r="C95" s="739"/>
      <c r="D95" s="104"/>
      <c r="E95" s="94"/>
      <c r="F95" s="104"/>
      <c r="G95" s="803"/>
      <c r="H95" s="111"/>
      <c r="I95" s="96"/>
      <c r="J95" s="104"/>
      <c r="K95" s="269"/>
      <c r="L95" s="107"/>
      <c r="M95" s="746"/>
      <c r="N95" s="746"/>
      <c r="O95" s="746"/>
      <c r="P95" s="748"/>
      <c r="Q95" s="749"/>
    </row>
    <row r="96" spans="2:17" x14ac:dyDescent="0.25">
      <c r="B96" s="268"/>
      <c r="C96" s="739"/>
      <c r="D96" s="104"/>
      <c r="E96" s="94"/>
      <c r="F96" s="104"/>
      <c r="G96" s="803"/>
      <c r="H96" s="111"/>
      <c r="I96" s="96"/>
      <c r="J96" s="104"/>
      <c r="K96" s="269"/>
      <c r="L96" s="107"/>
      <c r="M96" s="746"/>
      <c r="N96" s="746"/>
      <c r="O96" s="746"/>
      <c r="P96" s="748"/>
      <c r="Q96" s="749"/>
    </row>
    <row r="97" spans="2:17" x14ac:dyDescent="0.25">
      <c r="B97" s="268"/>
      <c r="C97" s="274"/>
      <c r="D97" s="104"/>
      <c r="E97" s="94"/>
      <c r="F97" s="104"/>
      <c r="G97" s="803"/>
      <c r="H97" s="111"/>
      <c r="I97" s="96"/>
      <c r="J97" s="104"/>
      <c r="K97" s="269"/>
      <c r="L97" s="107"/>
      <c r="M97" s="746"/>
      <c r="N97" s="746"/>
      <c r="O97" s="746"/>
      <c r="P97" s="748"/>
      <c r="Q97" s="749"/>
    </row>
    <row r="98" spans="2:17" x14ac:dyDescent="0.25">
      <c r="B98" s="803"/>
      <c r="C98" s="739"/>
      <c r="D98" s="104"/>
      <c r="E98" s="94"/>
      <c r="F98" s="104"/>
      <c r="G98" s="803"/>
      <c r="H98" s="111"/>
      <c r="I98" s="96"/>
      <c r="J98" s="104"/>
      <c r="K98" s="269"/>
      <c r="L98" s="107"/>
      <c r="M98" s="746" t="s">
        <v>20</v>
      </c>
      <c r="N98" s="746" t="s">
        <v>20</v>
      </c>
      <c r="O98" s="746" t="s">
        <v>20</v>
      </c>
      <c r="P98" s="748"/>
      <c r="Q98" s="749"/>
    </row>
    <row r="99" spans="2:17" x14ac:dyDescent="0.25">
      <c r="B99" s="272"/>
      <c r="C99" s="13"/>
      <c r="D99" s="274"/>
      <c r="E99" s="275"/>
      <c r="F99" s="274"/>
      <c r="G99" s="274"/>
      <c r="H99" s="276"/>
      <c r="I99" s="274"/>
      <c r="J99" s="277"/>
      <c r="K99" s="278"/>
      <c r="L99" s="279"/>
      <c r="M99" s="274"/>
      <c r="N99" s="274"/>
      <c r="O99" s="274"/>
      <c r="P99" s="748"/>
      <c r="Q99" s="749"/>
    </row>
    <row r="100" spans="2:17" x14ac:dyDescent="0.25">
      <c r="B100" s="272"/>
      <c r="C100" s="803"/>
      <c r="D100" s="104"/>
      <c r="E100" s="94"/>
      <c r="F100" s="804"/>
      <c r="G100" s="804"/>
      <c r="H100" s="111"/>
      <c r="I100" s="96"/>
      <c r="J100" s="104"/>
      <c r="K100" s="269"/>
      <c r="L100" s="107"/>
      <c r="M100" s="746"/>
      <c r="N100" s="746"/>
      <c r="O100" s="746"/>
      <c r="P100" s="1392"/>
      <c r="Q100" s="1392"/>
    </row>
    <row r="101" spans="2:17" x14ac:dyDescent="0.25">
      <c r="B101" s="104"/>
      <c r="C101" s="13"/>
      <c r="D101" s="248"/>
      <c r="G101" s="249"/>
      <c r="H101" s="250"/>
      <c r="J101" s="248"/>
      <c r="K101" s="250"/>
      <c r="L101" s="248"/>
      <c r="M101" s="13"/>
      <c r="N101" s="13"/>
      <c r="O101" s="13"/>
    </row>
    <row r="102" spans="2:17" ht="15.75" thickBot="1" x14ac:dyDescent="0.3">
      <c r="B102" s="104"/>
      <c r="C102" s="13"/>
      <c r="D102" s="248"/>
      <c r="G102" s="249"/>
      <c r="H102" s="250"/>
      <c r="J102" s="248"/>
      <c r="K102" s="250"/>
      <c r="L102" s="248"/>
      <c r="M102" s="13"/>
      <c r="N102" s="13"/>
      <c r="O102" s="13"/>
    </row>
    <row r="103" spans="2:17" ht="27" thickBot="1" x14ac:dyDescent="0.3">
      <c r="B103" s="1393" t="s">
        <v>143</v>
      </c>
      <c r="C103" s="1394"/>
      <c r="D103" s="1394"/>
      <c r="E103" s="1394"/>
      <c r="F103" s="1394"/>
      <c r="G103" s="1394"/>
      <c r="H103" s="1394"/>
      <c r="I103" s="1394"/>
      <c r="J103" s="1394"/>
      <c r="K103" s="1394"/>
      <c r="L103" s="1394"/>
      <c r="M103" s="1394"/>
      <c r="N103" s="1395"/>
    </row>
    <row r="106" spans="2:17" ht="30" x14ac:dyDescent="0.25">
      <c r="B106" s="92" t="s">
        <v>19</v>
      </c>
      <c r="C106" s="92" t="s">
        <v>144</v>
      </c>
      <c r="D106" s="1387" t="s">
        <v>77</v>
      </c>
      <c r="E106" s="1388"/>
    </row>
    <row r="107" spans="2:17" x14ac:dyDescent="0.25">
      <c r="B107" s="120" t="s">
        <v>145</v>
      </c>
      <c r="C107" s="746" t="s">
        <v>20</v>
      </c>
      <c r="D107" s="1389"/>
      <c r="E107" s="1389"/>
    </row>
    <row r="110" spans="2:17" ht="26.25" x14ac:dyDescent="0.25">
      <c r="B110" s="1408" t="s">
        <v>146</v>
      </c>
      <c r="C110" s="1409"/>
      <c r="D110" s="1409"/>
      <c r="E110" s="1409"/>
      <c r="F110" s="1409"/>
      <c r="G110" s="1409"/>
      <c r="H110" s="1409"/>
      <c r="I110" s="1409"/>
      <c r="J110" s="1409"/>
      <c r="K110" s="1409"/>
      <c r="L110" s="1409"/>
      <c r="M110" s="1409"/>
      <c r="N110" s="1409"/>
      <c r="O110" s="1409"/>
      <c r="P110" s="1409"/>
    </row>
    <row r="112" spans="2:17" ht="15.75" thickBot="1" x14ac:dyDescent="0.3"/>
    <row r="113" spans="1:26" ht="27" thickBot="1" x14ac:dyDescent="0.3">
      <c r="B113" s="1393" t="s">
        <v>147</v>
      </c>
      <c r="C113" s="1394"/>
      <c r="D113" s="1394"/>
      <c r="E113" s="1394"/>
      <c r="F113" s="1394"/>
      <c r="G113" s="1394"/>
      <c r="H113" s="1394"/>
      <c r="I113" s="1394"/>
      <c r="J113" s="1394"/>
      <c r="K113" s="1394"/>
      <c r="L113" s="1394"/>
      <c r="M113" s="1394"/>
      <c r="N113" s="1395"/>
    </row>
    <row r="115" spans="1:26" ht="15.75" thickBot="1" x14ac:dyDescent="0.3">
      <c r="M115" s="46"/>
      <c r="N115" s="46"/>
    </row>
    <row r="116" spans="1:26" s="13" customFormat="1" ht="60.75" thickBot="1" x14ac:dyDescent="0.3">
      <c r="B116" s="47" t="s">
        <v>35</v>
      </c>
      <c r="C116" s="47" t="s">
        <v>36</v>
      </c>
      <c r="D116" s="47" t="s">
        <v>37</v>
      </c>
      <c r="E116" s="47" t="s">
        <v>38</v>
      </c>
      <c r="F116" s="47" t="s">
        <v>39</v>
      </c>
      <c r="G116" s="47" t="s">
        <v>40</v>
      </c>
      <c r="H116" s="47" t="s">
        <v>41</v>
      </c>
      <c r="I116" s="47" t="s">
        <v>42</v>
      </c>
      <c r="J116" s="47" t="s">
        <v>43</v>
      </c>
      <c r="K116" s="47" t="s">
        <v>44</v>
      </c>
      <c r="L116" s="47" t="s">
        <v>45</v>
      </c>
      <c r="M116" s="48" t="s">
        <v>46</v>
      </c>
      <c r="N116" s="47" t="s">
        <v>47</v>
      </c>
      <c r="O116" s="47" t="s">
        <v>48</v>
      </c>
      <c r="P116" s="49" t="s">
        <v>49</v>
      </c>
      <c r="Q116" s="49" t="s">
        <v>50</v>
      </c>
    </row>
    <row r="117" spans="1:26" s="62" customFormat="1" ht="15.75" thickBot="1" x14ac:dyDescent="0.3">
      <c r="A117" s="50">
        <v>1</v>
      </c>
      <c r="B117" s="1443"/>
      <c r="C117" s="1443"/>
      <c r="D117" s="1443"/>
      <c r="E117" s="1443"/>
      <c r="F117" s="1443"/>
      <c r="G117" s="1443"/>
      <c r="H117" s="1443"/>
      <c r="I117" s="1443"/>
      <c r="J117" s="1443"/>
      <c r="K117" s="1443"/>
      <c r="L117" s="1443"/>
      <c r="M117" s="1444"/>
      <c r="N117" s="75"/>
      <c r="O117" s="77"/>
      <c r="P117" s="77"/>
      <c r="Q117" s="65"/>
      <c r="R117" s="61"/>
      <c r="S117" s="61"/>
      <c r="T117" s="61"/>
      <c r="U117" s="61"/>
      <c r="V117" s="61"/>
      <c r="W117" s="61"/>
      <c r="X117" s="61"/>
      <c r="Y117" s="61"/>
      <c r="Z117" s="61"/>
    </row>
    <row r="118" spans="1:26" s="62" customFormat="1" x14ac:dyDescent="0.25">
      <c r="A118" s="50">
        <f>+A117+1</f>
        <v>2</v>
      </c>
      <c r="B118" s="71" t="s">
        <v>3198</v>
      </c>
      <c r="C118" s="72" t="s">
        <v>442</v>
      </c>
      <c r="D118" s="72" t="s">
        <v>442</v>
      </c>
      <c r="E118" s="76">
        <v>701820130320</v>
      </c>
      <c r="F118" s="73" t="s">
        <v>20</v>
      </c>
      <c r="G118" s="225">
        <v>1</v>
      </c>
      <c r="H118" s="226">
        <v>41514</v>
      </c>
      <c r="I118" s="74" t="s">
        <v>3323</v>
      </c>
      <c r="J118" s="74" t="s">
        <v>21</v>
      </c>
      <c r="K118" s="75">
        <v>10.06</v>
      </c>
      <c r="L118" s="75">
        <v>0</v>
      </c>
      <c r="M118" s="75">
        <v>140</v>
      </c>
      <c r="N118" s="75"/>
      <c r="O118" s="77"/>
      <c r="P118" s="77">
        <v>116</v>
      </c>
      <c r="Q118" s="65"/>
      <c r="R118" s="61"/>
      <c r="S118" s="61"/>
      <c r="T118" s="61"/>
      <c r="U118" s="61"/>
      <c r="V118" s="61"/>
      <c r="W118" s="61"/>
      <c r="X118" s="61"/>
      <c r="Y118" s="61"/>
      <c r="Z118" s="61"/>
    </row>
    <row r="119" spans="1:26" s="62" customFormat="1" ht="90" x14ac:dyDescent="0.25">
      <c r="A119" s="50">
        <f>+A118+1</f>
        <v>3</v>
      </c>
      <c r="B119" s="71" t="s">
        <v>3198</v>
      </c>
      <c r="C119" s="72" t="s">
        <v>3198</v>
      </c>
      <c r="D119" s="72" t="s">
        <v>3197</v>
      </c>
      <c r="E119" s="76" t="s">
        <v>387</v>
      </c>
      <c r="F119" s="73" t="s">
        <v>20</v>
      </c>
      <c r="G119" s="228">
        <v>1</v>
      </c>
      <c r="H119" s="226">
        <v>40941</v>
      </c>
      <c r="I119" s="226">
        <v>41225</v>
      </c>
      <c r="J119" s="74" t="s">
        <v>21</v>
      </c>
      <c r="K119" s="75">
        <v>0</v>
      </c>
      <c r="L119" s="75">
        <v>9.52</v>
      </c>
      <c r="M119" s="75" t="s">
        <v>2346</v>
      </c>
      <c r="N119" s="75"/>
      <c r="O119" s="77"/>
      <c r="P119" s="77">
        <v>117</v>
      </c>
      <c r="Q119" s="687" t="s">
        <v>3322</v>
      </c>
      <c r="R119" s="61"/>
      <c r="S119" s="61"/>
      <c r="T119" s="61"/>
      <c r="U119" s="61"/>
      <c r="V119" s="61"/>
      <c r="W119" s="61"/>
      <c r="X119" s="61"/>
      <c r="Y119" s="61"/>
      <c r="Z119" s="61"/>
    </row>
    <row r="120" spans="1:26" s="62" customFormat="1" ht="90" x14ac:dyDescent="0.25">
      <c r="A120" s="50"/>
      <c r="B120" s="71" t="s">
        <v>3198</v>
      </c>
      <c r="C120" s="72" t="s">
        <v>3198</v>
      </c>
      <c r="D120" s="72" t="s">
        <v>3197</v>
      </c>
      <c r="E120" s="76" t="s">
        <v>387</v>
      </c>
      <c r="F120" s="73" t="s">
        <v>20</v>
      </c>
      <c r="G120" s="228">
        <v>1</v>
      </c>
      <c r="H120" s="226">
        <v>41672</v>
      </c>
      <c r="I120" s="226">
        <v>41971</v>
      </c>
      <c r="J120" s="74" t="s">
        <v>21</v>
      </c>
      <c r="K120" s="75">
        <v>0</v>
      </c>
      <c r="L120" s="75">
        <v>9.86</v>
      </c>
      <c r="M120" s="75" t="s">
        <v>2346</v>
      </c>
      <c r="N120" s="75"/>
      <c r="O120" s="77"/>
      <c r="P120" s="77">
        <v>117</v>
      </c>
      <c r="Q120" s="687" t="s">
        <v>3322</v>
      </c>
      <c r="R120" s="61"/>
      <c r="S120" s="61"/>
      <c r="T120" s="61"/>
      <c r="U120" s="61"/>
      <c r="V120" s="61"/>
      <c r="W120" s="61"/>
      <c r="X120" s="61"/>
      <c r="Y120" s="61"/>
      <c r="Z120" s="61"/>
    </row>
    <row r="121" spans="1:26" s="62" customFormat="1" x14ac:dyDescent="0.25">
      <c r="A121" s="50">
        <f>+A120+1</f>
        <v>1</v>
      </c>
      <c r="B121" s="71"/>
      <c r="C121" s="71"/>
      <c r="D121" s="71"/>
      <c r="E121" s="76"/>
      <c r="F121" s="73"/>
      <c r="G121" s="228"/>
      <c r="H121" s="226"/>
      <c r="I121" s="74"/>
      <c r="J121" s="74"/>
      <c r="K121" s="75"/>
      <c r="L121" s="75"/>
      <c r="M121" s="75"/>
      <c r="N121" s="75"/>
      <c r="O121" s="77"/>
      <c r="P121" s="77"/>
      <c r="Q121" s="65"/>
      <c r="R121" s="61"/>
      <c r="S121" s="61"/>
      <c r="T121" s="61"/>
      <c r="U121" s="61"/>
      <c r="V121" s="61"/>
      <c r="W121" s="61"/>
      <c r="X121" s="61"/>
      <c r="Y121" s="61"/>
      <c r="Z121" s="61"/>
    </row>
    <row r="122" spans="1:26" s="62" customFormat="1" x14ac:dyDescent="0.25">
      <c r="A122" s="50">
        <f>+A121+1</f>
        <v>2</v>
      </c>
      <c r="B122" s="71"/>
      <c r="C122" s="71"/>
      <c r="D122" s="71"/>
      <c r="E122" s="76"/>
      <c r="F122" s="73"/>
      <c r="G122" s="228"/>
      <c r="H122" s="226"/>
      <c r="I122" s="74"/>
      <c r="J122" s="74"/>
      <c r="K122" s="74"/>
      <c r="L122" s="74"/>
      <c r="M122" s="75"/>
      <c r="N122" s="75"/>
      <c r="O122" s="77"/>
      <c r="P122" s="77"/>
      <c r="Q122" s="65"/>
      <c r="R122" s="61"/>
      <c r="S122" s="61"/>
      <c r="T122" s="61"/>
      <c r="U122" s="61"/>
      <c r="V122" s="61"/>
      <c r="W122" s="61"/>
      <c r="X122" s="61"/>
      <c r="Y122" s="61"/>
      <c r="Z122" s="61"/>
    </row>
    <row r="123" spans="1:26" x14ac:dyDescent="0.25">
      <c r="B123" s="71"/>
      <c r="C123" s="72"/>
      <c r="D123" s="72"/>
      <c r="E123" s="228"/>
      <c r="F123" s="73"/>
      <c r="G123" s="228"/>
      <c r="H123" s="226"/>
      <c r="I123" s="74"/>
      <c r="J123" s="74"/>
      <c r="K123" s="75">
        <f>SUM(K118:K122)</f>
        <v>10.06</v>
      </c>
      <c r="L123" s="75">
        <f>SUM(L118:L122)</f>
        <v>19.38</v>
      </c>
      <c r="M123" s="75"/>
      <c r="N123" s="75"/>
      <c r="O123" s="77"/>
      <c r="P123" s="77"/>
      <c r="Q123" s="65"/>
    </row>
    <row r="124" spans="1:26" ht="15.75" thickBot="1" x14ac:dyDescent="0.3"/>
    <row r="125" spans="1:26" ht="30.75" thickBot="1" x14ac:dyDescent="0.3">
      <c r="B125" s="134" t="s">
        <v>152</v>
      </c>
      <c r="C125" s="135" t="s">
        <v>153</v>
      </c>
      <c r="D125" s="134" t="s">
        <v>29</v>
      </c>
      <c r="E125" s="135" t="s">
        <v>154</v>
      </c>
    </row>
    <row r="126" spans="1:26" x14ac:dyDescent="0.25">
      <c r="B126" s="136" t="s">
        <v>155</v>
      </c>
      <c r="C126" s="137">
        <v>20</v>
      </c>
      <c r="D126" s="137">
        <v>20</v>
      </c>
      <c r="E126" s="1396">
        <f>+D126+D127+D128</f>
        <v>20</v>
      </c>
    </row>
    <row r="127" spans="1:26" x14ac:dyDescent="0.25">
      <c r="B127" s="136" t="s">
        <v>156</v>
      </c>
      <c r="C127" s="740">
        <v>30</v>
      </c>
      <c r="D127" s="746">
        <v>0</v>
      </c>
      <c r="E127" s="1397"/>
    </row>
    <row r="128" spans="1:26" ht="15.75" thickBot="1" x14ac:dyDescent="0.3">
      <c r="B128" s="136" t="s">
        <v>157</v>
      </c>
      <c r="C128" s="139">
        <v>40</v>
      </c>
      <c r="D128" s="139">
        <v>0</v>
      </c>
      <c r="E128" s="1398"/>
    </row>
    <row r="130" spans="2:17" ht="15.75" thickBot="1" x14ac:dyDescent="0.3"/>
    <row r="131" spans="2:17" ht="27" thickBot="1" x14ac:dyDescent="0.3">
      <c r="B131" s="1393" t="s">
        <v>158</v>
      </c>
      <c r="C131" s="1394"/>
      <c r="D131" s="1394"/>
      <c r="E131" s="1394"/>
      <c r="F131" s="1394"/>
      <c r="G131" s="1394"/>
      <c r="H131" s="1394"/>
      <c r="I131" s="1394"/>
      <c r="J131" s="1394"/>
      <c r="K131" s="1394"/>
      <c r="L131" s="1394"/>
      <c r="M131" s="1394"/>
      <c r="N131" s="1395"/>
    </row>
    <row r="133" spans="2:17" ht="75" x14ac:dyDescent="0.25">
      <c r="B133" s="91" t="s">
        <v>87</v>
      </c>
      <c r="C133" s="91" t="s">
        <v>88</v>
      </c>
      <c r="D133" s="91" t="s">
        <v>89</v>
      </c>
      <c r="E133" s="91" t="s">
        <v>90</v>
      </c>
      <c r="F133" s="91" t="s">
        <v>91</v>
      </c>
      <c r="G133" s="91" t="s">
        <v>92</v>
      </c>
      <c r="H133" s="91" t="s">
        <v>93</v>
      </c>
      <c r="I133" s="91" t="s">
        <v>94</v>
      </c>
      <c r="J133" s="1387" t="s">
        <v>95</v>
      </c>
      <c r="K133" s="1405"/>
      <c r="L133" s="1388"/>
      <c r="M133" s="91" t="s">
        <v>96</v>
      </c>
      <c r="N133" s="91" t="s">
        <v>97</v>
      </c>
      <c r="O133" s="91" t="s">
        <v>98</v>
      </c>
      <c r="P133" s="1387" t="s">
        <v>77</v>
      </c>
      <c r="Q133" s="1388"/>
    </row>
    <row r="134" spans="2:17" ht="30" x14ac:dyDescent="0.25">
      <c r="B134" s="104" t="s">
        <v>475</v>
      </c>
      <c r="C134" s="803" t="s">
        <v>2615</v>
      </c>
      <c r="D134" s="104" t="s">
        <v>3321</v>
      </c>
      <c r="E134" s="94">
        <v>92533739</v>
      </c>
      <c r="F134" s="104" t="s">
        <v>1649</v>
      </c>
      <c r="G134" s="804" t="s">
        <v>218</v>
      </c>
      <c r="H134" s="269" t="s">
        <v>3320</v>
      </c>
      <c r="I134" s="95" t="s">
        <v>368</v>
      </c>
      <c r="J134" s="104" t="s">
        <v>3186</v>
      </c>
      <c r="K134" s="269" t="s">
        <v>3260</v>
      </c>
      <c r="L134" s="107" t="s">
        <v>1150</v>
      </c>
      <c r="M134" s="1403" t="s">
        <v>20</v>
      </c>
      <c r="N134" s="1403" t="s">
        <v>20</v>
      </c>
      <c r="O134" s="1403" t="s">
        <v>20</v>
      </c>
      <c r="P134" s="1595"/>
      <c r="Q134" s="1596"/>
    </row>
    <row r="135" spans="2:17" ht="45" x14ac:dyDescent="0.25">
      <c r="B135" s="104"/>
      <c r="C135" s="803"/>
      <c r="D135" s="104"/>
      <c r="E135" s="94"/>
      <c r="F135" s="104"/>
      <c r="G135" s="804"/>
      <c r="H135" s="269"/>
      <c r="I135" s="95"/>
      <c r="J135" s="104" t="s">
        <v>3319</v>
      </c>
      <c r="K135" s="269" t="s">
        <v>3318</v>
      </c>
      <c r="L135" s="107" t="s">
        <v>2152</v>
      </c>
      <c r="M135" s="1397"/>
      <c r="N135" s="1397"/>
      <c r="O135" s="1397"/>
      <c r="P135" s="1597"/>
      <c r="Q135" s="1598"/>
    </row>
    <row r="136" spans="2:17" ht="30" x14ac:dyDescent="0.25">
      <c r="B136" s="104"/>
      <c r="C136" s="803"/>
      <c r="D136" s="104"/>
      <c r="E136" s="94"/>
      <c r="F136" s="104"/>
      <c r="G136" s="804"/>
      <c r="H136" s="269"/>
      <c r="I136" s="95"/>
      <c r="J136" s="104" t="s">
        <v>3317</v>
      </c>
      <c r="K136" s="269" t="s">
        <v>3316</v>
      </c>
      <c r="L136" s="107" t="s">
        <v>2152</v>
      </c>
      <c r="M136" s="1404"/>
      <c r="N136" s="1404"/>
      <c r="O136" s="1404"/>
      <c r="P136" s="1599"/>
      <c r="Q136" s="1600"/>
    </row>
    <row r="137" spans="2:17" ht="30" x14ac:dyDescent="0.25">
      <c r="B137" s="104" t="s">
        <v>1468</v>
      </c>
      <c r="C137" s="803" t="s">
        <v>2615</v>
      </c>
      <c r="D137" s="104" t="s">
        <v>3315</v>
      </c>
      <c r="E137" s="94">
        <v>1102828707</v>
      </c>
      <c r="F137" s="104" t="s">
        <v>2518</v>
      </c>
      <c r="G137" s="804" t="s">
        <v>3314</v>
      </c>
      <c r="H137" s="269">
        <v>41906</v>
      </c>
      <c r="I137" s="95" t="s">
        <v>368</v>
      </c>
      <c r="J137" s="104" t="s">
        <v>3313</v>
      </c>
      <c r="K137" s="269" t="s">
        <v>3312</v>
      </c>
      <c r="L137" s="107" t="s">
        <v>1150</v>
      </c>
      <c r="M137" s="1403" t="s">
        <v>20</v>
      </c>
      <c r="N137" s="1403" t="s">
        <v>21</v>
      </c>
      <c r="O137" s="1403" t="s">
        <v>20</v>
      </c>
      <c r="P137" s="1595" t="s">
        <v>3311</v>
      </c>
      <c r="Q137" s="1596"/>
    </row>
    <row r="138" spans="2:17" ht="45" x14ac:dyDescent="0.25">
      <c r="B138" s="104"/>
      <c r="C138" s="803"/>
      <c r="D138" s="104"/>
      <c r="E138" s="94"/>
      <c r="F138" s="104"/>
      <c r="G138" s="804"/>
      <c r="H138" s="269"/>
      <c r="I138" s="95"/>
      <c r="J138" s="104" t="s">
        <v>3310</v>
      </c>
      <c r="K138" s="269" t="s">
        <v>3309</v>
      </c>
      <c r="L138" s="107" t="s">
        <v>1150</v>
      </c>
      <c r="M138" s="1404"/>
      <c r="N138" s="1404"/>
      <c r="O138" s="1404"/>
      <c r="P138" s="1599"/>
      <c r="Q138" s="1600"/>
    </row>
    <row r="139" spans="2:17" ht="60" x14ac:dyDescent="0.25">
      <c r="B139" s="104" t="s">
        <v>1469</v>
      </c>
      <c r="C139" s="803" t="s">
        <v>2615</v>
      </c>
      <c r="D139" s="104" t="s">
        <v>3308</v>
      </c>
      <c r="E139" s="94">
        <v>64585672</v>
      </c>
      <c r="F139" s="104" t="s">
        <v>379</v>
      </c>
      <c r="G139" s="804" t="s">
        <v>3307</v>
      </c>
      <c r="H139" s="198">
        <v>41439</v>
      </c>
      <c r="I139" s="95" t="s">
        <v>368</v>
      </c>
      <c r="J139" s="104" t="s">
        <v>3306</v>
      </c>
      <c r="K139" s="269" t="s">
        <v>3305</v>
      </c>
      <c r="L139" s="107" t="s">
        <v>3304</v>
      </c>
      <c r="M139" s="746" t="s">
        <v>20</v>
      </c>
      <c r="N139" s="746" t="s">
        <v>20</v>
      </c>
      <c r="O139" s="746" t="s">
        <v>20</v>
      </c>
      <c r="P139" s="1390"/>
      <c r="Q139" s="1391"/>
    </row>
    <row r="140" spans="2:17" x14ac:dyDescent="0.25">
      <c r="B140" s="104"/>
      <c r="C140" s="803"/>
      <c r="D140" s="104"/>
      <c r="E140" s="94"/>
      <c r="F140" s="104"/>
      <c r="G140" s="803"/>
      <c r="H140" s="111"/>
      <c r="I140" s="95"/>
      <c r="J140" s="104"/>
      <c r="K140" s="269"/>
      <c r="L140" s="107"/>
      <c r="M140" s="746"/>
      <c r="N140" s="746"/>
      <c r="O140" s="746"/>
      <c r="P140" s="1392"/>
      <c r="Q140" s="1392"/>
    </row>
    <row r="141" spans="2:17" x14ac:dyDescent="0.25">
      <c r="B141" s="104"/>
      <c r="C141" s="13"/>
      <c r="D141" s="248"/>
      <c r="F141" s="248"/>
      <c r="G141" s="13"/>
      <c r="H141" s="250"/>
      <c r="K141" s="280"/>
      <c r="L141" s="248"/>
      <c r="M141" s="13"/>
      <c r="N141" s="13"/>
      <c r="O141" s="13"/>
    </row>
    <row r="142" spans="2:17" x14ac:dyDescent="0.25">
      <c r="C142" s="13"/>
      <c r="D142" s="248"/>
      <c r="G142" s="248"/>
      <c r="H142" s="250"/>
      <c r="K142" s="280"/>
      <c r="M142" s="13"/>
      <c r="N142" s="13"/>
      <c r="O142" s="13"/>
    </row>
    <row r="143" spans="2:17" ht="15.75" thickBot="1" x14ac:dyDescent="0.3">
      <c r="C143" s="13"/>
    </row>
    <row r="144" spans="2:17" ht="30" x14ac:dyDescent="0.25">
      <c r="B144" s="42" t="s">
        <v>19</v>
      </c>
      <c r="C144" s="42" t="s">
        <v>152</v>
      </c>
      <c r="D144" s="91" t="s">
        <v>153</v>
      </c>
      <c r="E144" s="42" t="s">
        <v>29</v>
      </c>
      <c r="F144" s="135" t="s">
        <v>182</v>
      </c>
      <c r="G144" s="147"/>
    </row>
    <row r="145" spans="2:7" ht="108" x14ac:dyDescent="0.2">
      <c r="B145" s="1399" t="s">
        <v>183</v>
      </c>
      <c r="C145" s="148" t="s">
        <v>184</v>
      </c>
      <c r="D145" s="746">
        <v>25</v>
      </c>
      <c r="E145" s="746">
        <v>25</v>
      </c>
      <c r="F145" s="1400">
        <f>+E145+E146+E147</f>
        <v>35</v>
      </c>
      <c r="G145" s="149"/>
    </row>
    <row r="146" spans="2:7" ht="96" x14ac:dyDescent="0.2">
      <c r="B146" s="1399"/>
      <c r="C146" s="148" t="s">
        <v>185</v>
      </c>
      <c r="D146" s="739">
        <v>25</v>
      </c>
      <c r="E146" s="746">
        <v>0</v>
      </c>
      <c r="F146" s="1401"/>
      <c r="G146" s="149"/>
    </row>
    <row r="147" spans="2:7" ht="60" x14ac:dyDescent="0.2">
      <c r="B147" s="1399"/>
      <c r="C147" s="148" t="s">
        <v>186</v>
      </c>
      <c r="D147" s="746">
        <v>10</v>
      </c>
      <c r="E147" s="746">
        <v>10</v>
      </c>
      <c r="F147" s="1402"/>
      <c r="G147" s="149"/>
    </row>
    <row r="148" spans="2:7" x14ac:dyDescent="0.25">
      <c r="C148"/>
    </row>
    <row r="151" spans="2:7" x14ac:dyDescent="0.25">
      <c r="B151" s="39" t="s">
        <v>187</v>
      </c>
    </row>
    <row r="154" spans="2:7" x14ac:dyDescent="0.25">
      <c r="B154" s="40" t="s">
        <v>19</v>
      </c>
      <c r="C154" s="40" t="s">
        <v>28</v>
      </c>
      <c r="D154" s="42" t="s">
        <v>29</v>
      </c>
      <c r="E154" s="42" t="s">
        <v>30</v>
      </c>
    </row>
    <row r="155" spans="2:7" ht="28.5" x14ac:dyDescent="0.25">
      <c r="B155" s="43" t="s">
        <v>188</v>
      </c>
      <c r="C155" s="813">
        <v>40</v>
      </c>
      <c r="D155" s="746">
        <f>+E126</f>
        <v>20</v>
      </c>
      <c r="E155" s="1403">
        <f>+D155+D156</f>
        <v>55</v>
      </c>
    </row>
    <row r="156" spans="2:7" ht="42.75" x14ac:dyDescent="0.25">
      <c r="B156" s="43" t="s">
        <v>189</v>
      </c>
      <c r="C156" s="813">
        <v>60</v>
      </c>
      <c r="D156" s="746">
        <f>+F145</f>
        <v>35</v>
      </c>
      <c r="E156" s="1404"/>
    </row>
  </sheetData>
  <mergeCells count="68">
    <mergeCell ref="B145:B147"/>
    <mergeCell ref="F145:F147"/>
    <mergeCell ref="E155:E156"/>
    <mergeCell ref="M137:M138"/>
    <mergeCell ref="N137:N138"/>
    <mergeCell ref="P137:Q138"/>
    <mergeCell ref="P139:Q139"/>
    <mergeCell ref="P140:Q140"/>
    <mergeCell ref="B117:M117"/>
    <mergeCell ref="E126:E128"/>
    <mergeCell ref="B131:N131"/>
    <mergeCell ref="J133:L133"/>
    <mergeCell ref="P133:Q133"/>
    <mergeCell ref="M134:M136"/>
    <mergeCell ref="N134:N136"/>
    <mergeCell ref="O137:O138"/>
    <mergeCell ref="O134:O136"/>
    <mergeCell ref="P134:Q136"/>
    <mergeCell ref="B113:N113"/>
    <mergeCell ref="M87:M88"/>
    <mergeCell ref="N87:N88"/>
    <mergeCell ref="O87:O88"/>
    <mergeCell ref="P87:Q88"/>
    <mergeCell ref="P89:Q89"/>
    <mergeCell ref="P91:Q91"/>
    <mergeCell ref="P100:Q100"/>
    <mergeCell ref="P85:Q85"/>
    <mergeCell ref="P86:Q86"/>
    <mergeCell ref="B87:B88"/>
    <mergeCell ref="C87:C88"/>
    <mergeCell ref="D87:D88"/>
    <mergeCell ref="B103:N103"/>
    <mergeCell ref="D106:E106"/>
    <mergeCell ref="D107:E107"/>
    <mergeCell ref="B110:P110"/>
    <mergeCell ref="P90:Q90"/>
    <mergeCell ref="E87:E88"/>
    <mergeCell ref="F87:F88"/>
    <mergeCell ref="G87:G88"/>
    <mergeCell ref="H87:H88"/>
    <mergeCell ref="I87:I88"/>
    <mergeCell ref="P84:Q84"/>
    <mergeCell ref="C61:N61"/>
    <mergeCell ref="B63:N63"/>
    <mergeCell ref="O66:P66"/>
    <mergeCell ref="O67:P67"/>
    <mergeCell ref="O68:P68"/>
    <mergeCell ref="O69:P69"/>
    <mergeCell ref="O70:P70"/>
    <mergeCell ref="O71:P71"/>
    <mergeCell ref="O72:P72"/>
    <mergeCell ref="J84:L84"/>
    <mergeCell ref="B2:P2"/>
    <mergeCell ref="B4:P4"/>
    <mergeCell ref="C6:N6"/>
    <mergeCell ref="C7:N7"/>
    <mergeCell ref="C8:N8"/>
    <mergeCell ref="M47:N47"/>
    <mergeCell ref="O73:P73"/>
    <mergeCell ref="B79:N79"/>
    <mergeCell ref="B57:B58"/>
    <mergeCell ref="C57:C58"/>
    <mergeCell ref="D57:E57"/>
    <mergeCell ref="C9:N9"/>
    <mergeCell ref="C12:E12"/>
    <mergeCell ref="B16:C23"/>
    <mergeCell ref="B24:C24"/>
    <mergeCell ref="E42:E43"/>
  </mergeCells>
  <dataValidations count="2">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6:IV46 SR26:SR46 ACN26:ACN46 AMJ26:AMJ46 AWF26:AWF46 BGB26:BGB46 BPX26:BPX46 BZT26:BZT46 CJP26:CJP46 CTL26:CTL46 DDH26:DDH46 DND26:DND46 DWZ26:DWZ46 EGV26:EGV46 EQR26:EQR46 FAN26:FAN46 FKJ26:FKJ46 FUF26:FUF46 GEB26:GEB46 GNX26:GNX46 GXT26:GXT46 HHP26:HHP46 HRL26:HRL46 IBH26:IBH46 ILD26:ILD46 IUZ26:IUZ46 JEV26:JEV46 JOR26:JOR46 JYN26:JYN46 KIJ26:KIJ46 KSF26:KSF46 LCB26:LCB46 LLX26:LLX46 LVT26:LVT46 MFP26:MFP46 MPL26:MPL46 MZH26:MZH46 NJD26:NJD46 NSZ26:NSZ46 OCV26:OCV46 OMR26:OMR46 OWN26:OWN46 PGJ26:PGJ46 PQF26:PQF46 QAB26:QAB46 QJX26:QJX46 QTT26:QTT46 RDP26:RDP46 RNL26:RNL46 RXH26:RXH46 SHD26:SHD46 SQZ26:SQZ46 TAV26:TAV46 TKR26:TKR46 TUN26:TUN46 UEJ26:UEJ46 UOF26:UOF46 UYB26:UYB46 VHX26:VHX46 VRT26:VRT46 WBP26:WBP46 WLL26:WLL46 WVH26:WVH46">
      <formula1>0</formula1>
      <formula2>1</formula2>
    </dataValidation>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6:A46 IS26:IS46 SO26:SO46 ACK26:ACK46 AMG26:AMG46 AWC26:AWC46 BFY26:BFY46 BPU26:BPU46 BZQ26:BZQ46 CJM26:CJM46 CTI26:CTI46 DDE26:DDE46 DNA26:DNA46 DWW26:DWW46 EGS26:EGS46 EQO26:EQO46 FAK26:FAK46 FKG26:FKG46 FUC26:FUC46 GDY26:GDY46 GNU26:GNU46 GXQ26:GXQ46 HHM26:HHM46 HRI26:HRI46 IBE26:IBE46 ILA26:ILA46 IUW26:IUW46 JES26:JES46 JOO26:JOO46 JYK26:JYK46 KIG26:KIG46 KSC26:KSC46 LBY26:LBY46 LLU26:LLU46 LVQ26:LVQ46 MFM26:MFM46 MPI26:MPI46 MZE26:MZE46 NJA26:NJA46 NSW26:NSW46 OCS26:OCS46 OMO26:OMO46 OWK26:OWK46 PGG26:PGG46 PQC26:PQC46 PZY26:PZY46 QJU26:QJU46 QTQ26:QTQ46 RDM26:RDM46 RNI26:RNI46 RXE26:RXE46 SHA26:SHA46 SQW26:SQW46 TAS26:TAS46 TKO26:TKO46 TUK26:TUK46 UEG26:UEG46 UOC26:UOC46 UXY26:UXY46 VHU26:VHU46 VRQ26:VRQ46 WBM26:WBM46 WLI26:WLI46 WVE26:WVE46">
      <formula1>"1,2,3,4,5"</formula1>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92"/>
  <sheetViews>
    <sheetView topLeftCell="D181"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2" width="25.5703125" style="1" customWidth="1"/>
    <col min="13" max="13" width="18.7109375" style="1" customWidth="1"/>
    <col min="14" max="14" width="22.140625" style="1" customWidth="1"/>
    <col min="15" max="15" width="26.140625" style="1" customWidth="1"/>
    <col min="16" max="16" width="19.5703125" style="1" bestFit="1" customWidth="1"/>
    <col min="17" max="17" width="22" style="1" customWidth="1"/>
    <col min="18" max="18" width="43.5703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3483</v>
      </c>
      <c r="D6" s="1533"/>
      <c r="E6" s="1533"/>
      <c r="F6" s="1533"/>
      <c r="G6" s="1533"/>
      <c r="H6" s="1533"/>
      <c r="I6" s="1533"/>
      <c r="J6" s="1533"/>
      <c r="K6" s="1533"/>
      <c r="L6" s="1533"/>
      <c r="M6" s="1533"/>
      <c r="N6" s="1574"/>
    </row>
    <row r="7" spans="2:16" ht="16.5" thickBot="1" x14ac:dyDescent="0.3">
      <c r="B7" s="3" t="s">
        <v>4</v>
      </c>
      <c r="C7" s="1533"/>
      <c r="D7" s="1533"/>
      <c r="E7" s="1533"/>
      <c r="F7" s="1533"/>
      <c r="G7" s="1533"/>
      <c r="H7" s="1533"/>
      <c r="I7" s="1533"/>
      <c r="J7" s="1533"/>
      <c r="K7" s="1533"/>
      <c r="L7" s="1533"/>
      <c r="M7" s="1533"/>
      <c r="N7" s="1574"/>
    </row>
    <row r="8" spans="2:16" ht="16.5" thickBot="1" x14ac:dyDescent="0.3">
      <c r="B8" s="3" t="s">
        <v>6</v>
      </c>
      <c r="C8" s="1533"/>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17</v>
      </c>
      <c r="D10" s="1435"/>
      <c r="E10" s="1436"/>
      <c r="F10" s="314"/>
      <c r="G10" s="314"/>
      <c r="H10" s="314"/>
      <c r="I10" s="314"/>
      <c r="J10" s="314"/>
      <c r="K10" s="314"/>
      <c r="L10" s="314"/>
      <c r="M10" s="314"/>
      <c r="N10" s="315"/>
    </row>
    <row r="11" spans="2:16" ht="16.5" thickBot="1" x14ac:dyDescent="0.3">
      <c r="B11" s="6" t="s">
        <v>10</v>
      </c>
      <c r="C11" s="316">
        <v>41982</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15" customHeight="1" x14ac:dyDescent="0.25">
      <c r="B14" s="1417" t="s">
        <v>680</v>
      </c>
      <c r="C14" s="1417"/>
      <c r="D14" s="760" t="s">
        <v>12</v>
      </c>
      <c r="E14" s="760" t="s">
        <v>13</v>
      </c>
      <c r="F14" s="760" t="s">
        <v>14</v>
      </c>
      <c r="G14" s="16"/>
      <c r="I14" s="17"/>
      <c r="J14" s="17"/>
      <c r="K14" s="17"/>
      <c r="L14" s="17"/>
      <c r="M14" s="17"/>
      <c r="N14" s="14"/>
    </row>
    <row r="15" spans="2:16" x14ac:dyDescent="0.25">
      <c r="B15" s="1417"/>
      <c r="C15" s="1417"/>
      <c r="D15" s="760">
        <v>17</v>
      </c>
      <c r="E15" s="18">
        <v>1996614434</v>
      </c>
      <c r="F15" s="19">
        <v>910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f>SUM(E15:E21)</f>
        <v>1996614434</v>
      </c>
      <c r="F22" s="19">
        <f>SUM(F15:F21)</f>
        <v>910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B24" s="41"/>
      <c r="C24" s="31">
        <f>F22*0.8</f>
        <v>728</v>
      </c>
      <c r="D24" s="32"/>
      <c r="E24" s="33">
        <f>E22</f>
        <v>1996614434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t="s">
        <v>23</v>
      </c>
      <c r="D31" s="41"/>
      <c r="E31"/>
      <c r="F31"/>
      <c r="G31"/>
      <c r="H31"/>
      <c r="I31" s="13"/>
      <c r="J31" s="13"/>
      <c r="K31" s="13"/>
      <c r="L31" s="13"/>
      <c r="M31" s="13"/>
      <c r="N31" s="14"/>
    </row>
    <row r="32" spans="1:14" x14ac:dyDescent="0.25">
      <c r="A32" s="36"/>
      <c r="B32" s="41" t="s">
        <v>25</v>
      </c>
      <c r="C32" s="41" t="s">
        <v>23</v>
      </c>
      <c r="D32" s="41"/>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75</v>
      </c>
      <c r="F40"/>
      <c r="G40"/>
      <c r="H40"/>
      <c r="I40" s="13"/>
      <c r="J40" s="13"/>
      <c r="K40" s="13"/>
      <c r="L40" s="13"/>
      <c r="M40" s="13"/>
      <c r="N40" s="14"/>
    </row>
    <row r="41" spans="1:17" ht="42.7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H46" s="319">
        <f>24/28+10</f>
        <v>10.857142857142858</v>
      </c>
      <c r="I46" s="319"/>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320" t="s">
        <v>3373</v>
      </c>
      <c r="C49" s="72" t="s">
        <v>3372</v>
      </c>
      <c r="D49" s="71" t="s">
        <v>682</v>
      </c>
      <c r="E49" s="321">
        <v>701820120110178</v>
      </c>
      <c r="F49" s="73" t="s">
        <v>20</v>
      </c>
      <c r="G49" s="322">
        <v>1</v>
      </c>
      <c r="H49" s="226">
        <v>40575</v>
      </c>
      <c r="I49" s="226">
        <v>40908</v>
      </c>
      <c r="J49" s="74" t="s">
        <v>21</v>
      </c>
      <c r="K49" s="323">
        <v>11</v>
      </c>
      <c r="L49" s="75">
        <v>0</v>
      </c>
      <c r="M49" s="321">
        <v>1384</v>
      </c>
      <c r="N49" s="76">
        <f>+M49*G49</f>
        <v>1384</v>
      </c>
      <c r="O49" s="324">
        <v>719688169</v>
      </c>
      <c r="P49" s="77" t="s">
        <v>3482</v>
      </c>
      <c r="Q49" s="65"/>
      <c r="R49" s="61"/>
      <c r="S49" s="61"/>
      <c r="T49" s="61"/>
      <c r="U49" s="61"/>
      <c r="V49" s="61"/>
      <c r="W49" s="61"/>
      <c r="X49" s="61"/>
      <c r="Y49" s="61"/>
      <c r="Z49" s="61"/>
    </row>
    <row r="50" spans="1:26" s="62" customFormat="1" x14ac:dyDescent="0.25">
      <c r="A50" s="50">
        <v>2</v>
      </c>
      <c r="B50" s="320" t="s">
        <v>3373</v>
      </c>
      <c r="C50" s="72" t="s">
        <v>3372</v>
      </c>
      <c r="D50" s="71" t="s">
        <v>682</v>
      </c>
      <c r="E50" s="321">
        <v>701820120120222</v>
      </c>
      <c r="F50" s="73" t="s">
        <v>20</v>
      </c>
      <c r="G50" s="228">
        <v>1</v>
      </c>
      <c r="H50" s="226">
        <v>40941</v>
      </c>
      <c r="I50" s="226">
        <v>41273</v>
      </c>
      <c r="J50" s="74" t="s">
        <v>21</v>
      </c>
      <c r="K50" s="323">
        <v>10.92</v>
      </c>
      <c r="L50" s="75">
        <v>0</v>
      </c>
      <c r="M50" s="321">
        <v>264</v>
      </c>
      <c r="N50" s="76">
        <f>+M50*G50</f>
        <v>264</v>
      </c>
      <c r="O50" s="324">
        <v>97276581</v>
      </c>
      <c r="P50" s="77" t="s">
        <v>775</v>
      </c>
      <c r="Q50" s="65"/>
      <c r="R50" s="61"/>
      <c r="S50" s="61"/>
      <c r="T50" s="61"/>
      <c r="U50" s="61"/>
      <c r="V50" s="61"/>
      <c r="W50" s="61"/>
      <c r="X50" s="61"/>
      <c r="Y50" s="61"/>
      <c r="Z50" s="61"/>
    </row>
    <row r="51" spans="1:26" s="62" customFormat="1" x14ac:dyDescent="0.25">
      <c r="A51" s="50">
        <v>3</v>
      </c>
      <c r="B51" s="320" t="s">
        <v>3373</v>
      </c>
      <c r="C51" s="72" t="s">
        <v>3372</v>
      </c>
      <c r="D51" s="71" t="s">
        <v>682</v>
      </c>
      <c r="E51" s="321">
        <v>701820140195</v>
      </c>
      <c r="F51" s="73" t="s">
        <v>20</v>
      </c>
      <c r="G51" s="228">
        <v>1</v>
      </c>
      <c r="H51" s="226">
        <v>41671</v>
      </c>
      <c r="I51" s="226">
        <v>41973</v>
      </c>
      <c r="J51" s="74" t="s">
        <v>21</v>
      </c>
      <c r="K51" s="323">
        <v>8</v>
      </c>
      <c r="L51" s="75">
        <v>2</v>
      </c>
      <c r="M51" s="321">
        <v>380</v>
      </c>
      <c r="N51" s="76">
        <f>+M51*G51</f>
        <v>380</v>
      </c>
      <c r="O51" s="324">
        <v>338585120</v>
      </c>
      <c r="P51" s="77">
        <v>55</v>
      </c>
      <c r="Q51" s="65"/>
      <c r="R51" s="61"/>
      <c r="S51" s="61"/>
      <c r="T51" s="61"/>
      <c r="U51" s="61"/>
      <c r="V51" s="61"/>
      <c r="W51" s="61"/>
      <c r="X51" s="61"/>
      <c r="Y51" s="61"/>
      <c r="Z51" s="61"/>
    </row>
    <row r="52" spans="1:26" s="62" customFormat="1" x14ac:dyDescent="0.25">
      <c r="A52" s="50">
        <v>4</v>
      </c>
      <c r="B52" s="320"/>
      <c r="C52" s="72"/>
      <c r="D52" s="71"/>
      <c r="E52" s="321"/>
      <c r="F52" s="73"/>
      <c r="G52" s="322"/>
      <c r="H52" s="226"/>
      <c r="I52" s="226"/>
      <c r="J52" s="74"/>
      <c r="K52" s="323"/>
      <c r="L52" s="75"/>
      <c r="M52" s="321"/>
      <c r="N52" s="75"/>
      <c r="O52" s="324"/>
      <c r="P52" s="77"/>
      <c r="Q52" s="65"/>
      <c r="R52" s="61"/>
      <c r="S52" s="61"/>
      <c r="T52" s="61"/>
      <c r="U52" s="61"/>
      <c r="V52" s="61"/>
      <c r="W52" s="61"/>
      <c r="X52" s="61"/>
      <c r="Y52" s="61"/>
      <c r="Z52" s="61"/>
    </row>
    <row r="53" spans="1:26" s="62" customFormat="1" x14ac:dyDescent="0.25">
      <c r="A53" s="50">
        <v>5</v>
      </c>
      <c r="B53" s="320"/>
      <c r="C53" s="72"/>
      <c r="D53" s="71"/>
      <c r="E53" s="321"/>
      <c r="F53" s="73"/>
      <c r="G53" s="322"/>
      <c r="H53" s="226"/>
      <c r="I53" s="226"/>
      <c r="J53" s="74"/>
      <c r="K53" s="323"/>
      <c r="L53" s="75"/>
      <c r="M53" s="321"/>
      <c r="N53" s="75"/>
      <c r="O53" s="324"/>
      <c r="P53" s="77"/>
      <c r="Q53" s="65"/>
      <c r="R53" s="61"/>
      <c r="S53" s="61"/>
      <c r="T53" s="61"/>
      <c r="U53" s="61"/>
      <c r="V53" s="61"/>
      <c r="W53" s="61"/>
      <c r="X53" s="61"/>
      <c r="Y53" s="61"/>
      <c r="Z53" s="61"/>
    </row>
    <row r="54" spans="1:26" s="62" customFormat="1" x14ac:dyDescent="0.25">
      <c r="A54" s="50">
        <v>6</v>
      </c>
      <c r="B54" s="320"/>
      <c r="C54" s="72"/>
      <c r="D54" s="71"/>
      <c r="E54" s="321"/>
      <c r="F54" s="73"/>
      <c r="G54" s="228"/>
      <c r="H54" s="73"/>
      <c r="I54" s="74"/>
      <c r="J54" s="74"/>
      <c r="K54" s="323"/>
      <c r="L54" s="75"/>
      <c r="M54" s="321"/>
      <c r="N54" s="75"/>
      <c r="O54" s="324"/>
      <c r="P54" s="77"/>
      <c r="Q54" s="65"/>
      <c r="R54" s="61"/>
      <c r="S54" s="61"/>
      <c r="T54" s="61"/>
      <c r="U54" s="61"/>
      <c r="V54" s="61"/>
      <c r="W54" s="61"/>
      <c r="X54" s="61"/>
      <c r="Y54" s="61"/>
      <c r="Z54" s="61"/>
    </row>
    <row r="55" spans="1:26" s="62" customFormat="1" x14ac:dyDescent="0.25">
      <c r="A55" s="50">
        <f>+A54+1</f>
        <v>7</v>
      </c>
      <c r="B55" s="320"/>
      <c r="C55" s="72"/>
      <c r="D55" s="71"/>
      <c r="E55" s="321"/>
      <c r="F55" s="73"/>
      <c r="G55" s="228"/>
      <c r="H55" s="73"/>
      <c r="I55" s="74"/>
      <c r="J55" s="74"/>
      <c r="K55" s="323"/>
      <c r="L55" s="74"/>
      <c r="M55" s="321"/>
      <c r="N55" s="75"/>
      <c r="O55" s="324"/>
      <c r="P55" s="77"/>
      <c r="Q55" s="65"/>
      <c r="R55" s="61"/>
      <c r="S55" s="61"/>
      <c r="T55" s="61"/>
      <c r="U55" s="61"/>
      <c r="V55" s="61"/>
      <c r="W55" s="61"/>
      <c r="X55" s="61"/>
      <c r="Y55" s="61"/>
      <c r="Z55" s="61"/>
    </row>
    <row r="56" spans="1:26" s="62" customFormat="1" x14ac:dyDescent="0.25">
      <c r="A56" s="50">
        <f>+A55+1</f>
        <v>8</v>
      </c>
      <c r="B56" s="320"/>
      <c r="C56" s="72"/>
      <c r="D56" s="71"/>
      <c r="E56" s="321"/>
      <c r="F56" s="73"/>
      <c r="G56" s="228"/>
      <c r="H56" s="73"/>
      <c r="I56" s="74"/>
      <c r="J56" s="74"/>
      <c r="K56" s="323"/>
      <c r="L56" s="74"/>
      <c r="M56" s="321"/>
      <c r="N56" s="75"/>
      <c r="O56" s="324"/>
      <c r="P56" s="77"/>
      <c r="Q56" s="65"/>
      <c r="R56" s="61"/>
      <c r="S56" s="61"/>
      <c r="T56" s="61"/>
      <c r="U56" s="61"/>
      <c r="V56" s="61"/>
      <c r="W56" s="61"/>
      <c r="X56" s="61"/>
      <c r="Y56" s="61"/>
      <c r="Z56" s="61"/>
    </row>
    <row r="57" spans="1:26" s="62" customFormat="1" x14ac:dyDescent="0.25">
      <c r="A57" s="50">
        <f>+A56+1</f>
        <v>9</v>
      </c>
      <c r="B57" s="320"/>
      <c r="C57" s="72"/>
      <c r="D57" s="71"/>
      <c r="E57" s="321"/>
      <c r="F57" s="73"/>
      <c r="G57" s="228"/>
      <c r="H57" s="73"/>
      <c r="I57" s="74"/>
      <c r="J57" s="74"/>
      <c r="K57" s="323"/>
      <c r="L57" s="74"/>
      <c r="M57" s="321"/>
      <c r="N57" s="75"/>
      <c r="O57" s="324"/>
      <c r="P57" s="77"/>
      <c r="Q57" s="65"/>
      <c r="R57" s="61"/>
      <c r="S57" s="61"/>
      <c r="T57" s="61"/>
      <c r="U57" s="61"/>
      <c r="V57" s="61"/>
      <c r="W57" s="61"/>
      <c r="X57" s="61"/>
      <c r="Y57" s="61"/>
      <c r="Z57" s="61"/>
    </row>
    <row r="58" spans="1:26" s="62" customFormat="1" x14ac:dyDescent="0.25">
      <c r="A58" s="50">
        <f>+A57+1</f>
        <v>10</v>
      </c>
      <c r="B58" s="71"/>
      <c r="C58" s="72"/>
      <c r="D58" s="71"/>
      <c r="E58" s="321"/>
      <c r="F58" s="73"/>
      <c r="G58" s="228"/>
      <c r="H58" s="73"/>
      <c r="I58" s="74"/>
      <c r="J58" s="74"/>
      <c r="K58" s="323"/>
      <c r="L58" s="74"/>
      <c r="M58" s="321"/>
      <c r="N58" s="75"/>
      <c r="O58" s="324"/>
      <c r="P58" s="77"/>
      <c r="Q58" s="65"/>
      <c r="R58" s="61"/>
      <c r="S58" s="61"/>
      <c r="T58" s="61"/>
      <c r="U58" s="61"/>
      <c r="V58" s="61"/>
      <c r="W58" s="61"/>
      <c r="X58" s="61"/>
      <c r="Y58" s="61"/>
      <c r="Z58" s="61"/>
    </row>
    <row r="59" spans="1:26" s="62" customFormat="1" x14ac:dyDescent="0.25">
      <c r="A59" s="50"/>
      <c r="B59" s="78" t="s">
        <v>30</v>
      </c>
      <c r="C59" s="72"/>
      <c r="D59" s="71"/>
      <c r="E59" s="321"/>
      <c r="F59" s="73"/>
      <c r="G59" s="228"/>
      <c r="H59" s="73"/>
      <c r="I59" s="74"/>
      <c r="J59" s="74"/>
      <c r="K59" s="325">
        <f>SUM(K49:K58)</f>
        <v>29.92</v>
      </c>
      <c r="L59" s="325">
        <f>SUM(L49:L58)</f>
        <v>2</v>
      </c>
      <c r="M59" s="326">
        <v>1384</v>
      </c>
      <c r="N59" s="79"/>
      <c r="O59" s="324"/>
      <c r="P59" s="77"/>
      <c r="Q59" s="81"/>
    </row>
    <row r="60" spans="1:26" s="82" customFormat="1" x14ac:dyDescent="0.25">
      <c r="E60" s="83"/>
    </row>
    <row r="61" spans="1:26" s="82" customFormat="1" x14ac:dyDescent="0.25">
      <c r="B61" s="1422" t="s">
        <v>56</v>
      </c>
      <c r="C61" s="1422" t="s">
        <v>57</v>
      </c>
      <c r="D61" s="1424" t="s">
        <v>58</v>
      </c>
      <c r="E61" s="1424"/>
    </row>
    <row r="62" spans="1:26" s="82" customFormat="1" x14ac:dyDescent="0.25">
      <c r="B62" s="1423"/>
      <c r="C62" s="1423"/>
      <c r="D62" s="766" t="s">
        <v>59</v>
      </c>
      <c r="E62" s="85" t="s">
        <v>60</v>
      </c>
    </row>
    <row r="63" spans="1:26" s="82" customFormat="1" ht="18.75" x14ac:dyDescent="0.25">
      <c r="B63" s="86" t="s">
        <v>61</v>
      </c>
      <c r="C63" s="327">
        <f>K59</f>
        <v>29.92</v>
      </c>
      <c r="D63" s="740" t="s">
        <v>23</v>
      </c>
      <c r="E63" s="740"/>
      <c r="F63" s="89"/>
      <c r="G63" s="89"/>
      <c r="H63" s="89"/>
      <c r="I63" s="89"/>
      <c r="J63" s="89"/>
      <c r="K63" s="89"/>
      <c r="L63" s="89"/>
      <c r="M63" s="89"/>
    </row>
    <row r="64" spans="1:26" s="82" customFormat="1" x14ac:dyDescent="0.25">
      <c r="B64" s="86" t="s">
        <v>62</v>
      </c>
      <c r="C64" s="328">
        <v>1384</v>
      </c>
      <c r="D64" s="740" t="s">
        <v>23</v>
      </c>
      <c r="E64" s="740"/>
    </row>
    <row r="65" spans="2:17" s="82" customFormat="1" x14ac:dyDescent="0.25">
      <c r="B65" s="90"/>
      <c r="C65" s="1413"/>
      <c r="D65" s="1413"/>
      <c r="E65" s="1413"/>
      <c r="F65" s="1413"/>
      <c r="G65" s="1413"/>
      <c r="H65" s="1413"/>
      <c r="I65" s="1413"/>
      <c r="J65" s="1413"/>
      <c r="K65" s="1413"/>
      <c r="L65" s="1413"/>
      <c r="M65" s="1413"/>
      <c r="N65" s="1413"/>
    </row>
    <row r="66" spans="2:17" ht="15.75" thickBot="1" x14ac:dyDescent="0.3"/>
    <row r="67" spans="2:17" ht="27" thickBot="1" x14ac:dyDescent="0.3">
      <c r="B67" s="1414" t="s">
        <v>63</v>
      </c>
      <c r="C67" s="1414"/>
      <c r="D67" s="1414"/>
      <c r="E67" s="1414"/>
      <c r="F67" s="1414"/>
      <c r="G67" s="1414"/>
      <c r="H67" s="1414"/>
      <c r="I67" s="1414"/>
      <c r="J67" s="1414"/>
      <c r="K67" s="1414"/>
      <c r="L67" s="1414"/>
      <c r="M67" s="1414"/>
      <c r="N67" s="1414"/>
    </row>
    <row r="70" spans="2:17" ht="105" x14ac:dyDescent="0.25">
      <c r="B70" s="91" t="s">
        <v>64</v>
      </c>
      <c r="C70" s="92" t="s">
        <v>65</v>
      </c>
      <c r="D70" s="92" t="s">
        <v>66</v>
      </c>
      <c r="E70" s="92" t="s">
        <v>67</v>
      </c>
      <c r="F70" s="92" t="s">
        <v>68</v>
      </c>
      <c r="G70" s="92" t="s">
        <v>69</v>
      </c>
      <c r="H70" s="92" t="s">
        <v>70</v>
      </c>
      <c r="I70" s="92" t="s">
        <v>71</v>
      </c>
      <c r="J70" s="92" t="s">
        <v>72</v>
      </c>
      <c r="K70" s="92" t="s">
        <v>73</v>
      </c>
      <c r="L70" s="92" t="s">
        <v>74</v>
      </c>
      <c r="M70" s="93" t="s">
        <v>75</v>
      </c>
      <c r="N70" s="93" t="s">
        <v>76</v>
      </c>
      <c r="O70" s="1387" t="s">
        <v>77</v>
      </c>
      <c r="P70" s="1388"/>
      <c r="Q70" s="92" t="s">
        <v>78</v>
      </c>
    </row>
    <row r="71" spans="2:17" ht="180" x14ac:dyDescent="0.25">
      <c r="B71" s="94" t="s">
        <v>3481</v>
      </c>
      <c r="C71" s="94" t="s">
        <v>3480</v>
      </c>
      <c r="D71" s="107" t="s">
        <v>3479</v>
      </c>
      <c r="E71" s="95">
        <v>794</v>
      </c>
      <c r="F71" s="96" t="s">
        <v>368</v>
      </c>
      <c r="G71" s="96" t="s">
        <v>368</v>
      </c>
      <c r="H71" s="96" t="s">
        <v>368</v>
      </c>
      <c r="I71" s="97" t="s">
        <v>20</v>
      </c>
      <c r="J71" s="97" t="s">
        <v>537</v>
      </c>
      <c r="K71" s="97" t="s">
        <v>537</v>
      </c>
      <c r="L71" s="97" t="s">
        <v>537</v>
      </c>
      <c r="M71" s="97" t="s">
        <v>537</v>
      </c>
      <c r="N71" s="97" t="s">
        <v>537</v>
      </c>
      <c r="O71" s="1390" t="s">
        <v>3478</v>
      </c>
      <c r="P71" s="1391"/>
      <c r="Q71" s="41" t="s">
        <v>20</v>
      </c>
    </row>
    <row r="72" spans="2:17" ht="60" x14ac:dyDescent="0.25">
      <c r="B72" s="94" t="s">
        <v>3477</v>
      </c>
      <c r="C72" s="94" t="s">
        <v>3476</v>
      </c>
      <c r="D72" s="107" t="s">
        <v>3475</v>
      </c>
      <c r="E72" s="95">
        <v>116</v>
      </c>
      <c r="F72" s="96" t="s">
        <v>368</v>
      </c>
      <c r="G72" s="96" t="s">
        <v>20</v>
      </c>
      <c r="H72" s="96" t="s">
        <v>368</v>
      </c>
      <c r="I72" s="97" t="s">
        <v>368</v>
      </c>
      <c r="J72" s="97" t="s">
        <v>537</v>
      </c>
      <c r="K72" s="97" t="s">
        <v>537</v>
      </c>
      <c r="L72" s="97" t="s">
        <v>1743</v>
      </c>
      <c r="M72" s="97" t="s">
        <v>537</v>
      </c>
      <c r="N72" s="97" t="s">
        <v>537</v>
      </c>
      <c r="O72" s="1390" t="s">
        <v>3474</v>
      </c>
      <c r="P72" s="1391"/>
      <c r="Q72" s="41" t="s">
        <v>20</v>
      </c>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94"/>
      <c r="C75" s="94"/>
      <c r="D75" s="95"/>
      <c r="E75" s="95"/>
      <c r="F75" s="96"/>
      <c r="G75" s="96"/>
      <c r="H75" s="96"/>
      <c r="I75" s="97"/>
      <c r="J75" s="97"/>
      <c r="K75" s="41"/>
      <c r="L75" s="41"/>
      <c r="M75" s="41"/>
      <c r="N75" s="41"/>
      <c r="O75" s="1410"/>
      <c r="P75" s="1411"/>
      <c r="Q75" s="41"/>
    </row>
    <row r="76" spans="2:17" x14ac:dyDescent="0.25">
      <c r="B76" s="94"/>
      <c r="C76" s="94"/>
      <c r="D76" s="95"/>
      <c r="E76" s="95"/>
      <c r="F76" s="96"/>
      <c r="G76" s="96"/>
      <c r="H76" s="96"/>
      <c r="I76" s="97"/>
      <c r="J76" s="97"/>
      <c r="K76" s="41"/>
      <c r="L76" s="41"/>
      <c r="M76" s="41"/>
      <c r="N76" s="41"/>
      <c r="O76" s="1410"/>
      <c r="P76" s="1411"/>
      <c r="Q76" s="41"/>
    </row>
    <row r="77" spans="2:17" x14ac:dyDescent="0.25">
      <c r="B77" s="41"/>
      <c r="C77" s="41"/>
      <c r="D77" s="41"/>
      <c r="E77" s="41"/>
      <c r="F77" s="41"/>
      <c r="G77" s="41"/>
      <c r="H77" s="41"/>
      <c r="I77" s="41"/>
      <c r="J77" s="41"/>
      <c r="K77" s="41"/>
      <c r="L77" s="41"/>
      <c r="M77" s="41"/>
      <c r="N77" s="41"/>
      <c r="O77" s="1410"/>
      <c r="P77" s="1411"/>
      <c r="Q77" s="41"/>
    </row>
    <row r="78" spans="2:17" x14ac:dyDescent="0.25">
      <c r="B78" s="1" t="s">
        <v>83</v>
      </c>
    </row>
    <row r="79" spans="2:17" x14ac:dyDescent="0.25">
      <c r="B79" s="1" t="s">
        <v>84</v>
      </c>
    </row>
    <row r="80" spans="2:17" x14ac:dyDescent="0.25">
      <c r="B80" s="1" t="s">
        <v>85</v>
      </c>
    </row>
    <row r="82" spans="2:17" ht="15.75" thickBot="1" x14ac:dyDescent="0.3"/>
    <row r="83" spans="2:17" ht="27" thickBot="1" x14ac:dyDescent="0.3">
      <c r="B83" s="1393" t="s">
        <v>86</v>
      </c>
      <c r="C83" s="1394"/>
      <c r="D83" s="1394"/>
      <c r="E83" s="1394"/>
      <c r="F83" s="1394"/>
      <c r="G83" s="1394"/>
      <c r="H83" s="1394"/>
      <c r="I83" s="1394"/>
      <c r="J83" s="1394"/>
      <c r="K83" s="1394"/>
      <c r="L83" s="1394"/>
      <c r="M83" s="1394"/>
      <c r="N83" s="1395"/>
    </row>
    <row r="86" spans="2:17" x14ac:dyDescent="0.25">
      <c r="C86" s="248"/>
    </row>
    <row r="88" spans="2:17" ht="75" x14ac:dyDescent="0.25">
      <c r="B88" s="91" t="s">
        <v>87</v>
      </c>
      <c r="C88" s="91" t="s">
        <v>88</v>
      </c>
      <c r="D88" s="91" t="s">
        <v>89</v>
      </c>
      <c r="E88" s="91" t="s">
        <v>90</v>
      </c>
      <c r="F88" s="91" t="s">
        <v>91</v>
      </c>
      <c r="G88" s="91" t="s">
        <v>92</v>
      </c>
      <c r="H88" s="91" t="s">
        <v>93</v>
      </c>
      <c r="I88" s="91" t="s">
        <v>94</v>
      </c>
      <c r="J88" s="1387" t="s">
        <v>95</v>
      </c>
      <c r="K88" s="1405"/>
      <c r="L88" s="1388"/>
      <c r="M88" s="91" t="s">
        <v>96</v>
      </c>
      <c r="N88" s="91" t="s">
        <v>97</v>
      </c>
      <c r="O88" s="91" t="s">
        <v>98</v>
      </c>
      <c r="P88" s="1387" t="s">
        <v>77</v>
      </c>
      <c r="Q88" s="1388"/>
    </row>
    <row r="89" spans="2:17" ht="30" x14ac:dyDescent="0.25">
      <c r="B89" s="1518" t="s">
        <v>3473</v>
      </c>
      <c r="C89" s="1518" t="s">
        <v>2051</v>
      </c>
      <c r="D89" s="1518" t="s">
        <v>3472</v>
      </c>
      <c r="E89" s="1524">
        <v>42209595</v>
      </c>
      <c r="F89" s="1518" t="s">
        <v>332</v>
      </c>
      <c r="G89" s="1518" t="s">
        <v>453</v>
      </c>
      <c r="H89" s="1602">
        <v>34551</v>
      </c>
      <c r="I89" s="1484" t="s">
        <v>368</v>
      </c>
      <c r="J89" s="104" t="s">
        <v>3432</v>
      </c>
      <c r="K89" s="107" t="s">
        <v>3471</v>
      </c>
      <c r="L89" s="97" t="s">
        <v>394</v>
      </c>
      <c r="M89" s="1403" t="s">
        <v>20</v>
      </c>
      <c r="N89" s="1403" t="s">
        <v>20</v>
      </c>
      <c r="O89" s="1403" t="s">
        <v>20</v>
      </c>
      <c r="P89" s="1595" t="s">
        <v>3470</v>
      </c>
      <c r="Q89" s="1596"/>
    </row>
    <row r="90" spans="2:17" ht="30" x14ac:dyDescent="0.25">
      <c r="B90" s="1526"/>
      <c r="C90" s="1526"/>
      <c r="D90" s="1526"/>
      <c r="E90" s="1601"/>
      <c r="F90" s="1526"/>
      <c r="G90" s="1526"/>
      <c r="H90" s="1603"/>
      <c r="I90" s="1485"/>
      <c r="J90" s="104" t="s">
        <v>3432</v>
      </c>
      <c r="K90" s="107" t="s">
        <v>3469</v>
      </c>
      <c r="L90" s="107" t="s">
        <v>394</v>
      </c>
      <c r="M90" s="1397"/>
      <c r="N90" s="1397"/>
      <c r="O90" s="1397"/>
      <c r="P90" s="1597"/>
      <c r="Q90" s="1598"/>
    </row>
    <row r="91" spans="2:17" ht="30" x14ac:dyDescent="0.25">
      <c r="B91" s="1526"/>
      <c r="C91" s="1526"/>
      <c r="D91" s="1519"/>
      <c r="E91" s="1601"/>
      <c r="F91" s="1519"/>
      <c r="G91" s="1526"/>
      <c r="H91" s="1603"/>
      <c r="I91" s="1485"/>
      <c r="J91" s="104" t="s">
        <v>3432</v>
      </c>
      <c r="K91" s="1027" t="s">
        <v>3468</v>
      </c>
      <c r="L91" s="107" t="s">
        <v>394</v>
      </c>
      <c r="M91" s="1397"/>
      <c r="N91" s="1397"/>
      <c r="O91" s="1397"/>
      <c r="P91" s="1597"/>
      <c r="Q91" s="1598"/>
    </row>
    <row r="92" spans="2:17" ht="45" x14ac:dyDescent="0.25">
      <c r="B92" s="794" t="s">
        <v>1142</v>
      </c>
      <c r="C92" s="794" t="s">
        <v>2051</v>
      </c>
      <c r="D92" s="794" t="s">
        <v>3467</v>
      </c>
      <c r="E92" s="796">
        <v>1102840249</v>
      </c>
      <c r="F92" s="796" t="s">
        <v>113</v>
      </c>
      <c r="G92" s="794" t="s">
        <v>453</v>
      </c>
      <c r="H92" s="793">
        <v>41620</v>
      </c>
      <c r="I92" s="790" t="s">
        <v>368</v>
      </c>
      <c r="J92" s="104" t="s">
        <v>3402</v>
      </c>
      <c r="K92" s="107" t="s">
        <v>3466</v>
      </c>
      <c r="L92" s="97" t="s">
        <v>394</v>
      </c>
      <c r="M92" s="1404"/>
      <c r="N92" s="1404"/>
      <c r="O92" s="1404"/>
      <c r="P92" s="1595" t="s">
        <v>3465</v>
      </c>
      <c r="Q92" s="1596"/>
    </row>
    <row r="93" spans="2:17" ht="30" x14ac:dyDescent="0.25">
      <c r="B93" s="1518" t="s">
        <v>1709</v>
      </c>
      <c r="C93" s="1518" t="s">
        <v>215</v>
      </c>
      <c r="D93" s="1518" t="s">
        <v>3464</v>
      </c>
      <c r="E93" s="1524">
        <v>64915277</v>
      </c>
      <c r="F93" s="1524" t="s">
        <v>177</v>
      </c>
      <c r="G93" s="1518" t="s">
        <v>386</v>
      </c>
      <c r="H93" s="1602">
        <v>36869</v>
      </c>
      <c r="I93" s="1484" t="s">
        <v>368</v>
      </c>
      <c r="J93" s="104" t="s">
        <v>3463</v>
      </c>
      <c r="K93" s="107" t="s">
        <v>3462</v>
      </c>
      <c r="L93" s="97" t="s">
        <v>376</v>
      </c>
      <c r="M93" s="1403" t="s">
        <v>20</v>
      </c>
      <c r="N93" s="1403" t="s">
        <v>20</v>
      </c>
      <c r="O93" s="1403" t="s">
        <v>20</v>
      </c>
      <c r="P93" s="1595" t="s">
        <v>3461</v>
      </c>
      <c r="Q93" s="1596"/>
    </row>
    <row r="94" spans="2:17" ht="30" x14ac:dyDescent="0.25">
      <c r="B94" s="1526"/>
      <c r="C94" s="1526"/>
      <c r="D94" s="1526"/>
      <c r="E94" s="1601"/>
      <c r="F94" s="1601"/>
      <c r="G94" s="1526"/>
      <c r="H94" s="1603"/>
      <c r="I94" s="1485"/>
      <c r="J94" s="104" t="s">
        <v>3460</v>
      </c>
      <c r="K94" s="107" t="s">
        <v>3459</v>
      </c>
      <c r="L94" s="107" t="s">
        <v>376</v>
      </c>
      <c r="M94" s="1397"/>
      <c r="N94" s="1397"/>
      <c r="O94" s="1397"/>
      <c r="P94" s="1597"/>
      <c r="Q94" s="1598"/>
    </row>
    <row r="95" spans="2:17" ht="30" x14ac:dyDescent="0.25">
      <c r="B95" s="1526"/>
      <c r="C95" s="1526"/>
      <c r="D95" s="1526"/>
      <c r="E95" s="1601"/>
      <c r="F95" s="1601"/>
      <c r="G95" s="1526"/>
      <c r="H95" s="1603"/>
      <c r="I95" s="1485"/>
      <c r="J95" s="104" t="s">
        <v>3458</v>
      </c>
      <c r="K95" s="107" t="s">
        <v>3457</v>
      </c>
      <c r="L95" s="107" t="s">
        <v>376</v>
      </c>
      <c r="M95" s="1397"/>
      <c r="N95" s="1397"/>
      <c r="O95" s="1397"/>
      <c r="P95" s="1597"/>
      <c r="Q95" s="1598"/>
    </row>
    <row r="96" spans="2:17" ht="30" x14ac:dyDescent="0.25">
      <c r="B96" s="1526"/>
      <c r="C96" s="1526"/>
      <c r="D96" s="1526"/>
      <c r="E96" s="1601"/>
      <c r="F96" s="1601"/>
      <c r="G96" s="1526"/>
      <c r="H96" s="1603"/>
      <c r="I96" s="1485"/>
      <c r="J96" s="104" t="s">
        <v>3456</v>
      </c>
      <c r="K96" s="107" t="s">
        <v>3455</v>
      </c>
      <c r="L96" s="107" t="s">
        <v>376</v>
      </c>
      <c r="M96" s="1397"/>
      <c r="N96" s="1397"/>
      <c r="O96" s="1397"/>
      <c r="P96" s="1597"/>
      <c r="Q96" s="1598"/>
    </row>
    <row r="97" spans="2:18" ht="30" x14ac:dyDescent="0.25">
      <c r="B97" s="1526"/>
      <c r="C97" s="1526"/>
      <c r="D97" s="1526"/>
      <c r="E97" s="1601"/>
      <c r="F97" s="1601"/>
      <c r="G97" s="1526"/>
      <c r="H97" s="1603"/>
      <c r="I97" s="1485"/>
      <c r="J97" s="104" t="s">
        <v>1717</v>
      </c>
      <c r="K97" s="107" t="s">
        <v>3454</v>
      </c>
      <c r="L97" s="107" t="s">
        <v>394</v>
      </c>
      <c r="M97" s="1397"/>
      <c r="N97" s="1397"/>
      <c r="O97" s="1397"/>
      <c r="P97" s="1597"/>
      <c r="Q97" s="1598"/>
    </row>
    <row r="98" spans="2:18" ht="45" x14ac:dyDescent="0.25">
      <c r="B98" s="1526"/>
      <c r="C98" s="1526"/>
      <c r="D98" s="1526"/>
      <c r="E98" s="1601"/>
      <c r="F98" s="1601"/>
      <c r="G98" s="1526"/>
      <c r="H98" s="1603"/>
      <c r="I98" s="1485"/>
      <c r="J98" s="104" t="s">
        <v>3402</v>
      </c>
      <c r="K98" s="107" t="s">
        <v>3401</v>
      </c>
      <c r="L98" s="107" t="s">
        <v>394</v>
      </c>
      <c r="M98" s="1404"/>
      <c r="N98" s="1404"/>
      <c r="O98" s="1404"/>
      <c r="P98" s="1597"/>
      <c r="Q98" s="1598"/>
    </row>
    <row r="99" spans="2:18" s="102" customFormat="1" ht="132.75" customHeight="1" x14ac:dyDescent="0.25">
      <c r="B99" s="1487" t="s">
        <v>1709</v>
      </c>
      <c r="C99" s="1487" t="s">
        <v>215</v>
      </c>
      <c r="D99" s="1487" t="s">
        <v>1369</v>
      </c>
      <c r="E99" s="2128">
        <v>64548663</v>
      </c>
      <c r="F99" s="2128" t="s">
        <v>113</v>
      </c>
      <c r="G99" s="1487" t="s">
        <v>3453</v>
      </c>
      <c r="H99" s="2130">
        <v>31982</v>
      </c>
      <c r="I99" s="2132" t="s">
        <v>368</v>
      </c>
      <c r="J99" s="486" t="s">
        <v>3452</v>
      </c>
      <c r="K99" s="486" t="s">
        <v>3451</v>
      </c>
      <c r="L99" s="486" t="s">
        <v>3450</v>
      </c>
      <c r="M99" s="2090" t="s">
        <v>20</v>
      </c>
      <c r="N99" s="2090" t="s">
        <v>21</v>
      </c>
      <c r="O99" s="2090" t="s">
        <v>20</v>
      </c>
      <c r="P99" s="2134" t="s">
        <v>3449</v>
      </c>
      <c r="Q99" s="2135"/>
      <c r="R99" s="1412" t="s">
        <v>3448</v>
      </c>
    </row>
    <row r="100" spans="2:18" s="102" customFormat="1" ht="45" x14ac:dyDescent="0.25">
      <c r="B100" s="1488"/>
      <c r="C100" s="1488"/>
      <c r="D100" s="1488"/>
      <c r="E100" s="2129"/>
      <c r="F100" s="2129"/>
      <c r="G100" s="1488"/>
      <c r="H100" s="2131"/>
      <c r="I100" s="2133"/>
      <c r="J100" s="486" t="s">
        <v>3447</v>
      </c>
      <c r="K100" s="486" t="s">
        <v>3446</v>
      </c>
      <c r="L100" s="486" t="s">
        <v>3445</v>
      </c>
      <c r="M100" s="1649"/>
      <c r="N100" s="1649"/>
      <c r="O100" s="1649"/>
      <c r="P100" s="1580"/>
      <c r="Q100" s="2136"/>
      <c r="R100" s="1412"/>
    </row>
    <row r="101" spans="2:18" s="102" customFormat="1" ht="45" x14ac:dyDescent="0.25">
      <c r="B101" s="1488"/>
      <c r="C101" s="1488"/>
      <c r="D101" s="1488"/>
      <c r="E101" s="2129"/>
      <c r="F101" s="2129"/>
      <c r="G101" s="1488"/>
      <c r="H101" s="2131"/>
      <c r="I101" s="2133"/>
      <c r="J101" s="486" t="s">
        <v>3444</v>
      </c>
      <c r="K101" s="486" t="s">
        <v>3443</v>
      </c>
      <c r="L101" s="486" t="s">
        <v>376</v>
      </c>
      <c r="M101" s="1649"/>
      <c r="N101" s="1649"/>
      <c r="O101" s="1649"/>
      <c r="P101" s="1580"/>
      <c r="Q101" s="2136"/>
      <c r="R101" s="1412"/>
    </row>
    <row r="102" spans="2:18" s="102" customFormat="1" ht="30" x14ac:dyDescent="0.25">
      <c r="B102" s="1488"/>
      <c r="C102" s="1488"/>
      <c r="D102" s="1488"/>
      <c r="E102" s="2129"/>
      <c r="F102" s="2129"/>
      <c r="G102" s="1488"/>
      <c r="H102" s="2131"/>
      <c r="I102" s="2133"/>
      <c r="J102" s="486" t="s">
        <v>3442</v>
      </c>
      <c r="K102" s="486" t="s">
        <v>3441</v>
      </c>
      <c r="L102" s="486" t="s">
        <v>376</v>
      </c>
      <c r="M102" s="1649"/>
      <c r="N102" s="1649"/>
      <c r="O102" s="1649"/>
      <c r="P102" s="1580"/>
      <c r="Q102" s="2136"/>
      <c r="R102" s="1412"/>
    </row>
    <row r="103" spans="2:18" s="102" customFormat="1" ht="45" x14ac:dyDescent="0.25">
      <c r="B103" s="1488"/>
      <c r="C103" s="1488"/>
      <c r="D103" s="1488"/>
      <c r="E103" s="2129"/>
      <c r="F103" s="2129"/>
      <c r="G103" s="1488"/>
      <c r="H103" s="2131"/>
      <c r="I103" s="2133"/>
      <c r="J103" s="486" t="s">
        <v>3440</v>
      </c>
      <c r="K103" s="486" t="s">
        <v>3439</v>
      </c>
      <c r="L103" s="486" t="s">
        <v>376</v>
      </c>
      <c r="M103" s="1649"/>
      <c r="N103" s="1649"/>
      <c r="O103" s="1649"/>
      <c r="P103" s="1580"/>
      <c r="Q103" s="2136"/>
      <c r="R103" s="1412"/>
    </row>
    <row r="104" spans="2:18" s="102" customFormat="1" ht="61.5" customHeight="1" x14ac:dyDescent="0.25">
      <c r="B104" s="1488"/>
      <c r="C104" s="1488"/>
      <c r="D104" s="1488"/>
      <c r="E104" s="2129"/>
      <c r="F104" s="2129"/>
      <c r="G104" s="1488"/>
      <c r="H104" s="2131"/>
      <c r="I104" s="2133"/>
      <c r="J104" s="486" t="s">
        <v>3438</v>
      </c>
      <c r="K104" s="486" t="s">
        <v>3437</v>
      </c>
      <c r="L104" s="486" t="s">
        <v>376</v>
      </c>
      <c r="M104" s="2115"/>
      <c r="N104" s="2115"/>
      <c r="O104" s="2115"/>
      <c r="P104" s="1580"/>
      <c r="Q104" s="2136"/>
      <c r="R104" s="1412"/>
    </row>
    <row r="105" spans="2:18" ht="30" x14ac:dyDescent="0.25">
      <c r="B105" s="1518" t="s">
        <v>1709</v>
      </c>
      <c r="C105" s="1518" t="s">
        <v>3389</v>
      </c>
      <c r="D105" s="1518" t="s">
        <v>3436</v>
      </c>
      <c r="E105" s="1524">
        <v>22897889</v>
      </c>
      <c r="F105" s="1518" t="s">
        <v>332</v>
      </c>
      <c r="G105" s="1518" t="s">
        <v>453</v>
      </c>
      <c r="H105" s="1602">
        <v>37330</v>
      </c>
      <c r="I105" s="1484" t="s">
        <v>368</v>
      </c>
      <c r="J105" s="104" t="s">
        <v>3432</v>
      </c>
      <c r="K105" s="107" t="s">
        <v>3435</v>
      </c>
      <c r="L105" s="97" t="s">
        <v>394</v>
      </c>
      <c r="M105" s="1403" t="s">
        <v>20</v>
      </c>
      <c r="N105" s="1403" t="s">
        <v>21</v>
      </c>
      <c r="O105" s="1403" t="s">
        <v>20</v>
      </c>
      <c r="P105" s="1493" t="s">
        <v>3434</v>
      </c>
      <c r="Q105" s="1494"/>
    </row>
    <row r="106" spans="2:18" ht="30" x14ac:dyDescent="0.25">
      <c r="B106" s="1526"/>
      <c r="C106" s="1526"/>
      <c r="D106" s="1526"/>
      <c r="E106" s="1601"/>
      <c r="F106" s="1526"/>
      <c r="G106" s="1526"/>
      <c r="H106" s="1603"/>
      <c r="I106" s="1485"/>
      <c r="J106" s="104" t="s">
        <v>3432</v>
      </c>
      <c r="K106" s="107" t="s">
        <v>3433</v>
      </c>
      <c r="L106" s="107" t="s">
        <v>394</v>
      </c>
      <c r="M106" s="1397"/>
      <c r="N106" s="1397"/>
      <c r="O106" s="1397"/>
      <c r="P106" s="1604"/>
      <c r="Q106" s="1605"/>
    </row>
    <row r="107" spans="2:18" ht="30" x14ac:dyDescent="0.25">
      <c r="B107" s="1526"/>
      <c r="C107" s="1526"/>
      <c r="D107" s="1526"/>
      <c r="E107" s="1601"/>
      <c r="F107" s="1526"/>
      <c r="G107" s="1526"/>
      <c r="H107" s="1603"/>
      <c r="I107" s="1485"/>
      <c r="J107" s="104" t="s">
        <v>3432</v>
      </c>
      <c r="K107" s="107" t="s">
        <v>3431</v>
      </c>
      <c r="L107" s="107" t="s">
        <v>394</v>
      </c>
      <c r="M107" s="1397"/>
      <c r="N107" s="1397"/>
      <c r="O107" s="1397"/>
      <c r="P107" s="1604"/>
      <c r="Q107" s="1605"/>
    </row>
    <row r="108" spans="2:18" ht="60" x14ac:dyDescent="0.25">
      <c r="B108" s="1526"/>
      <c r="C108" s="1526"/>
      <c r="D108" s="1526"/>
      <c r="E108" s="1601"/>
      <c r="F108" s="1526"/>
      <c r="G108" s="1526"/>
      <c r="H108" s="1603"/>
      <c r="I108" s="1485"/>
      <c r="J108" s="104" t="s">
        <v>3430</v>
      </c>
      <c r="K108" s="107" t="s">
        <v>3429</v>
      </c>
      <c r="L108" s="107" t="s">
        <v>376</v>
      </c>
      <c r="M108" s="1397"/>
      <c r="N108" s="1397"/>
      <c r="O108" s="1397"/>
      <c r="P108" s="1604"/>
      <c r="Q108" s="1605"/>
    </row>
    <row r="109" spans="2:18" ht="102.75" customHeight="1" x14ac:dyDescent="0.25">
      <c r="B109" s="1526"/>
      <c r="C109" s="1526"/>
      <c r="D109" s="1526"/>
      <c r="E109" s="1601"/>
      <c r="F109" s="1526"/>
      <c r="G109" s="1526"/>
      <c r="H109" s="1603"/>
      <c r="I109" s="1485"/>
      <c r="J109" s="104" t="s">
        <v>3428</v>
      </c>
      <c r="K109" s="107" t="s">
        <v>3427</v>
      </c>
      <c r="L109" s="107" t="s">
        <v>376</v>
      </c>
      <c r="M109" s="1404"/>
      <c r="N109" s="1404"/>
      <c r="O109" s="1404"/>
      <c r="P109" s="1604"/>
      <c r="Q109" s="1605"/>
    </row>
    <row r="110" spans="2:18" ht="30" x14ac:dyDescent="0.25">
      <c r="B110" s="1518" t="s">
        <v>725</v>
      </c>
      <c r="C110" s="1518" t="s">
        <v>111</v>
      </c>
      <c r="D110" s="1518" t="s">
        <v>3426</v>
      </c>
      <c r="E110" s="1524">
        <v>64586983</v>
      </c>
      <c r="F110" s="1524" t="s">
        <v>113</v>
      </c>
      <c r="G110" s="1518" t="s">
        <v>453</v>
      </c>
      <c r="H110" s="1602">
        <v>38989</v>
      </c>
      <c r="I110" s="1484" t="s">
        <v>368</v>
      </c>
      <c r="J110" s="104" t="s">
        <v>3326</v>
      </c>
      <c r="K110" s="107" t="s">
        <v>3425</v>
      </c>
      <c r="L110" s="97" t="s">
        <v>394</v>
      </c>
      <c r="M110" s="1403" t="s">
        <v>20</v>
      </c>
      <c r="N110" s="1403" t="s">
        <v>20</v>
      </c>
      <c r="O110" s="1403" t="s">
        <v>20</v>
      </c>
      <c r="P110" s="1595" t="s">
        <v>3424</v>
      </c>
      <c r="Q110" s="1596"/>
    </row>
    <row r="111" spans="2:18" ht="30" x14ac:dyDescent="0.25">
      <c r="B111" s="1526"/>
      <c r="C111" s="1526"/>
      <c r="D111" s="1526"/>
      <c r="E111" s="1601"/>
      <c r="F111" s="1601"/>
      <c r="G111" s="1526"/>
      <c r="H111" s="1603"/>
      <c r="I111" s="1485"/>
      <c r="J111" s="329" t="s">
        <v>2560</v>
      </c>
      <c r="K111" s="107" t="s">
        <v>3423</v>
      </c>
      <c r="L111" s="107" t="s">
        <v>394</v>
      </c>
      <c r="M111" s="1397"/>
      <c r="N111" s="1397"/>
      <c r="O111" s="1397"/>
      <c r="P111" s="1597"/>
      <c r="Q111" s="1598"/>
    </row>
    <row r="112" spans="2:18" ht="30" x14ac:dyDescent="0.25">
      <c r="B112" s="1526"/>
      <c r="C112" s="1526"/>
      <c r="D112" s="1526"/>
      <c r="E112" s="1601"/>
      <c r="F112" s="1601"/>
      <c r="G112" s="1526"/>
      <c r="H112" s="1603"/>
      <c r="I112" s="1485"/>
      <c r="J112" s="329" t="s">
        <v>2560</v>
      </c>
      <c r="K112" s="107" t="s">
        <v>3422</v>
      </c>
      <c r="L112" s="107" t="s">
        <v>376</v>
      </c>
      <c r="M112" s="1397"/>
      <c r="N112" s="1397"/>
      <c r="O112" s="1397"/>
      <c r="P112" s="1597"/>
      <c r="Q112" s="1598"/>
    </row>
    <row r="113" spans="2:17" ht="30" x14ac:dyDescent="0.25">
      <c r="B113" s="1526"/>
      <c r="C113" s="1526"/>
      <c r="D113" s="1526"/>
      <c r="E113" s="1601"/>
      <c r="F113" s="1601"/>
      <c r="G113" s="1526"/>
      <c r="H113" s="1603"/>
      <c r="I113" s="1485"/>
      <c r="J113" s="329" t="s">
        <v>2560</v>
      </c>
      <c r="K113" s="107" t="s">
        <v>3421</v>
      </c>
      <c r="L113" s="107" t="s">
        <v>394</v>
      </c>
      <c r="M113" s="1397"/>
      <c r="N113" s="1397"/>
      <c r="O113" s="1397"/>
      <c r="P113" s="1597"/>
      <c r="Q113" s="1598"/>
    </row>
    <row r="114" spans="2:17" ht="45" x14ac:dyDescent="0.25">
      <c r="B114" s="1526"/>
      <c r="C114" s="1526"/>
      <c r="D114" s="1526"/>
      <c r="E114" s="1601"/>
      <c r="F114" s="1601"/>
      <c r="G114" s="1526"/>
      <c r="H114" s="1603"/>
      <c r="I114" s="1485"/>
      <c r="J114" s="329" t="s">
        <v>3420</v>
      </c>
      <c r="K114" s="107" t="s">
        <v>3419</v>
      </c>
      <c r="L114" s="107" t="s">
        <v>394</v>
      </c>
      <c r="M114" s="1397"/>
      <c r="N114" s="1397"/>
      <c r="O114" s="1397"/>
      <c r="P114" s="1597"/>
      <c r="Q114" s="1598"/>
    </row>
    <row r="115" spans="2:17" ht="30" x14ac:dyDescent="0.25">
      <c r="B115" s="1526"/>
      <c r="C115" s="1526"/>
      <c r="D115" s="1526"/>
      <c r="E115" s="1601"/>
      <c r="F115" s="1601"/>
      <c r="G115" s="1526"/>
      <c r="H115" s="1603"/>
      <c r="I115" s="1485"/>
      <c r="J115" s="329" t="s">
        <v>3418</v>
      </c>
      <c r="K115" s="107" t="s">
        <v>3417</v>
      </c>
      <c r="L115" s="107" t="s">
        <v>394</v>
      </c>
      <c r="M115" s="1397"/>
      <c r="N115" s="1397"/>
      <c r="O115" s="1397"/>
      <c r="P115" s="1597"/>
      <c r="Q115" s="1598"/>
    </row>
    <row r="116" spans="2:17" ht="30" x14ac:dyDescent="0.25">
      <c r="B116" s="1526"/>
      <c r="C116" s="1526"/>
      <c r="D116" s="1526"/>
      <c r="E116" s="1601"/>
      <c r="F116" s="1601"/>
      <c r="G116" s="1526"/>
      <c r="H116" s="1603"/>
      <c r="I116" s="1485"/>
      <c r="J116" s="329" t="s">
        <v>3416</v>
      </c>
      <c r="K116" s="107" t="s">
        <v>3415</v>
      </c>
      <c r="L116" s="107" t="s">
        <v>394</v>
      </c>
      <c r="M116" s="1397"/>
      <c r="N116" s="1397"/>
      <c r="O116" s="1397"/>
      <c r="P116" s="1597"/>
      <c r="Q116" s="1598"/>
    </row>
    <row r="117" spans="2:17" ht="45" x14ac:dyDescent="0.25">
      <c r="B117" s="1519"/>
      <c r="C117" s="1519"/>
      <c r="D117" s="1519"/>
      <c r="E117" s="1525"/>
      <c r="F117" s="1525"/>
      <c r="G117" s="1519"/>
      <c r="H117" s="1606"/>
      <c r="I117" s="1486"/>
      <c r="J117" s="329" t="s">
        <v>3414</v>
      </c>
      <c r="K117" s="107" t="s">
        <v>3413</v>
      </c>
      <c r="L117" s="107" t="s">
        <v>394</v>
      </c>
      <c r="M117" s="1404"/>
      <c r="N117" s="1404"/>
      <c r="O117" s="1404"/>
      <c r="P117" s="1599"/>
      <c r="Q117" s="1600"/>
    </row>
    <row r="118" spans="2:17" ht="60" x14ac:dyDescent="0.25">
      <c r="B118" s="1518" t="s">
        <v>725</v>
      </c>
      <c r="C118" s="1518" t="s">
        <v>111</v>
      </c>
      <c r="D118" s="1518" t="s">
        <v>3412</v>
      </c>
      <c r="E118" s="1524">
        <v>1102824105</v>
      </c>
      <c r="F118" s="1524" t="s">
        <v>274</v>
      </c>
      <c r="G118" s="1518" t="s">
        <v>453</v>
      </c>
      <c r="H118" s="1602">
        <v>41452</v>
      </c>
      <c r="I118" s="1484" t="s">
        <v>368</v>
      </c>
      <c r="J118" s="104" t="s">
        <v>3411</v>
      </c>
      <c r="K118" s="107" t="s">
        <v>3410</v>
      </c>
      <c r="L118" s="97" t="s">
        <v>394</v>
      </c>
      <c r="M118" s="1403" t="s">
        <v>20</v>
      </c>
      <c r="N118" s="1403" t="s">
        <v>20</v>
      </c>
      <c r="O118" s="1403" t="s">
        <v>20</v>
      </c>
      <c r="P118" s="1595" t="s">
        <v>3409</v>
      </c>
      <c r="Q118" s="1596"/>
    </row>
    <row r="119" spans="2:17" ht="30" x14ac:dyDescent="0.25">
      <c r="B119" s="1526"/>
      <c r="C119" s="1526"/>
      <c r="D119" s="1526"/>
      <c r="E119" s="1601"/>
      <c r="F119" s="1601"/>
      <c r="G119" s="1526"/>
      <c r="H119" s="1603"/>
      <c r="I119" s="1485"/>
      <c r="J119" s="329" t="s">
        <v>453</v>
      </c>
      <c r="K119" s="107" t="s">
        <v>3408</v>
      </c>
      <c r="L119" s="107" t="s">
        <v>376</v>
      </c>
      <c r="M119" s="1397"/>
      <c r="N119" s="1397"/>
      <c r="O119" s="1397"/>
      <c r="P119" s="1597"/>
      <c r="Q119" s="1598"/>
    </row>
    <row r="120" spans="2:17" ht="30" x14ac:dyDescent="0.25">
      <c r="B120" s="1519"/>
      <c r="C120" s="1519"/>
      <c r="D120" s="1519"/>
      <c r="E120" s="1525"/>
      <c r="F120" s="1525"/>
      <c r="G120" s="1519"/>
      <c r="H120" s="1606"/>
      <c r="I120" s="1486"/>
      <c r="J120" s="329" t="s">
        <v>3407</v>
      </c>
      <c r="K120" s="107" t="s">
        <v>3406</v>
      </c>
      <c r="L120" s="107" t="s">
        <v>376</v>
      </c>
      <c r="M120" s="1404"/>
      <c r="N120" s="1404"/>
      <c r="O120" s="1404"/>
      <c r="P120" s="1599"/>
      <c r="Q120" s="1600"/>
    </row>
    <row r="121" spans="2:17" ht="45" customHeight="1" x14ac:dyDescent="0.25">
      <c r="B121" s="1518" t="s">
        <v>725</v>
      </c>
      <c r="C121" s="1518" t="s">
        <v>111</v>
      </c>
      <c r="D121" s="1518" t="s">
        <v>3405</v>
      </c>
      <c r="E121" s="1524">
        <v>64574411</v>
      </c>
      <c r="F121" s="1518" t="s">
        <v>315</v>
      </c>
      <c r="G121" s="1518" t="s">
        <v>312</v>
      </c>
      <c r="H121" s="1602">
        <v>38332</v>
      </c>
      <c r="I121" s="1484" t="s">
        <v>368</v>
      </c>
      <c r="J121" s="104" t="s">
        <v>3404</v>
      </c>
      <c r="K121" s="107"/>
      <c r="L121" s="97" t="s">
        <v>394</v>
      </c>
      <c r="M121" s="1403" t="s">
        <v>20</v>
      </c>
      <c r="N121" s="1403" t="s">
        <v>20</v>
      </c>
      <c r="O121" s="1403" t="s">
        <v>20</v>
      </c>
      <c r="P121" s="1595" t="s">
        <v>3403</v>
      </c>
      <c r="Q121" s="1596"/>
    </row>
    <row r="122" spans="2:17" ht="45" x14ac:dyDescent="0.25">
      <c r="B122" s="1526"/>
      <c r="C122" s="1526"/>
      <c r="D122" s="1526"/>
      <c r="E122" s="1601"/>
      <c r="F122" s="1526"/>
      <c r="G122" s="1526"/>
      <c r="H122" s="1603"/>
      <c r="I122" s="1485"/>
      <c r="J122" s="329" t="s">
        <v>3402</v>
      </c>
      <c r="K122" s="107" t="s">
        <v>3401</v>
      </c>
      <c r="L122" s="107" t="s">
        <v>394</v>
      </c>
      <c r="M122" s="1397"/>
      <c r="N122" s="1397"/>
      <c r="O122" s="1397"/>
      <c r="P122" s="1597"/>
      <c r="Q122" s="1598"/>
    </row>
    <row r="123" spans="2:17" ht="60" x14ac:dyDescent="0.25">
      <c r="B123" s="1526"/>
      <c r="C123" s="1526"/>
      <c r="D123" s="1526"/>
      <c r="E123" s="1601"/>
      <c r="F123" s="1526"/>
      <c r="G123" s="1526"/>
      <c r="H123" s="1603"/>
      <c r="I123" s="1485"/>
      <c r="J123" s="329" t="s">
        <v>1679</v>
      </c>
      <c r="K123" s="107" t="s">
        <v>3400</v>
      </c>
      <c r="L123" s="107" t="s">
        <v>394</v>
      </c>
      <c r="M123" s="1397"/>
      <c r="N123" s="1397"/>
      <c r="O123" s="1397"/>
      <c r="P123" s="1597"/>
      <c r="Q123" s="1598"/>
    </row>
    <row r="124" spans="2:17" ht="60" x14ac:dyDescent="0.25">
      <c r="B124" s="1526"/>
      <c r="C124" s="1526"/>
      <c r="D124" s="1526"/>
      <c r="E124" s="1601"/>
      <c r="F124" s="1526"/>
      <c r="G124" s="1526"/>
      <c r="H124" s="1603"/>
      <c r="I124" s="1485"/>
      <c r="J124" s="329" t="s">
        <v>3399</v>
      </c>
      <c r="K124" s="107" t="s">
        <v>3398</v>
      </c>
      <c r="L124" s="107" t="s">
        <v>376</v>
      </c>
      <c r="M124" s="1397"/>
      <c r="N124" s="1397"/>
      <c r="O124" s="1397"/>
      <c r="P124" s="1597"/>
      <c r="Q124" s="1598"/>
    </row>
    <row r="125" spans="2:17" ht="60" x14ac:dyDescent="0.25">
      <c r="B125" s="1526"/>
      <c r="C125" s="1526"/>
      <c r="D125" s="1526"/>
      <c r="E125" s="1601"/>
      <c r="F125" s="1526"/>
      <c r="G125" s="1526"/>
      <c r="H125" s="1603"/>
      <c r="I125" s="1485"/>
      <c r="J125" s="329" t="s">
        <v>3397</v>
      </c>
      <c r="K125" s="107" t="s">
        <v>3396</v>
      </c>
      <c r="L125" s="107" t="s">
        <v>376</v>
      </c>
      <c r="M125" s="1404"/>
      <c r="N125" s="1404"/>
      <c r="O125" s="1404"/>
      <c r="P125" s="1597"/>
      <c r="Q125" s="1598"/>
    </row>
    <row r="126" spans="2:17" ht="45" x14ac:dyDescent="0.25">
      <c r="B126" s="1518" t="s">
        <v>725</v>
      </c>
      <c r="C126" s="1518" t="s">
        <v>111</v>
      </c>
      <c r="D126" s="1518" t="s">
        <v>3395</v>
      </c>
      <c r="E126" s="1524">
        <v>1102794001</v>
      </c>
      <c r="F126" s="1518" t="s">
        <v>113</v>
      </c>
      <c r="G126" s="1518" t="s">
        <v>453</v>
      </c>
      <c r="H126" s="1602">
        <v>40445</v>
      </c>
      <c r="I126" s="1484" t="s">
        <v>368</v>
      </c>
      <c r="J126" s="104" t="s">
        <v>3394</v>
      </c>
      <c r="K126" s="107" t="s">
        <v>3393</v>
      </c>
      <c r="L126" s="97" t="s">
        <v>394</v>
      </c>
      <c r="M126" s="1403" t="s">
        <v>20</v>
      </c>
      <c r="N126" s="1403" t="s">
        <v>20</v>
      </c>
      <c r="O126" s="1403" t="s">
        <v>20</v>
      </c>
      <c r="P126" s="1595" t="s">
        <v>3392</v>
      </c>
      <c r="Q126" s="1596"/>
    </row>
    <row r="127" spans="2:17" ht="30" x14ac:dyDescent="0.25">
      <c r="B127" s="1519"/>
      <c r="C127" s="1519"/>
      <c r="D127" s="1519"/>
      <c r="E127" s="1525"/>
      <c r="F127" s="1519"/>
      <c r="G127" s="1519"/>
      <c r="H127" s="1606"/>
      <c r="I127" s="1486"/>
      <c r="J127" s="329" t="s">
        <v>3391</v>
      </c>
      <c r="K127" s="107" t="s">
        <v>3390</v>
      </c>
      <c r="L127" s="107" t="s">
        <v>394</v>
      </c>
      <c r="M127" s="1404"/>
      <c r="N127" s="1404"/>
      <c r="O127" s="1404"/>
      <c r="P127" s="1599"/>
      <c r="Q127" s="1600"/>
    </row>
    <row r="128" spans="2:17" ht="45" x14ac:dyDescent="0.25">
      <c r="B128" s="1518" t="s">
        <v>725</v>
      </c>
      <c r="C128" s="1518" t="s">
        <v>3389</v>
      </c>
      <c r="D128" s="1518" t="s">
        <v>3388</v>
      </c>
      <c r="E128" s="1524">
        <v>64564397</v>
      </c>
      <c r="F128" s="1518" t="s">
        <v>3387</v>
      </c>
      <c r="G128" s="1518" t="s">
        <v>312</v>
      </c>
      <c r="H128" s="1602">
        <v>40166</v>
      </c>
      <c r="I128" s="1484" t="s">
        <v>368</v>
      </c>
      <c r="J128" s="104" t="s">
        <v>3386</v>
      </c>
      <c r="K128" s="248" t="s">
        <v>3385</v>
      </c>
      <c r="L128" s="97" t="s">
        <v>3384</v>
      </c>
      <c r="M128" s="1403" t="s">
        <v>20</v>
      </c>
      <c r="N128" s="1403" t="s">
        <v>20</v>
      </c>
      <c r="O128" s="1403" t="s">
        <v>20</v>
      </c>
      <c r="P128" s="1595" t="s">
        <v>3383</v>
      </c>
      <c r="Q128" s="1596"/>
    </row>
    <row r="129" spans="2:17" ht="45" x14ac:dyDescent="0.25">
      <c r="B129" s="1526"/>
      <c r="C129" s="1526"/>
      <c r="D129" s="1526"/>
      <c r="E129" s="1601"/>
      <c r="F129" s="1526"/>
      <c r="G129" s="1526"/>
      <c r="H129" s="1603"/>
      <c r="I129" s="1485"/>
      <c r="J129" s="104" t="s">
        <v>3382</v>
      </c>
      <c r="K129" s="107" t="s">
        <v>3381</v>
      </c>
      <c r="L129" s="97" t="s">
        <v>394</v>
      </c>
      <c r="M129" s="1397"/>
      <c r="N129" s="1397"/>
      <c r="O129" s="1397"/>
      <c r="P129" s="1597"/>
      <c r="Q129" s="1598"/>
    </row>
    <row r="130" spans="2:17" ht="60" x14ac:dyDescent="0.25">
      <c r="B130" s="1526"/>
      <c r="C130" s="1526"/>
      <c r="D130" s="1526"/>
      <c r="E130" s="1601"/>
      <c r="F130" s="1526"/>
      <c r="G130" s="1526"/>
      <c r="H130" s="1603"/>
      <c r="I130" s="1485"/>
      <c r="J130" s="329" t="s">
        <v>3380</v>
      </c>
      <c r="K130" s="107" t="s">
        <v>3379</v>
      </c>
      <c r="L130" s="107" t="s">
        <v>394</v>
      </c>
      <c r="M130" s="1397"/>
      <c r="N130" s="1397"/>
      <c r="O130" s="1397"/>
      <c r="P130" s="1597"/>
      <c r="Q130" s="1598"/>
    </row>
    <row r="131" spans="2:17" ht="45" x14ac:dyDescent="0.25">
      <c r="B131" s="1526"/>
      <c r="C131" s="1526"/>
      <c r="D131" s="1526"/>
      <c r="E131" s="1601"/>
      <c r="F131" s="1526"/>
      <c r="G131" s="1526"/>
      <c r="H131" s="1603"/>
      <c r="I131" s="1485"/>
      <c r="J131" s="329" t="s">
        <v>3378</v>
      </c>
      <c r="K131" s="107" t="s">
        <v>3377</v>
      </c>
      <c r="L131" s="107" t="s">
        <v>394</v>
      </c>
      <c r="M131" s="1397"/>
      <c r="N131" s="1397"/>
      <c r="O131" s="1397"/>
      <c r="P131" s="1597"/>
      <c r="Q131" s="1598"/>
    </row>
    <row r="132" spans="2:17" ht="45" x14ac:dyDescent="0.25">
      <c r="B132" s="1519"/>
      <c r="C132" s="1519"/>
      <c r="D132" s="1519"/>
      <c r="E132" s="1525"/>
      <c r="F132" s="1519"/>
      <c r="G132" s="1519"/>
      <c r="H132" s="1606"/>
      <c r="I132" s="1486"/>
      <c r="J132" s="329" t="s">
        <v>3376</v>
      </c>
      <c r="K132" s="107" t="s">
        <v>3375</v>
      </c>
      <c r="L132" s="107" t="s">
        <v>394</v>
      </c>
      <c r="M132" s="1404"/>
      <c r="N132" s="1404"/>
      <c r="O132" s="1404"/>
      <c r="P132" s="1599"/>
      <c r="Q132" s="1600"/>
    </row>
    <row r="134" spans="2:17" ht="15.75" thickBot="1" x14ac:dyDescent="0.3"/>
    <row r="135" spans="2:17" ht="27" thickBot="1" x14ac:dyDescent="0.3">
      <c r="B135" s="1393" t="s">
        <v>143</v>
      </c>
      <c r="C135" s="1394"/>
      <c r="D135" s="1394"/>
      <c r="E135" s="1394"/>
      <c r="F135" s="1394"/>
      <c r="G135" s="1394"/>
      <c r="H135" s="1394"/>
      <c r="I135" s="1394"/>
      <c r="J135" s="1394"/>
      <c r="K135" s="1394"/>
      <c r="L135" s="1394"/>
      <c r="M135" s="1394"/>
      <c r="N135" s="1395"/>
    </row>
    <row r="138" spans="2:17" ht="30" x14ac:dyDescent="0.25">
      <c r="B138" s="92" t="s">
        <v>19</v>
      </c>
      <c r="C138" s="92" t="s">
        <v>144</v>
      </c>
      <c r="D138" s="1387" t="s">
        <v>77</v>
      </c>
      <c r="E138" s="1388"/>
    </row>
    <row r="139" spans="2:17" x14ac:dyDescent="0.25">
      <c r="B139" s="120" t="s">
        <v>145</v>
      </c>
      <c r="C139" s="746" t="s">
        <v>20</v>
      </c>
      <c r="D139" s="1389"/>
      <c r="E139" s="1389"/>
    </row>
    <row r="142" spans="2:17" ht="26.25" x14ac:dyDescent="0.25">
      <c r="B142" s="1408" t="s">
        <v>146</v>
      </c>
      <c r="C142" s="1409"/>
      <c r="D142" s="1409"/>
      <c r="E142" s="1409"/>
      <c r="F142" s="1409"/>
      <c r="G142" s="1409"/>
      <c r="H142" s="1409"/>
      <c r="I142" s="1409"/>
      <c r="J142" s="1409"/>
      <c r="K142" s="1409"/>
      <c r="L142" s="1409"/>
      <c r="M142" s="1409"/>
      <c r="N142" s="1409"/>
      <c r="O142" s="1409"/>
      <c r="P142" s="1409"/>
    </row>
    <row r="144" spans="2:17" ht="15.75" thickBot="1" x14ac:dyDescent="0.3"/>
    <row r="145" spans="1:26" ht="27" thickBot="1" x14ac:dyDescent="0.3">
      <c r="B145" s="1393" t="s">
        <v>147</v>
      </c>
      <c r="C145" s="1394"/>
      <c r="D145" s="1394"/>
      <c r="E145" s="1394"/>
      <c r="F145" s="1394"/>
      <c r="G145" s="1394"/>
      <c r="H145" s="1394"/>
      <c r="I145" s="1394"/>
      <c r="J145" s="1394"/>
      <c r="K145" s="1394"/>
      <c r="L145" s="1394"/>
      <c r="M145" s="1394"/>
      <c r="N145" s="1395"/>
    </row>
    <row r="146" spans="1:26" x14ac:dyDescent="0.25">
      <c r="F146" s="1">
        <f>25/28</f>
        <v>0.8928571428571429</v>
      </c>
    </row>
    <row r="147" spans="1:26" ht="15.75" thickBot="1" x14ac:dyDescent="0.3">
      <c r="M147" s="46"/>
      <c r="N147" s="46"/>
    </row>
    <row r="148" spans="1:26" s="13" customFormat="1" ht="60" x14ac:dyDescent="0.25">
      <c r="B148" s="47" t="s">
        <v>35</v>
      </c>
      <c r="C148" s="47" t="s">
        <v>36</v>
      </c>
      <c r="D148" s="47" t="s">
        <v>37</v>
      </c>
      <c r="E148" s="47" t="s">
        <v>38</v>
      </c>
      <c r="F148" s="47" t="s">
        <v>39</v>
      </c>
      <c r="G148" s="47" t="s">
        <v>40</v>
      </c>
      <c r="H148" s="47" t="s">
        <v>41</v>
      </c>
      <c r="I148" s="47" t="s">
        <v>42</v>
      </c>
      <c r="J148" s="47" t="s">
        <v>43</v>
      </c>
      <c r="K148" s="47" t="s">
        <v>44</v>
      </c>
      <c r="L148" s="47" t="s">
        <v>45</v>
      </c>
      <c r="M148" s="48" t="s">
        <v>46</v>
      </c>
      <c r="N148" s="47" t="s">
        <v>47</v>
      </c>
      <c r="O148" s="47" t="s">
        <v>48</v>
      </c>
      <c r="P148" s="49" t="s">
        <v>49</v>
      </c>
      <c r="Q148" s="49" t="s">
        <v>50</v>
      </c>
    </row>
    <row r="149" spans="1:26" s="62" customFormat="1" x14ac:dyDescent="0.25">
      <c r="A149" s="50">
        <v>1</v>
      </c>
      <c r="B149" s="320" t="s">
        <v>3373</v>
      </c>
      <c r="C149" s="72" t="s">
        <v>3372</v>
      </c>
      <c r="D149" s="71" t="s">
        <v>682</v>
      </c>
      <c r="E149" s="321">
        <v>701820120130234</v>
      </c>
      <c r="F149" s="73" t="s">
        <v>20</v>
      </c>
      <c r="G149" s="322">
        <v>1</v>
      </c>
      <c r="H149" s="226">
        <v>41309</v>
      </c>
      <c r="I149" s="226">
        <v>41639</v>
      </c>
      <c r="J149" s="74" t="s">
        <v>21</v>
      </c>
      <c r="K149" s="323">
        <v>10.85</v>
      </c>
      <c r="L149" s="323">
        <v>0</v>
      </c>
      <c r="M149" s="321">
        <v>524</v>
      </c>
      <c r="N149" s="228">
        <v>5.24</v>
      </c>
      <c r="O149" s="324">
        <v>305298916</v>
      </c>
      <c r="P149" s="77" t="s">
        <v>3374</v>
      </c>
      <c r="Q149" s="65"/>
      <c r="R149" s="61"/>
      <c r="S149" s="61"/>
      <c r="T149" s="61"/>
      <c r="U149" s="61"/>
      <c r="V149" s="61"/>
      <c r="W149" s="61"/>
      <c r="X149" s="61"/>
      <c r="Y149" s="61"/>
      <c r="Z149" s="61"/>
    </row>
    <row r="150" spans="1:26" s="62" customFormat="1" x14ac:dyDescent="0.25">
      <c r="A150" s="50">
        <v>2</v>
      </c>
      <c r="B150" s="320" t="s">
        <v>3373</v>
      </c>
      <c r="C150" s="72" t="s">
        <v>3372</v>
      </c>
      <c r="D150" s="71" t="s">
        <v>3371</v>
      </c>
      <c r="E150" s="321" t="s">
        <v>3370</v>
      </c>
      <c r="F150" s="73" t="s">
        <v>20</v>
      </c>
      <c r="G150" s="322">
        <v>1</v>
      </c>
      <c r="H150" s="226">
        <v>40210</v>
      </c>
      <c r="I150" s="226">
        <v>40543</v>
      </c>
      <c r="J150" s="74" t="s">
        <v>21</v>
      </c>
      <c r="K150" s="323">
        <f>11</f>
        <v>11</v>
      </c>
      <c r="L150" s="323">
        <v>0</v>
      </c>
      <c r="M150" s="321">
        <v>50</v>
      </c>
      <c r="N150" s="228">
        <v>0.5</v>
      </c>
      <c r="O150" s="324">
        <v>46500000</v>
      </c>
      <c r="P150" s="77">
        <v>328</v>
      </c>
      <c r="Q150" s="65"/>
      <c r="R150" s="61"/>
      <c r="S150" s="61"/>
      <c r="T150" s="61"/>
      <c r="U150" s="61"/>
      <c r="V150" s="61"/>
      <c r="W150" s="61"/>
      <c r="X150" s="61"/>
      <c r="Y150" s="61"/>
      <c r="Z150" s="61"/>
    </row>
    <row r="151" spans="1:26" s="62" customFormat="1" x14ac:dyDescent="0.25">
      <c r="A151" s="50">
        <f>+A150+1</f>
        <v>3</v>
      </c>
      <c r="B151" s="78"/>
      <c r="C151" s="72"/>
      <c r="D151" s="71"/>
      <c r="E151" s="228"/>
      <c r="F151" s="73"/>
      <c r="G151" s="73"/>
      <c r="H151" s="73"/>
      <c r="I151" s="74"/>
      <c r="J151" s="74"/>
      <c r="K151" s="74"/>
      <c r="L151" s="74"/>
      <c r="M151" s="75"/>
      <c r="N151" s="75"/>
      <c r="O151" s="77"/>
      <c r="P151" s="77"/>
      <c r="Q151" s="65"/>
      <c r="R151" s="61"/>
      <c r="S151" s="61"/>
      <c r="T151" s="61"/>
      <c r="U151" s="61"/>
      <c r="V151" s="61"/>
      <c r="W151" s="61"/>
      <c r="X151" s="61"/>
      <c r="Y151" s="61"/>
      <c r="Z151" s="61"/>
    </row>
    <row r="152" spans="1:26" s="62" customFormat="1" x14ac:dyDescent="0.25">
      <c r="A152" s="50">
        <f>+A151+1</f>
        <v>4</v>
      </c>
      <c r="B152" s="71"/>
      <c r="C152" s="72"/>
      <c r="D152" s="71"/>
      <c r="E152" s="228"/>
      <c r="F152" s="73"/>
      <c r="G152" s="73"/>
      <c r="H152" s="73"/>
      <c r="I152" s="74"/>
      <c r="J152" s="74"/>
      <c r="K152" s="74"/>
      <c r="L152" s="74"/>
      <c r="M152" s="75"/>
      <c r="N152" s="75"/>
      <c r="O152" s="77"/>
      <c r="P152" s="77"/>
      <c r="Q152" s="65"/>
      <c r="R152" s="61"/>
      <c r="S152" s="61"/>
      <c r="T152" s="61"/>
      <c r="U152" s="61"/>
      <c r="V152" s="61"/>
      <c r="W152" s="61"/>
      <c r="X152" s="61"/>
      <c r="Y152" s="61"/>
      <c r="Z152" s="61"/>
    </row>
    <row r="153" spans="1:26" s="62" customFormat="1" x14ac:dyDescent="0.25">
      <c r="A153" s="50">
        <f>+A152+1</f>
        <v>5</v>
      </c>
      <c r="B153" s="71"/>
      <c r="C153" s="72"/>
      <c r="D153" s="71"/>
      <c r="E153" s="228"/>
      <c r="F153" s="73"/>
      <c r="G153" s="73"/>
      <c r="H153" s="73"/>
      <c r="I153" s="74"/>
      <c r="J153" s="74"/>
      <c r="K153" s="74"/>
      <c r="L153" s="74"/>
      <c r="M153" s="75"/>
      <c r="N153" s="75"/>
      <c r="O153" s="77"/>
      <c r="P153" s="77"/>
      <c r="Q153" s="65"/>
      <c r="R153" s="61"/>
      <c r="S153" s="61"/>
      <c r="T153" s="61"/>
      <c r="U153" s="61"/>
      <c r="V153" s="61"/>
      <c r="W153" s="61"/>
      <c r="X153" s="61"/>
      <c r="Y153" s="61"/>
      <c r="Z153" s="61"/>
    </row>
    <row r="154" spans="1:26" s="62" customFormat="1" x14ac:dyDescent="0.25">
      <c r="A154" s="50">
        <f>+A153+1</f>
        <v>6</v>
      </c>
      <c r="B154" s="71"/>
      <c r="C154" s="72"/>
      <c r="D154" s="71"/>
      <c r="E154" s="228"/>
      <c r="F154" s="73"/>
      <c r="G154" s="73"/>
      <c r="H154" s="73"/>
      <c r="I154" s="74"/>
      <c r="J154" s="74"/>
      <c r="K154" s="74"/>
      <c r="L154" s="74"/>
      <c r="M154" s="75"/>
      <c r="N154" s="75"/>
      <c r="O154" s="77"/>
      <c r="P154" s="77"/>
      <c r="Q154" s="65"/>
      <c r="R154" s="61"/>
      <c r="S154" s="61"/>
      <c r="T154" s="61"/>
      <c r="U154" s="61"/>
      <c r="V154" s="61"/>
      <c r="W154" s="61"/>
      <c r="X154" s="61"/>
      <c r="Y154" s="61"/>
      <c r="Z154" s="61"/>
    </row>
    <row r="155" spans="1:26" s="62" customFormat="1" x14ac:dyDescent="0.25">
      <c r="A155" s="50">
        <f>+A154+1</f>
        <v>7</v>
      </c>
      <c r="B155" s="71"/>
      <c r="C155" s="72"/>
      <c r="D155" s="71"/>
      <c r="E155" s="228"/>
      <c r="F155" s="73"/>
      <c r="G155" s="73"/>
      <c r="H155" s="73"/>
      <c r="I155" s="74"/>
      <c r="J155" s="74"/>
      <c r="K155" s="74"/>
      <c r="L155" s="74"/>
      <c r="M155" s="75"/>
      <c r="N155" s="75"/>
      <c r="O155" s="77"/>
      <c r="P155" s="77"/>
      <c r="Q155" s="65"/>
      <c r="R155" s="61"/>
      <c r="S155" s="61"/>
      <c r="T155" s="61"/>
      <c r="U155" s="61"/>
      <c r="V155" s="61"/>
      <c r="W155" s="61"/>
      <c r="X155" s="61"/>
      <c r="Y155" s="61"/>
      <c r="Z155" s="61"/>
    </row>
    <row r="156" spans="1:26" s="62" customFormat="1" x14ac:dyDescent="0.25">
      <c r="A156" s="50"/>
      <c r="B156" s="78" t="s">
        <v>30</v>
      </c>
      <c r="C156" s="72"/>
      <c r="D156" s="71"/>
      <c r="E156" s="228"/>
      <c r="F156" s="73"/>
      <c r="G156" s="73"/>
      <c r="H156" s="73"/>
      <c r="I156" s="74"/>
      <c r="J156" s="74"/>
      <c r="K156" s="325">
        <f>SUM(K149:K155)</f>
        <v>21.85</v>
      </c>
      <c r="L156" s="79">
        <f>SUM(L149:L155)</f>
        <v>0</v>
      </c>
      <c r="M156" s="251"/>
      <c r="N156" s="79"/>
      <c r="O156" s="77"/>
      <c r="P156" s="77"/>
      <c r="Q156" s="81"/>
    </row>
    <row r="157" spans="1:26" x14ac:dyDescent="0.25">
      <c r="B157" s="82"/>
      <c r="C157" s="82"/>
      <c r="D157" s="82"/>
      <c r="E157" s="83"/>
      <c r="F157" s="82"/>
      <c r="G157" s="82"/>
      <c r="H157" s="82"/>
      <c r="I157" s="82"/>
      <c r="J157" s="82"/>
      <c r="K157" s="82"/>
      <c r="L157" s="82"/>
      <c r="M157" s="82"/>
      <c r="N157" s="82"/>
      <c r="O157" s="82"/>
      <c r="P157" s="82"/>
    </row>
    <row r="158" spans="1:26" ht="18.75" x14ac:dyDescent="0.25">
      <c r="B158" s="86" t="s">
        <v>151</v>
      </c>
      <c r="C158" s="330">
        <f>+K156</f>
        <v>21.85</v>
      </c>
      <c r="H158" s="89"/>
      <c r="I158" s="89"/>
      <c r="J158" s="89"/>
      <c r="K158" s="89"/>
      <c r="L158" s="89"/>
      <c r="M158" s="89"/>
      <c r="N158" s="82"/>
      <c r="O158" s="82"/>
      <c r="P158" s="82"/>
    </row>
    <row r="160" spans="1:26" ht="15.75" thickBot="1" x14ac:dyDescent="0.3"/>
    <row r="161" spans="2:17" ht="30.75" thickBot="1" x14ac:dyDescent="0.3">
      <c r="B161" s="134" t="s">
        <v>152</v>
      </c>
      <c r="C161" s="135" t="s">
        <v>153</v>
      </c>
      <c r="D161" s="134" t="s">
        <v>29</v>
      </c>
      <c r="E161" s="135" t="s">
        <v>154</v>
      </c>
    </row>
    <row r="162" spans="2:17" x14ac:dyDescent="0.25">
      <c r="B162" s="136" t="s">
        <v>155</v>
      </c>
      <c r="C162" s="137">
        <v>20</v>
      </c>
      <c r="D162" s="137"/>
      <c r="E162" s="1396">
        <f>+D162+D163+D164</f>
        <v>40</v>
      </c>
    </row>
    <row r="163" spans="2:17" x14ac:dyDescent="0.25">
      <c r="B163" s="136" t="s">
        <v>156</v>
      </c>
      <c r="C163" s="740">
        <v>30</v>
      </c>
      <c r="D163" s="746">
        <v>0</v>
      </c>
      <c r="E163" s="1397"/>
    </row>
    <row r="164" spans="2:17" ht="15.75" thickBot="1" x14ac:dyDescent="0.3">
      <c r="B164" s="136" t="s">
        <v>157</v>
      </c>
      <c r="C164" s="139">
        <v>40</v>
      </c>
      <c r="D164" s="139">
        <v>40</v>
      </c>
      <c r="E164" s="1398"/>
    </row>
    <row r="166" spans="2:17" ht="15.75" thickBot="1" x14ac:dyDescent="0.3"/>
    <row r="167" spans="2:17" ht="27" thickBot="1" x14ac:dyDescent="0.3">
      <c r="B167" s="1393" t="s">
        <v>158</v>
      </c>
      <c r="C167" s="1394"/>
      <c r="D167" s="1394"/>
      <c r="E167" s="1394"/>
      <c r="F167" s="1394"/>
      <c r="G167" s="1394"/>
      <c r="H167" s="1394"/>
      <c r="I167" s="1394"/>
      <c r="J167" s="1394"/>
      <c r="K167" s="1394"/>
      <c r="L167" s="1394"/>
      <c r="M167" s="1394"/>
      <c r="N167" s="1395"/>
    </row>
    <row r="169" spans="2:17" ht="75" x14ac:dyDescent="0.25">
      <c r="B169" s="91" t="s">
        <v>87</v>
      </c>
      <c r="C169" s="91" t="s">
        <v>88</v>
      </c>
      <c r="D169" s="91" t="s">
        <v>89</v>
      </c>
      <c r="E169" s="91" t="s">
        <v>90</v>
      </c>
      <c r="F169" s="91" t="s">
        <v>91</v>
      </c>
      <c r="G169" s="91" t="s">
        <v>92</v>
      </c>
      <c r="H169" s="91" t="s">
        <v>93</v>
      </c>
      <c r="I169" s="91" t="s">
        <v>94</v>
      </c>
      <c r="J169" s="1387" t="s">
        <v>95</v>
      </c>
      <c r="K169" s="1405"/>
      <c r="L169" s="1388"/>
      <c r="M169" s="91" t="s">
        <v>96</v>
      </c>
      <c r="N169" s="91" t="s">
        <v>97</v>
      </c>
      <c r="O169" s="91" t="s">
        <v>98</v>
      </c>
      <c r="P169" s="1387" t="s">
        <v>77</v>
      </c>
      <c r="Q169" s="1388"/>
    </row>
    <row r="170" spans="2:17" ht="30" x14ac:dyDescent="0.25">
      <c r="B170" s="1518" t="s">
        <v>159</v>
      </c>
      <c r="C170" s="1518" t="s">
        <v>2036</v>
      </c>
      <c r="D170" s="1518" t="s">
        <v>3369</v>
      </c>
      <c r="E170" s="1669">
        <v>23183457</v>
      </c>
      <c r="F170" s="1518" t="s">
        <v>274</v>
      </c>
      <c r="G170" s="1518" t="s">
        <v>453</v>
      </c>
      <c r="H170" s="1602">
        <v>38807</v>
      </c>
      <c r="I170" s="1484" t="s">
        <v>368</v>
      </c>
      <c r="J170" s="104" t="s">
        <v>805</v>
      </c>
      <c r="K170" s="107" t="s">
        <v>3368</v>
      </c>
      <c r="L170" s="97" t="s">
        <v>394</v>
      </c>
      <c r="M170" s="1403" t="s">
        <v>20</v>
      </c>
      <c r="N170" s="1403" t="s">
        <v>20</v>
      </c>
      <c r="O170" s="1403" t="s">
        <v>20</v>
      </c>
      <c r="P170" s="1595" t="s">
        <v>3367</v>
      </c>
      <c r="Q170" s="1596"/>
    </row>
    <row r="171" spans="2:17" ht="30" x14ac:dyDescent="0.25">
      <c r="B171" s="1526"/>
      <c r="C171" s="1526"/>
      <c r="D171" s="1526"/>
      <c r="E171" s="1670"/>
      <c r="F171" s="1526"/>
      <c r="G171" s="1526"/>
      <c r="H171" s="1603"/>
      <c r="I171" s="1485"/>
      <c r="J171" s="104" t="s">
        <v>3366</v>
      </c>
      <c r="K171" s="107" t="s">
        <v>3365</v>
      </c>
      <c r="L171" s="97" t="s">
        <v>394</v>
      </c>
      <c r="M171" s="1397"/>
      <c r="N171" s="1397"/>
      <c r="O171" s="1397"/>
      <c r="P171" s="1597"/>
      <c r="Q171" s="1598"/>
    </row>
    <row r="172" spans="2:17" ht="60" x14ac:dyDescent="0.25">
      <c r="B172" s="1519"/>
      <c r="C172" s="1519"/>
      <c r="D172" s="1519"/>
      <c r="E172" s="1671"/>
      <c r="F172" s="1519"/>
      <c r="G172" s="1519"/>
      <c r="H172" s="1606"/>
      <c r="I172" s="1486"/>
      <c r="J172" s="104" t="s">
        <v>3364</v>
      </c>
      <c r="K172" s="107" t="s">
        <v>3363</v>
      </c>
      <c r="L172" s="97" t="s">
        <v>394</v>
      </c>
      <c r="M172" s="1404"/>
      <c r="N172" s="1404"/>
      <c r="O172" s="1404"/>
      <c r="P172" s="1599"/>
      <c r="Q172" s="1600"/>
    </row>
    <row r="173" spans="2:17" ht="30" x14ac:dyDescent="0.25">
      <c r="B173" s="794" t="s">
        <v>758</v>
      </c>
      <c r="C173" s="794" t="s">
        <v>2036</v>
      </c>
      <c r="D173" s="794" t="s">
        <v>3362</v>
      </c>
      <c r="E173" s="795">
        <v>64561141</v>
      </c>
      <c r="F173" s="794" t="s">
        <v>2039</v>
      </c>
      <c r="G173" s="794" t="s">
        <v>453</v>
      </c>
      <c r="H173" s="793">
        <v>39441</v>
      </c>
      <c r="I173" s="790" t="s">
        <v>368</v>
      </c>
      <c r="J173" s="104" t="s">
        <v>3361</v>
      </c>
      <c r="K173" s="107" t="s">
        <v>3360</v>
      </c>
      <c r="L173" s="97" t="s">
        <v>394</v>
      </c>
      <c r="M173" s="41" t="s">
        <v>20</v>
      </c>
      <c r="N173" s="41" t="s">
        <v>21</v>
      </c>
      <c r="O173" s="41" t="s">
        <v>20</v>
      </c>
      <c r="P173" s="1595" t="s">
        <v>3359</v>
      </c>
      <c r="Q173" s="1596"/>
    </row>
    <row r="174" spans="2:17" ht="75" x14ac:dyDescent="0.25">
      <c r="B174" s="1518" t="s">
        <v>829</v>
      </c>
      <c r="C174" s="1518" t="s">
        <v>2036</v>
      </c>
      <c r="D174" s="1518" t="s">
        <v>3358</v>
      </c>
      <c r="E174" s="1669">
        <v>1102810640</v>
      </c>
      <c r="F174" s="1518" t="s">
        <v>1882</v>
      </c>
      <c r="G174" s="1518" t="s">
        <v>1318</v>
      </c>
      <c r="H174" s="1602">
        <v>40445</v>
      </c>
      <c r="I174" s="1484" t="s">
        <v>368</v>
      </c>
      <c r="J174" s="104" t="s">
        <v>3357</v>
      </c>
      <c r="K174" s="107" t="s">
        <v>3356</v>
      </c>
      <c r="L174" s="97" t="s">
        <v>394</v>
      </c>
      <c r="M174" s="1403" t="s">
        <v>20</v>
      </c>
      <c r="N174" s="1403" t="s">
        <v>20</v>
      </c>
      <c r="O174" s="1403" t="s">
        <v>20</v>
      </c>
      <c r="P174" s="1595" t="s">
        <v>1652</v>
      </c>
      <c r="Q174" s="1596"/>
    </row>
    <row r="175" spans="2:17" ht="45" x14ac:dyDescent="0.25">
      <c r="B175" s="1526"/>
      <c r="C175" s="1526"/>
      <c r="D175" s="1526"/>
      <c r="E175" s="1670"/>
      <c r="F175" s="1526"/>
      <c r="G175" s="1526"/>
      <c r="H175" s="1603"/>
      <c r="I175" s="1485"/>
      <c r="J175" s="104" t="s">
        <v>3355</v>
      </c>
      <c r="K175" s="107" t="s">
        <v>3354</v>
      </c>
      <c r="L175" s="97" t="s">
        <v>394</v>
      </c>
      <c r="M175" s="1397"/>
      <c r="N175" s="1397"/>
      <c r="O175" s="1397"/>
      <c r="P175" s="1597"/>
      <c r="Q175" s="1598"/>
    </row>
    <row r="176" spans="2:17" ht="30" x14ac:dyDescent="0.25">
      <c r="B176" s="1519"/>
      <c r="C176" s="1519"/>
      <c r="D176" s="1519"/>
      <c r="E176" s="1671"/>
      <c r="F176" s="1519"/>
      <c r="G176" s="1519"/>
      <c r="H176" s="1606"/>
      <c r="I176" s="1486"/>
      <c r="J176" s="104" t="s">
        <v>3353</v>
      </c>
      <c r="K176" s="107" t="s">
        <v>3352</v>
      </c>
      <c r="L176" s="97" t="s">
        <v>394</v>
      </c>
      <c r="M176" s="1404"/>
      <c r="N176" s="1404"/>
      <c r="O176" s="1404"/>
      <c r="P176" s="1599"/>
      <c r="Q176" s="1600"/>
    </row>
    <row r="179" spans="2:7" ht="15.75" thickBot="1" x14ac:dyDescent="0.3"/>
    <row r="180" spans="2:7" ht="30" x14ac:dyDescent="0.25">
      <c r="B180" s="42" t="s">
        <v>19</v>
      </c>
      <c r="C180" s="42" t="s">
        <v>152</v>
      </c>
      <c r="D180" s="91" t="s">
        <v>153</v>
      </c>
      <c r="E180" s="42" t="s">
        <v>29</v>
      </c>
      <c r="F180" s="135" t="s">
        <v>182</v>
      </c>
      <c r="G180" s="147"/>
    </row>
    <row r="181" spans="2:7" ht="108" x14ac:dyDescent="0.2">
      <c r="B181" s="1399" t="s">
        <v>183</v>
      </c>
      <c r="C181" s="148" t="s">
        <v>184</v>
      </c>
      <c r="D181" s="746">
        <v>25</v>
      </c>
      <c r="E181" s="746">
        <v>25</v>
      </c>
      <c r="F181" s="1400">
        <f>+E181+E182+E183</f>
        <v>35</v>
      </c>
      <c r="G181" s="149"/>
    </row>
    <row r="182" spans="2:7" ht="96" x14ac:dyDescent="0.2">
      <c r="B182" s="1399"/>
      <c r="C182" s="148" t="s">
        <v>185</v>
      </c>
      <c r="D182" s="739">
        <v>25</v>
      </c>
      <c r="E182" s="746">
        <v>0</v>
      </c>
      <c r="F182" s="1401"/>
      <c r="G182" s="149"/>
    </row>
    <row r="183" spans="2:7" ht="60" x14ac:dyDescent="0.2">
      <c r="B183" s="1399"/>
      <c r="C183" s="148" t="s">
        <v>186</v>
      </c>
      <c r="D183" s="746">
        <v>10</v>
      </c>
      <c r="E183" s="746">
        <v>10</v>
      </c>
      <c r="F183" s="1402"/>
      <c r="G183" s="149"/>
    </row>
    <row r="184" spans="2:7" x14ac:dyDescent="0.25">
      <c r="C184"/>
    </row>
    <row r="187" spans="2:7" x14ac:dyDescent="0.25">
      <c r="B187" s="39" t="s">
        <v>187</v>
      </c>
    </row>
    <row r="190" spans="2:7" x14ac:dyDescent="0.25">
      <c r="B190" s="40" t="s">
        <v>19</v>
      </c>
      <c r="C190" s="40" t="s">
        <v>28</v>
      </c>
      <c r="D190" s="42" t="s">
        <v>29</v>
      </c>
      <c r="E190" s="42" t="s">
        <v>30</v>
      </c>
    </row>
    <row r="191" spans="2:7" ht="28.5" x14ac:dyDescent="0.25">
      <c r="B191" s="43" t="s">
        <v>188</v>
      </c>
      <c r="C191" s="813">
        <v>40</v>
      </c>
      <c r="D191" s="746">
        <f>+E162</f>
        <v>40</v>
      </c>
      <c r="E191" s="1403">
        <f>+D191+D192</f>
        <v>75</v>
      </c>
    </row>
    <row r="192" spans="2:7" ht="42.75" x14ac:dyDescent="0.25">
      <c r="B192" s="43" t="s">
        <v>189</v>
      </c>
      <c r="C192" s="813">
        <v>60</v>
      </c>
      <c r="D192" s="746">
        <f>+F181</f>
        <v>35</v>
      </c>
      <c r="E192" s="1404"/>
    </row>
  </sheetData>
  <mergeCells count="174">
    <mergeCell ref="E191:E192"/>
    <mergeCell ref="H174:H176"/>
    <mergeCell ref="I174:I176"/>
    <mergeCell ref="M174:M176"/>
    <mergeCell ref="N174:N176"/>
    <mergeCell ref="O174:O176"/>
    <mergeCell ref="P174:Q176"/>
    <mergeCell ref="P173:Q173"/>
    <mergeCell ref="B174:B176"/>
    <mergeCell ref="C174:C176"/>
    <mergeCell ref="D174:D176"/>
    <mergeCell ref="E174:E176"/>
    <mergeCell ref="F174:F176"/>
    <mergeCell ref="G174:G176"/>
    <mergeCell ref="R99:R104"/>
    <mergeCell ref="B181:B183"/>
    <mergeCell ref="F181:F183"/>
    <mergeCell ref="B167:N167"/>
    <mergeCell ref="J169:L169"/>
    <mergeCell ref="P169:Q169"/>
    <mergeCell ref="B170:B172"/>
    <mergeCell ref="C170:C172"/>
    <mergeCell ref="D170:D172"/>
    <mergeCell ref="E170:E172"/>
    <mergeCell ref="F170:F172"/>
    <mergeCell ref="G170:G172"/>
    <mergeCell ref="H170:H172"/>
    <mergeCell ref="I170:I172"/>
    <mergeCell ref="M170:M172"/>
    <mergeCell ref="N170:N172"/>
    <mergeCell ref="O170:O172"/>
    <mergeCell ref="P170:Q172"/>
    <mergeCell ref="N128:N132"/>
    <mergeCell ref="O128:O132"/>
    <mergeCell ref="P128:Q132"/>
    <mergeCell ref="B135:N135"/>
    <mergeCell ref="D138:E138"/>
    <mergeCell ref="D139:E139"/>
    <mergeCell ref="B142:P142"/>
    <mergeCell ref="B145:N145"/>
    <mergeCell ref="E162:E164"/>
    <mergeCell ref="B128:B132"/>
    <mergeCell ref="C128:C132"/>
    <mergeCell ref="D128:D132"/>
    <mergeCell ref="E128:E132"/>
    <mergeCell ref="F128:F132"/>
    <mergeCell ref="G128:G132"/>
    <mergeCell ref="H128:H132"/>
    <mergeCell ref="I128:I132"/>
    <mergeCell ref="M128:M132"/>
    <mergeCell ref="N121:N125"/>
    <mergeCell ref="O121:O125"/>
    <mergeCell ref="P121:Q125"/>
    <mergeCell ref="B126:B127"/>
    <mergeCell ref="C126:C127"/>
    <mergeCell ref="D126:D127"/>
    <mergeCell ref="E126:E127"/>
    <mergeCell ref="F126:F127"/>
    <mergeCell ref="G126:G127"/>
    <mergeCell ref="H126:H127"/>
    <mergeCell ref="I126:I127"/>
    <mergeCell ref="M126:M127"/>
    <mergeCell ref="N126:N127"/>
    <mergeCell ref="O126:O127"/>
    <mergeCell ref="P126:Q127"/>
    <mergeCell ref="B121:B125"/>
    <mergeCell ref="C121:C125"/>
    <mergeCell ref="D121:D125"/>
    <mergeCell ref="E121:E125"/>
    <mergeCell ref="F121:F125"/>
    <mergeCell ref="G121:G125"/>
    <mergeCell ref="H121:H125"/>
    <mergeCell ref="I121:I125"/>
    <mergeCell ref="M121:M125"/>
    <mergeCell ref="N110:N117"/>
    <mergeCell ref="O110:O117"/>
    <mergeCell ref="P110:Q117"/>
    <mergeCell ref="B118:B120"/>
    <mergeCell ref="C118:C120"/>
    <mergeCell ref="D118:D120"/>
    <mergeCell ref="E118:E120"/>
    <mergeCell ref="F118:F120"/>
    <mergeCell ref="G118:G120"/>
    <mergeCell ref="H118:H120"/>
    <mergeCell ref="I118:I120"/>
    <mergeCell ref="M118:M120"/>
    <mergeCell ref="N118:N120"/>
    <mergeCell ref="O118:O120"/>
    <mergeCell ref="P118:Q120"/>
    <mergeCell ref="B110:B117"/>
    <mergeCell ref="C110:C117"/>
    <mergeCell ref="D110:D117"/>
    <mergeCell ref="E110:E117"/>
    <mergeCell ref="F110:F117"/>
    <mergeCell ref="G110:G117"/>
    <mergeCell ref="H110:H117"/>
    <mergeCell ref="I110:I117"/>
    <mergeCell ref="M110:M117"/>
    <mergeCell ref="N99:N104"/>
    <mergeCell ref="O99:O104"/>
    <mergeCell ref="P99:Q104"/>
    <mergeCell ref="B105:B109"/>
    <mergeCell ref="C105:C109"/>
    <mergeCell ref="D105:D109"/>
    <mergeCell ref="E105:E109"/>
    <mergeCell ref="F105:F109"/>
    <mergeCell ref="G105:G109"/>
    <mergeCell ref="H105:H109"/>
    <mergeCell ref="I105:I109"/>
    <mergeCell ref="M105:M109"/>
    <mergeCell ref="N105:N109"/>
    <mergeCell ref="O105:O109"/>
    <mergeCell ref="P105:Q109"/>
    <mergeCell ref="B99:B104"/>
    <mergeCell ref="C99:C104"/>
    <mergeCell ref="D99:D104"/>
    <mergeCell ref="E99:E104"/>
    <mergeCell ref="F99:F104"/>
    <mergeCell ref="G99:G104"/>
    <mergeCell ref="H99:H104"/>
    <mergeCell ref="I99:I104"/>
    <mergeCell ref="M99:M104"/>
    <mergeCell ref="N89:N92"/>
    <mergeCell ref="O89:O92"/>
    <mergeCell ref="P89:Q91"/>
    <mergeCell ref="P92:Q92"/>
    <mergeCell ref="B93:B98"/>
    <mergeCell ref="C93:C98"/>
    <mergeCell ref="D93:D98"/>
    <mergeCell ref="E93:E98"/>
    <mergeCell ref="F93:F98"/>
    <mergeCell ref="G93:G98"/>
    <mergeCell ref="H93:H98"/>
    <mergeCell ref="I93:I98"/>
    <mergeCell ref="M93:M98"/>
    <mergeCell ref="N93:N98"/>
    <mergeCell ref="O93:O98"/>
    <mergeCell ref="P93:Q98"/>
    <mergeCell ref="B89:B91"/>
    <mergeCell ref="C89:C91"/>
    <mergeCell ref="D89:D91"/>
    <mergeCell ref="E89:E91"/>
    <mergeCell ref="F89:F91"/>
    <mergeCell ref="G89:G91"/>
    <mergeCell ref="H89:H91"/>
    <mergeCell ref="I89:I91"/>
    <mergeCell ref="M89:M92"/>
    <mergeCell ref="O72:P72"/>
    <mergeCell ref="O73:P73"/>
    <mergeCell ref="O74:P74"/>
    <mergeCell ref="O75:P75"/>
    <mergeCell ref="O76:P76"/>
    <mergeCell ref="O77:P77"/>
    <mergeCell ref="B83:N83"/>
    <mergeCell ref="J88:L88"/>
    <mergeCell ref="P88:Q88"/>
    <mergeCell ref="E40:E41"/>
    <mergeCell ref="M45:N45"/>
    <mergeCell ref="B61:B62"/>
    <mergeCell ref="C61:C62"/>
    <mergeCell ref="D61:E61"/>
    <mergeCell ref="C65:N65"/>
    <mergeCell ref="B67:N67"/>
    <mergeCell ref="O70:P70"/>
    <mergeCell ref="O71:P71"/>
    <mergeCell ref="B2:P2"/>
    <mergeCell ref="B4:P4"/>
    <mergeCell ref="C6:N6"/>
    <mergeCell ref="C7:N7"/>
    <mergeCell ref="C8:N8"/>
    <mergeCell ref="C9:N9"/>
    <mergeCell ref="C10:E10"/>
    <mergeCell ref="B14:C21"/>
    <mergeCell ref="B22:C22"/>
  </mergeCells>
  <dataValidations count="2">
    <dataValidation type="decimal" allowBlank="1" showInputMessage="1" showErrorMessage="1" sqref="WVH983108 WBP983108 VRT983108 VHX983108 UYB983108 UOF983108 UEJ983108 TUN983108 TKR983108 TAV983108 SQZ983108 SHD983108 RXH983108 RNL983108 RDP983108 QTT983108 QJX983108 QAB983108 PQF983108 PGJ983108 OWN983108 OMR983108 OCV983108 NSZ983108 NJD983108 MZH983108 MPL983108 MFP983108 LVT983108 LLX983108 LCB983108 KSF983108 KIJ983108 JYN983108 JOR983108 JEV983108 IUZ983108 ILD983108 IBH983108 HRL983108 HHP983108 GXT983108 GNX983108 GEB983108 FUF983108 FKJ983108 FAN983108 EQR983108 EGV983108 DWZ983108 DND983108 DDH983108 CTL983108 CJP983108 BZT983108 BPX983108 BGB983108 AWF983108 AMJ983108 ACN983108 SR983108 IV983108 C983108 WVH917572 WLL917572 WBP917572 VRT917572 VHX917572 UYB917572 UOF917572 UEJ917572 TUN917572 TKR917572 TAV917572 SQZ917572 SHD917572 RXH917572 RNL917572 RDP917572 QTT917572 QJX917572 QAB917572 PQF917572 PGJ917572 OWN917572 OMR917572 OCV917572 NSZ917572 NJD917572 MZH917572 MPL917572 MFP917572 LVT917572 LLX917572 LCB917572 KSF917572 KIJ917572 JYN917572 JOR917572 JEV917572 IUZ917572 ILD917572 IBH917572 HRL917572 HHP917572 GXT917572 GNX917572 GEB917572 FUF917572 FKJ917572 FAN917572 EQR917572 EGV917572 DWZ917572 DND917572 DDH917572 CTL917572 CJP917572 BZT917572 BPX917572 BGB917572 AWF917572 AMJ917572 ACN917572 SR917572 IV917572 C917572 WVH852036 WLL852036 WBP852036 VRT852036 VHX852036 UYB852036 UOF852036 UEJ852036 TUN852036 TKR852036 TAV852036 SQZ852036 SHD852036 RXH852036 RNL852036 RDP852036 QTT852036 QJX852036 QAB852036 PQF852036 PGJ852036 OWN852036 OMR852036 OCV852036 NSZ852036 NJD852036 MZH852036 MPL852036 MFP852036 LVT852036 LLX852036 LCB852036 KSF852036 KIJ852036 JYN852036 JOR852036 JEV852036 IUZ852036 ILD852036 IBH852036 HRL852036 HHP852036 GXT852036 GNX852036 GEB852036 FUF852036 FKJ852036 FAN852036 EQR852036 EGV852036 DWZ852036 DND852036 DDH852036 CTL852036 CJP852036 BZT852036 BPX852036 BGB852036 AWF852036 AMJ852036 ACN852036 SR852036 IV852036 C852036 WVH786500 WLL786500 WBP786500 VRT786500 VHX786500 UYB786500 UOF786500 UEJ786500 TUN786500 TKR786500 TAV786500 SQZ786500 SHD786500 RXH786500 RNL786500 RDP786500 QTT786500 QJX786500 QAB786500 PQF786500 PGJ786500 OWN786500 OMR786500 OCV786500 NSZ786500 NJD786500 MZH786500 MPL786500 MFP786500 LVT786500 LLX786500 LCB786500 KSF786500 KIJ786500 JYN786500 JOR786500 JEV786500 IUZ786500 ILD786500 IBH786500 HRL786500 HHP786500 GXT786500 GNX786500 GEB786500 FUF786500 FKJ786500 FAN786500 EQR786500 EGV786500 DWZ786500 DND786500 DDH786500 CTL786500 CJP786500 BZT786500 BPX786500 BGB786500 AWF786500 AMJ786500 ACN786500 SR786500 IV786500 C786500 WVH720964 WLL720964 WBP720964 VRT720964 VHX720964 UYB720964 UOF720964 UEJ720964 TUN720964 TKR720964 TAV720964 SQZ720964 SHD720964 RXH720964 RNL720964 RDP720964 QTT720964 QJX720964 QAB720964 PQF720964 PGJ720964 OWN720964 OMR720964 OCV720964 NSZ720964 NJD720964 MZH720964 MPL720964 MFP720964 LVT720964 LLX720964 LCB720964 KSF720964 KIJ720964 JYN720964 JOR720964 JEV720964 IUZ720964 ILD720964 IBH720964 HRL720964 HHP720964 GXT720964 GNX720964 GEB720964 FUF720964 FKJ720964 FAN720964 EQR720964 EGV720964 DWZ720964 DND720964 DDH720964 CTL720964 CJP720964 BZT720964 BPX720964 BGB720964 AWF720964 AMJ720964 ACN720964 SR720964 IV720964 C720964 WVH655428 WLL655428 WBP655428 VRT655428 VHX655428 UYB655428 UOF655428 UEJ655428 TUN655428 TKR655428 TAV655428 SQZ655428 SHD655428 RXH655428 RNL655428 RDP655428 QTT655428 QJX655428 QAB655428 PQF655428 PGJ655428 OWN655428 OMR655428 OCV655428 NSZ655428 NJD655428 MZH655428 MPL655428 MFP655428 LVT655428 LLX655428 LCB655428 KSF655428 KIJ655428 JYN655428 JOR655428 JEV655428 IUZ655428 ILD655428 IBH655428 HRL655428 HHP655428 GXT655428 GNX655428 GEB655428 FUF655428 FKJ655428 FAN655428 EQR655428 EGV655428 DWZ655428 DND655428 DDH655428 CTL655428 CJP655428 BZT655428 BPX655428 BGB655428 AWF655428 AMJ655428 ACN655428 SR655428 IV655428 C655428 WVH589892 WLL589892 WBP589892 VRT589892 VHX589892 UYB589892 UOF589892 UEJ589892 TUN589892 TKR589892 TAV589892 SQZ589892 SHD589892 RXH589892 RNL589892 RDP589892 QTT589892 QJX589892 QAB589892 PQF589892 PGJ589892 OWN589892 OMR589892 OCV589892 NSZ589892 NJD589892 MZH589892 MPL589892 MFP589892 LVT589892 LLX589892 LCB589892 KSF589892 KIJ589892 JYN589892 JOR589892 JEV589892 IUZ589892 ILD589892 IBH589892 HRL589892 HHP589892 GXT589892 GNX589892 GEB589892 FUF589892 FKJ589892 FAN589892 EQR589892 EGV589892 DWZ589892 DND589892 DDH589892 CTL589892 CJP589892 BZT589892 BPX589892 BGB589892 AWF589892 AMJ589892 ACN589892 SR589892 IV589892 C589892 WVH524356 WLL524356 WBP524356 VRT524356 VHX524356 UYB524356 UOF524356 UEJ524356 TUN524356 TKR524356 TAV524356 SQZ524356 SHD524356 RXH524356 RNL524356 RDP524356 QTT524356 QJX524356 QAB524356 PQF524356 PGJ524356 OWN524356 OMR524356 OCV524356 NSZ524356 NJD524356 MZH524356 MPL524356 MFP524356 LVT524356 LLX524356 LCB524356 KSF524356 KIJ524356 JYN524356 JOR524356 JEV524356 IUZ524356 ILD524356 IBH524356 HRL524356 HHP524356 GXT524356 GNX524356 GEB524356 FUF524356 FKJ524356 FAN524356 EQR524356 EGV524356 DWZ524356 DND524356 DDH524356 CTL524356 CJP524356 BZT524356 BPX524356 BGB524356 AWF524356 AMJ524356 ACN524356 SR524356 IV524356 C524356 WVH458820 WLL458820 WBP458820 VRT458820 VHX458820 UYB458820 UOF458820 UEJ458820 TUN458820 TKR458820 TAV458820 SQZ458820 SHD458820 RXH458820 RNL458820 RDP458820 QTT458820 QJX458820 QAB458820 PQF458820 PGJ458820 OWN458820 OMR458820 OCV458820 NSZ458820 NJD458820 MZH458820 MPL458820 MFP458820 LVT458820 LLX458820 LCB458820 KSF458820 KIJ458820 JYN458820 JOR458820 JEV458820 IUZ458820 ILD458820 IBH458820 HRL458820 HHP458820 GXT458820 GNX458820 GEB458820 FUF458820 FKJ458820 FAN458820 EQR458820 EGV458820 DWZ458820 DND458820 DDH458820 CTL458820 CJP458820 BZT458820 BPX458820 BGB458820 AWF458820 AMJ458820 ACN458820 SR458820 IV458820 C458820 WVH393284 WLL393284 WBP393284 VRT393284 VHX393284 UYB393284 UOF393284 UEJ393284 TUN393284 TKR393284 TAV393284 SQZ393284 SHD393284 RXH393284 RNL393284 RDP393284 QTT393284 QJX393284 QAB393284 PQF393284 PGJ393284 OWN393284 OMR393284 OCV393284 NSZ393284 NJD393284 MZH393284 MPL393284 MFP393284 LVT393284 LLX393284 LCB393284 KSF393284 KIJ393284 JYN393284 JOR393284 JEV393284 IUZ393284 ILD393284 IBH393284 HRL393284 HHP393284 GXT393284 GNX393284 GEB393284 FUF393284 FKJ393284 FAN393284 EQR393284 EGV393284 DWZ393284 DND393284 DDH393284 CTL393284 CJP393284 BZT393284 BPX393284 BGB393284 AWF393284 AMJ393284 ACN393284 SR393284 IV393284 C393284 WVH327748 WLL327748 WBP327748 VRT327748 VHX327748 UYB327748 UOF327748 UEJ327748 TUN327748 TKR327748 TAV327748 SQZ327748 SHD327748 RXH327748 RNL327748 RDP327748 QTT327748 QJX327748 QAB327748 PQF327748 PGJ327748 OWN327748 OMR327748 OCV327748 NSZ327748 NJD327748 MZH327748 MPL327748 MFP327748 LVT327748 LLX327748 LCB327748 KSF327748 KIJ327748 JYN327748 JOR327748 JEV327748 IUZ327748 ILD327748 IBH327748 HRL327748 HHP327748 GXT327748 GNX327748 GEB327748 FUF327748 FKJ327748 FAN327748 EQR327748 EGV327748 DWZ327748 DND327748 DDH327748 CTL327748 CJP327748 BZT327748 BPX327748 BGB327748 AWF327748 AMJ327748 ACN327748 SR327748 IV327748 C327748 WVH262212 WLL262212 WBP262212 VRT262212 VHX262212 UYB262212 UOF262212 UEJ262212 TUN262212 TKR262212 TAV262212 SQZ262212 SHD262212 RXH262212 RNL262212 RDP262212 QTT262212 QJX262212 QAB262212 PQF262212 PGJ262212 OWN262212 OMR262212 OCV262212 NSZ262212 NJD262212 MZH262212 MPL262212 MFP262212 LVT262212 LLX262212 LCB262212 KSF262212 KIJ262212 JYN262212 JOR262212 JEV262212 IUZ262212 ILD262212 IBH262212 HRL262212 HHP262212 GXT262212 GNX262212 GEB262212 FUF262212 FKJ262212 FAN262212 EQR262212 EGV262212 DWZ262212 DND262212 DDH262212 CTL262212 CJP262212 BZT262212 BPX262212 BGB262212 AWF262212 AMJ262212 ACN262212 SR262212 IV262212 C262212 WVH196676 WLL196676 WBP196676 VRT196676 VHX196676 UYB196676 UOF196676 UEJ196676 TUN196676 TKR196676 TAV196676 SQZ196676 SHD196676 RXH196676 RNL196676 RDP196676 QTT196676 QJX196676 QAB196676 PQF196676 PGJ196676 OWN196676 OMR196676 OCV196676 NSZ196676 NJD196676 MZH196676 MPL196676 MFP196676 LVT196676 LLX196676 LCB196676 KSF196676 KIJ196676 JYN196676 JOR196676 JEV196676 IUZ196676 ILD196676 IBH196676 HRL196676 HHP196676 GXT196676 GNX196676 GEB196676 FUF196676 FKJ196676 FAN196676 EQR196676 EGV196676 DWZ196676 DND196676 DDH196676 CTL196676 CJP196676 BZT196676 BPX196676 BGB196676 AWF196676 AMJ196676 ACN196676 SR196676 IV196676 C196676 WVH131140 WLL131140 WBP131140 VRT131140 VHX131140 UYB131140 UOF131140 UEJ131140 TUN131140 TKR131140 TAV131140 SQZ131140 SHD131140 RXH131140 RNL131140 RDP131140 QTT131140 QJX131140 QAB131140 PQF131140 PGJ131140 OWN131140 OMR131140 OCV131140 NSZ131140 NJD131140 MZH131140 MPL131140 MFP131140 LVT131140 LLX131140 LCB131140 KSF131140 KIJ131140 JYN131140 JOR131140 JEV131140 IUZ131140 ILD131140 IBH131140 HRL131140 HHP131140 GXT131140 GNX131140 GEB131140 FUF131140 FKJ131140 FAN131140 EQR131140 EGV131140 DWZ131140 DND131140 DDH131140 CTL131140 CJP131140 BZT131140 BPX131140 BGB131140 AWF131140 AMJ131140 ACN131140 SR131140 IV131140 C131140 WVH65604 WLL65604 WBP65604 VRT65604 VHX65604 UYB65604 UOF65604 UEJ65604 TUN65604 TKR65604 TAV65604 SQZ65604 SHD65604 RXH65604 RNL65604 RDP65604 QTT65604 QJX65604 QAB65604 PQF65604 PGJ65604 OWN65604 OMR65604 OCV65604 NSZ65604 NJD65604 MZH65604 MPL65604 MFP65604 LVT65604 LLX65604 LCB65604 KSF65604 KIJ65604 JYN65604 JOR65604 JEV65604 IUZ65604 ILD65604 IBH65604 HRL65604 HHP65604 GXT65604 GNX65604 GEB65604 FUF65604 FKJ65604 FAN65604 EQR65604 EGV65604 DWZ65604 DND65604 DDH65604 CTL65604 CJP65604 BZT65604 BPX65604 BGB65604 AWF65604 AMJ65604 ACN65604 SR65604 IV65604 C65604 WLL983108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 type="list" allowBlank="1" showInputMessage="1" showErrorMessage="1" sqref="WVE983108 WLI983108 WBM983108 VRQ983108 VHU983108 UXY983108 UOC983108 UEG983108 TUK983108 TKO983108 TAS983108 SQW983108 SHA983108 RXE983108 RNI983108 RDM983108 QTQ983108 QJU983108 PZY983108 PQC983108 PGG983108 OWK983108 OMO983108 OCS983108 NSW983108 NJA983108 MZE983108 MPI983108 MFM983108 LVQ983108 LLU983108 LBY983108 KSC983108 KIG983108 JYK983108 JOO983108 JES983108 IUW983108 ILA983108 IBE983108 HRI983108 HHM983108 GXQ983108 GNU983108 GDY983108 FUC983108 FKG983108 FAK983108 EQO983108 EGS983108 DWW983108 DNA983108 DDE983108 CTI983108 CJM983108 BZQ983108 BPU983108 BFY983108 AWC983108 AMG983108 ACK983108 SO983108 IS983108 A983108 WVE917572 WLI917572 WBM917572 VRQ917572 VHU917572 UXY917572 UOC917572 UEG917572 TUK917572 TKO917572 TAS917572 SQW917572 SHA917572 RXE917572 RNI917572 RDM917572 QTQ917572 QJU917572 PZY917572 PQC917572 PGG917572 OWK917572 OMO917572 OCS917572 NSW917572 NJA917572 MZE917572 MPI917572 MFM917572 LVQ917572 LLU917572 LBY917572 KSC917572 KIG917572 JYK917572 JOO917572 JES917572 IUW917572 ILA917572 IBE917572 HRI917572 HHM917572 GXQ917572 GNU917572 GDY917572 FUC917572 FKG917572 FAK917572 EQO917572 EGS917572 DWW917572 DNA917572 DDE917572 CTI917572 CJM917572 BZQ917572 BPU917572 BFY917572 AWC917572 AMG917572 ACK917572 SO917572 IS917572 A917572 WVE852036 WLI852036 WBM852036 VRQ852036 VHU852036 UXY852036 UOC852036 UEG852036 TUK852036 TKO852036 TAS852036 SQW852036 SHA852036 RXE852036 RNI852036 RDM852036 QTQ852036 QJU852036 PZY852036 PQC852036 PGG852036 OWK852036 OMO852036 OCS852036 NSW852036 NJA852036 MZE852036 MPI852036 MFM852036 LVQ852036 LLU852036 LBY852036 KSC852036 KIG852036 JYK852036 JOO852036 JES852036 IUW852036 ILA852036 IBE852036 HRI852036 HHM852036 GXQ852036 GNU852036 GDY852036 FUC852036 FKG852036 FAK852036 EQO852036 EGS852036 DWW852036 DNA852036 DDE852036 CTI852036 CJM852036 BZQ852036 BPU852036 BFY852036 AWC852036 AMG852036 ACK852036 SO852036 IS852036 A852036 WVE786500 WLI786500 WBM786500 VRQ786500 VHU786500 UXY786500 UOC786500 UEG786500 TUK786500 TKO786500 TAS786500 SQW786500 SHA786500 RXE786500 RNI786500 RDM786500 QTQ786500 QJU786500 PZY786500 PQC786500 PGG786500 OWK786500 OMO786500 OCS786500 NSW786500 NJA786500 MZE786500 MPI786500 MFM786500 LVQ786500 LLU786500 LBY786500 KSC786500 KIG786500 JYK786500 JOO786500 JES786500 IUW786500 ILA786500 IBE786500 HRI786500 HHM786500 GXQ786500 GNU786500 GDY786500 FUC786500 FKG786500 FAK786500 EQO786500 EGS786500 DWW786500 DNA786500 DDE786500 CTI786500 CJM786500 BZQ786500 BPU786500 BFY786500 AWC786500 AMG786500 ACK786500 SO786500 IS786500 A786500 WVE720964 WLI720964 WBM720964 VRQ720964 VHU720964 UXY720964 UOC720964 UEG720964 TUK720964 TKO720964 TAS720964 SQW720964 SHA720964 RXE720964 RNI720964 RDM720964 QTQ720964 QJU720964 PZY720964 PQC720964 PGG720964 OWK720964 OMO720964 OCS720964 NSW720964 NJA720964 MZE720964 MPI720964 MFM720964 LVQ720964 LLU720964 LBY720964 KSC720964 KIG720964 JYK720964 JOO720964 JES720964 IUW720964 ILA720964 IBE720964 HRI720964 HHM720964 GXQ720964 GNU720964 GDY720964 FUC720964 FKG720964 FAK720964 EQO720964 EGS720964 DWW720964 DNA720964 DDE720964 CTI720964 CJM720964 BZQ720964 BPU720964 BFY720964 AWC720964 AMG720964 ACK720964 SO720964 IS720964 A720964 WVE655428 WLI655428 WBM655428 VRQ655428 VHU655428 UXY655428 UOC655428 UEG655428 TUK655428 TKO655428 TAS655428 SQW655428 SHA655428 RXE655428 RNI655428 RDM655428 QTQ655428 QJU655428 PZY655428 PQC655428 PGG655428 OWK655428 OMO655428 OCS655428 NSW655428 NJA655428 MZE655428 MPI655428 MFM655428 LVQ655428 LLU655428 LBY655428 KSC655428 KIG655428 JYK655428 JOO655428 JES655428 IUW655428 ILA655428 IBE655428 HRI655428 HHM655428 GXQ655428 GNU655428 GDY655428 FUC655428 FKG655428 FAK655428 EQO655428 EGS655428 DWW655428 DNA655428 DDE655428 CTI655428 CJM655428 BZQ655428 BPU655428 BFY655428 AWC655428 AMG655428 ACK655428 SO655428 IS655428 A655428 WVE589892 WLI589892 WBM589892 VRQ589892 VHU589892 UXY589892 UOC589892 UEG589892 TUK589892 TKO589892 TAS589892 SQW589892 SHA589892 RXE589892 RNI589892 RDM589892 QTQ589892 QJU589892 PZY589892 PQC589892 PGG589892 OWK589892 OMO589892 OCS589892 NSW589892 NJA589892 MZE589892 MPI589892 MFM589892 LVQ589892 LLU589892 LBY589892 KSC589892 KIG589892 JYK589892 JOO589892 JES589892 IUW589892 ILA589892 IBE589892 HRI589892 HHM589892 GXQ589892 GNU589892 GDY589892 FUC589892 FKG589892 FAK589892 EQO589892 EGS589892 DWW589892 DNA589892 DDE589892 CTI589892 CJM589892 BZQ589892 BPU589892 BFY589892 AWC589892 AMG589892 ACK589892 SO589892 IS589892 A589892 WVE524356 WLI524356 WBM524356 VRQ524356 VHU524356 UXY524356 UOC524356 UEG524356 TUK524356 TKO524356 TAS524356 SQW524356 SHA524356 RXE524356 RNI524356 RDM524356 QTQ524356 QJU524356 PZY524356 PQC524356 PGG524356 OWK524356 OMO524356 OCS524356 NSW524356 NJA524356 MZE524356 MPI524356 MFM524356 LVQ524356 LLU524356 LBY524356 KSC524356 KIG524356 JYK524356 JOO524356 JES524356 IUW524356 ILA524356 IBE524356 HRI524356 HHM524356 GXQ524356 GNU524356 GDY524356 FUC524356 FKG524356 FAK524356 EQO524356 EGS524356 DWW524356 DNA524356 DDE524356 CTI524356 CJM524356 BZQ524356 BPU524356 BFY524356 AWC524356 AMG524356 ACK524356 SO524356 IS524356 A524356 WVE458820 WLI458820 WBM458820 VRQ458820 VHU458820 UXY458820 UOC458820 UEG458820 TUK458820 TKO458820 TAS458820 SQW458820 SHA458820 RXE458820 RNI458820 RDM458820 QTQ458820 QJU458820 PZY458820 PQC458820 PGG458820 OWK458820 OMO458820 OCS458820 NSW458820 NJA458820 MZE458820 MPI458820 MFM458820 LVQ458820 LLU458820 LBY458820 KSC458820 KIG458820 JYK458820 JOO458820 JES458820 IUW458820 ILA458820 IBE458820 HRI458820 HHM458820 GXQ458820 GNU458820 GDY458820 FUC458820 FKG458820 FAK458820 EQO458820 EGS458820 DWW458820 DNA458820 DDE458820 CTI458820 CJM458820 BZQ458820 BPU458820 BFY458820 AWC458820 AMG458820 ACK458820 SO458820 IS458820 A458820 WVE393284 WLI393284 WBM393284 VRQ393284 VHU393284 UXY393284 UOC393284 UEG393284 TUK393284 TKO393284 TAS393284 SQW393284 SHA393284 RXE393284 RNI393284 RDM393284 QTQ393284 QJU393284 PZY393284 PQC393284 PGG393284 OWK393284 OMO393284 OCS393284 NSW393284 NJA393284 MZE393284 MPI393284 MFM393284 LVQ393284 LLU393284 LBY393284 KSC393284 KIG393284 JYK393284 JOO393284 JES393284 IUW393284 ILA393284 IBE393284 HRI393284 HHM393284 GXQ393284 GNU393284 GDY393284 FUC393284 FKG393284 FAK393284 EQO393284 EGS393284 DWW393284 DNA393284 DDE393284 CTI393284 CJM393284 BZQ393284 BPU393284 BFY393284 AWC393284 AMG393284 ACK393284 SO393284 IS393284 A393284 WVE327748 WLI327748 WBM327748 VRQ327748 VHU327748 UXY327748 UOC327748 UEG327748 TUK327748 TKO327748 TAS327748 SQW327748 SHA327748 RXE327748 RNI327748 RDM327748 QTQ327748 QJU327748 PZY327748 PQC327748 PGG327748 OWK327748 OMO327748 OCS327748 NSW327748 NJA327748 MZE327748 MPI327748 MFM327748 LVQ327748 LLU327748 LBY327748 KSC327748 KIG327748 JYK327748 JOO327748 JES327748 IUW327748 ILA327748 IBE327748 HRI327748 HHM327748 GXQ327748 GNU327748 GDY327748 FUC327748 FKG327748 FAK327748 EQO327748 EGS327748 DWW327748 DNA327748 DDE327748 CTI327748 CJM327748 BZQ327748 BPU327748 BFY327748 AWC327748 AMG327748 ACK327748 SO327748 IS327748 A327748 WVE262212 WLI262212 WBM262212 VRQ262212 VHU262212 UXY262212 UOC262212 UEG262212 TUK262212 TKO262212 TAS262212 SQW262212 SHA262212 RXE262212 RNI262212 RDM262212 QTQ262212 QJU262212 PZY262212 PQC262212 PGG262212 OWK262212 OMO262212 OCS262212 NSW262212 NJA262212 MZE262212 MPI262212 MFM262212 LVQ262212 LLU262212 LBY262212 KSC262212 KIG262212 JYK262212 JOO262212 JES262212 IUW262212 ILA262212 IBE262212 HRI262212 HHM262212 GXQ262212 GNU262212 GDY262212 FUC262212 FKG262212 FAK262212 EQO262212 EGS262212 DWW262212 DNA262212 DDE262212 CTI262212 CJM262212 BZQ262212 BPU262212 BFY262212 AWC262212 AMG262212 ACK262212 SO262212 IS262212 A262212 WVE196676 WLI196676 WBM196676 VRQ196676 VHU196676 UXY196676 UOC196676 UEG196676 TUK196676 TKO196676 TAS196676 SQW196676 SHA196676 RXE196676 RNI196676 RDM196676 QTQ196676 QJU196676 PZY196676 PQC196676 PGG196676 OWK196676 OMO196676 OCS196676 NSW196676 NJA196676 MZE196676 MPI196676 MFM196676 LVQ196676 LLU196676 LBY196676 KSC196676 KIG196676 JYK196676 JOO196676 JES196676 IUW196676 ILA196676 IBE196676 HRI196676 HHM196676 GXQ196676 GNU196676 GDY196676 FUC196676 FKG196676 FAK196676 EQO196676 EGS196676 DWW196676 DNA196676 DDE196676 CTI196676 CJM196676 BZQ196676 BPU196676 BFY196676 AWC196676 AMG196676 ACK196676 SO196676 IS196676 A196676 WVE131140 WLI131140 WBM131140 VRQ131140 VHU131140 UXY131140 UOC131140 UEG131140 TUK131140 TKO131140 TAS131140 SQW131140 SHA131140 RXE131140 RNI131140 RDM131140 QTQ131140 QJU131140 PZY131140 PQC131140 PGG131140 OWK131140 OMO131140 OCS131140 NSW131140 NJA131140 MZE131140 MPI131140 MFM131140 LVQ131140 LLU131140 LBY131140 KSC131140 KIG131140 JYK131140 JOO131140 JES131140 IUW131140 ILA131140 IBE131140 HRI131140 HHM131140 GXQ131140 GNU131140 GDY131140 FUC131140 FKG131140 FAK131140 EQO131140 EGS131140 DWW131140 DNA131140 DDE131140 CTI131140 CJM131140 BZQ131140 BPU131140 BFY131140 AWC131140 AMG131140 ACK131140 SO131140 IS131140 A131140 WVE65604 WLI65604 WBM65604 VRQ65604 VHU65604 UXY65604 UOC65604 UEG65604 TUK65604 TKO65604 TAS65604 SQW65604 SHA65604 RXE65604 RNI65604 RDM65604 QTQ65604 QJU65604 PZY65604 PQC65604 PGG65604 OWK65604 OMO65604 OCS65604 NSW65604 NJA65604 MZE65604 MPI65604 MFM65604 LVQ65604 LLU65604 LBY65604 KSC65604 KIG65604 JYK65604 JOO65604 JES65604 IUW65604 ILA65604 IBE65604 HRI65604 HHM65604 GXQ65604 GNU65604 GDY65604 FUC65604 FKG65604 FAK65604 EQO65604 EGS65604 DWW65604 DNA65604 DDE65604 CTI65604 CJM65604 BZQ65604 BPU65604 BFY65604 AWC65604 AMG65604 ACK65604 SO65604 IS65604 A65604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82"/>
  <sheetViews>
    <sheetView topLeftCell="B28" workbookViewId="0">
      <selection activeCell="E32" sqref="E32"/>
    </sheetView>
  </sheetViews>
  <sheetFormatPr baseColWidth="10" defaultRowHeight="15" x14ac:dyDescent="0.25"/>
  <cols>
    <col min="1" max="1" width="3.140625" style="1" bestFit="1" customWidth="1"/>
    <col min="2" max="2" width="102.7109375" style="82" bestFit="1" customWidth="1"/>
    <col min="3" max="3" width="31.140625" style="82" customWidth="1"/>
    <col min="4" max="4" width="26.7109375" style="82" customWidth="1"/>
    <col min="5" max="5" width="25" style="82" customWidth="1"/>
    <col min="6" max="7" width="29.7109375" style="82" customWidth="1"/>
    <col min="8" max="8" width="24.5703125" style="82" customWidth="1"/>
    <col min="9" max="9" width="24" style="82" customWidth="1"/>
    <col min="10" max="10" width="20.28515625" style="82" customWidth="1"/>
    <col min="11" max="11" width="24.85546875" style="82" bestFit="1" customWidth="1"/>
    <col min="12" max="13" width="18.7109375" style="82" customWidth="1"/>
    <col min="14" max="14" width="22.140625" style="82" customWidth="1"/>
    <col min="15" max="15" width="26.140625" style="82" customWidth="1"/>
    <col min="16" max="16" width="19.5703125" style="82" bestFit="1" customWidth="1"/>
    <col min="17" max="17" width="38.7109375" style="82" customWidth="1"/>
    <col min="18" max="18" width="38.855468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57" t="s">
        <v>0</v>
      </c>
      <c r="C2" s="1458"/>
      <c r="D2" s="1458"/>
      <c r="E2" s="1458"/>
      <c r="F2" s="1458"/>
      <c r="G2" s="1458"/>
      <c r="H2" s="1458"/>
      <c r="I2" s="1458"/>
      <c r="J2" s="1458"/>
      <c r="K2" s="1458"/>
      <c r="L2" s="1458"/>
      <c r="M2" s="1458"/>
      <c r="N2" s="1458"/>
      <c r="O2" s="1458"/>
      <c r="P2" s="1458"/>
    </row>
    <row r="4" spans="2:16" ht="26.25" x14ac:dyDescent="0.25">
      <c r="B4" s="1457" t="s">
        <v>1</v>
      </c>
      <c r="C4" s="1458"/>
      <c r="D4" s="1458"/>
      <c r="E4" s="1458"/>
      <c r="F4" s="1458"/>
      <c r="G4" s="1458"/>
      <c r="H4" s="1458"/>
      <c r="I4" s="1458"/>
      <c r="J4" s="1458"/>
      <c r="K4" s="1458"/>
      <c r="L4" s="1458"/>
      <c r="M4" s="1458"/>
      <c r="N4" s="1458"/>
      <c r="O4" s="1458"/>
      <c r="P4" s="1458"/>
    </row>
    <row r="5" spans="2:16" ht="15.75" thickBot="1" x14ac:dyDescent="0.3"/>
    <row r="6" spans="2:16" ht="15.75" thickBot="1" x14ac:dyDescent="0.3">
      <c r="B6" s="423" t="s">
        <v>1265</v>
      </c>
      <c r="C6" s="2137" t="s">
        <v>3516</v>
      </c>
      <c r="D6" s="2137"/>
      <c r="E6" s="2137"/>
      <c r="F6" s="2137"/>
      <c r="G6" s="2137"/>
      <c r="H6" s="2137"/>
      <c r="I6" s="2137"/>
      <c r="J6" s="2137"/>
      <c r="K6" s="2137"/>
      <c r="L6" s="2137"/>
      <c r="M6" s="2137"/>
      <c r="N6" s="2138"/>
    </row>
    <row r="7" spans="2:16" ht="16.5" thickBot="1" x14ac:dyDescent="0.3">
      <c r="B7" s="3" t="s">
        <v>4</v>
      </c>
      <c r="C7" s="2137" t="s">
        <v>3602</v>
      </c>
      <c r="D7" s="2137"/>
      <c r="E7" s="2137"/>
      <c r="F7" s="2137"/>
      <c r="G7" s="2137"/>
      <c r="H7" s="2137"/>
      <c r="I7" s="2137"/>
      <c r="J7" s="2137"/>
      <c r="K7" s="2137"/>
      <c r="L7" s="2137"/>
      <c r="M7" s="2137"/>
      <c r="N7" s="2138"/>
    </row>
    <row r="8" spans="2:16" ht="16.5" thickBot="1" x14ac:dyDescent="0.3">
      <c r="B8" s="3" t="s">
        <v>6</v>
      </c>
      <c r="C8" s="2139" t="s">
        <v>3515</v>
      </c>
      <c r="D8" s="2139"/>
      <c r="E8" s="2139"/>
      <c r="F8" s="2139"/>
      <c r="G8" s="2139"/>
      <c r="H8" s="2139"/>
      <c r="I8" s="2139"/>
      <c r="J8" s="2139"/>
      <c r="K8" s="2139"/>
      <c r="L8" s="2139"/>
      <c r="M8" s="2139"/>
      <c r="N8" s="2140"/>
    </row>
    <row r="9" spans="2:16" ht="16.5" thickBot="1" x14ac:dyDescent="0.3">
      <c r="B9" s="3" t="s">
        <v>8</v>
      </c>
      <c r="C9" s="2139" t="s">
        <v>3604</v>
      </c>
      <c r="D9" s="2139"/>
      <c r="E9" s="2139"/>
      <c r="F9" s="2139"/>
      <c r="G9" s="2139"/>
      <c r="H9" s="2139"/>
      <c r="I9" s="2139"/>
      <c r="J9" s="2139"/>
      <c r="K9" s="2139"/>
      <c r="L9" s="2139"/>
      <c r="M9" s="2139"/>
      <c r="N9" s="2140"/>
    </row>
    <row r="10" spans="2:16" ht="16.5" thickBot="1" x14ac:dyDescent="0.3">
      <c r="B10" s="3" t="s">
        <v>9</v>
      </c>
      <c r="C10" s="1514">
        <v>20</v>
      </c>
      <c r="D10" s="1514"/>
      <c r="E10" s="1515"/>
      <c r="F10" s="426"/>
      <c r="G10" s="426"/>
      <c r="H10" s="426"/>
      <c r="I10" s="426"/>
      <c r="J10" s="426"/>
      <c r="K10" s="426"/>
      <c r="L10" s="426"/>
      <c r="M10" s="426"/>
      <c r="N10" s="427"/>
    </row>
    <row r="11" spans="2:16" ht="16.5" thickBot="1" x14ac:dyDescent="0.3">
      <c r="B11" s="6" t="s">
        <v>10</v>
      </c>
      <c r="C11" s="223">
        <v>41982</v>
      </c>
      <c r="D11" s="763"/>
      <c r="E11" s="763"/>
      <c r="F11" s="763"/>
      <c r="G11" s="763"/>
      <c r="H11" s="763"/>
      <c r="I11" s="763"/>
      <c r="J11" s="763"/>
      <c r="K11" s="763"/>
      <c r="L11" s="763"/>
      <c r="M11" s="763"/>
      <c r="N11" s="764"/>
    </row>
    <row r="12" spans="2:16" ht="15.75" x14ac:dyDescent="0.25">
      <c r="B12" s="10"/>
      <c r="C12" s="11"/>
      <c r="D12" s="12"/>
      <c r="E12" s="12"/>
      <c r="F12" s="12"/>
      <c r="G12" s="12"/>
      <c r="H12" s="12"/>
      <c r="I12" s="428"/>
      <c r="J12" s="428"/>
      <c r="K12" s="428"/>
      <c r="L12" s="428"/>
      <c r="M12" s="428"/>
      <c r="N12" s="12"/>
    </row>
    <row r="13" spans="2:16" x14ac:dyDescent="0.25">
      <c r="I13" s="428"/>
      <c r="J13" s="428"/>
      <c r="K13" s="428"/>
      <c r="L13" s="428"/>
      <c r="M13" s="428"/>
      <c r="N13" s="429"/>
    </row>
    <row r="14" spans="2:16" x14ac:dyDescent="0.25">
      <c r="B14" s="1505" t="s">
        <v>11</v>
      </c>
      <c r="C14" s="1505"/>
      <c r="D14" s="765" t="s">
        <v>12</v>
      </c>
      <c r="E14" s="765" t="s">
        <v>13</v>
      </c>
      <c r="F14" s="765" t="s">
        <v>14</v>
      </c>
      <c r="G14" s="431"/>
      <c r="I14" s="17"/>
      <c r="J14" s="17"/>
      <c r="K14" s="17"/>
      <c r="L14" s="17"/>
      <c r="M14" s="17"/>
      <c r="N14" s="429"/>
    </row>
    <row r="15" spans="2:16" x14ac:dyDescent="0.25">
      <c r="B15" s="1505"/>
      <c r="C15" s="1505"/>
      <c r="D15" s="765">
        <v>20</v>
      </c>
      <c r="E15" s="433">
        <v>1856959384</v>
      </c>
      <c r="F15" s="436">
        <v>668</v>
      </c>
      <c r="G15" s="435"/>
      <c r="I15" s="21"/>
      <c r="J15" s="21"/>
      <c r="K15" s="21"/>
      <c r="L15" s="21"/>
      <c r="M15" s="21"/>
      <c r="N15" s="429"/>
    </row>
    <row r="16" spans="2:16" x14ac:dyDescent="0.25">
      <c r="B16" s="1505"/>
      <c r="C16" s="1505"/>
      <c r="D16" s="765"/>
      <c r="E16" s="433"/>
      <c r="F16" s="436"/>
      <c r="G16" s="435"/>
      <c r="I16" s="21"/>
      <c r="J16" s="21"/>
      <c r="K16" s="21"/>
      <c r="L16" s="21"/>
      <c r="M16" s="21"/>
      <c r="N16" s="429"/>
    </row>
    <row r="17" spans="1:14" x14ac:dyDescent="0.25">
      <c r="B17" s="1505"/>
      <c r="C17" s="1505"/>
      <c r="D17" s="765"/>
      <c r="E17" s="433"/>
      <c r="F17" s="436"/>
      <c r="G17" s="435"/>
      <c r="I17" s="21"/>
      <c r="J17" s="21"/>
      <c r="K17" s="21"/>
      <c r="L17" s="21"/>
      <c r="M17" s="21"/>
      <c r="N17" s="429"/>
    </row>
    <row r="18" spans="1:14" x14ac:dyDescent="0.25">
      <c r="B18" s="1505"/>
      <c r="C18" s="1505"/>
      <c r="D18" s="765"/>
      <c r="E18" s="88"/>
      <c r="F18" s="436"/>
      <c r="G18" s="435"/>
      <c r="H18" s="23"/>
      <c r="I18" s="21"/>
      <c r="J18" s="21"/>
      <c r="K18" s="21"/>
      <c r="L18" s="21"/>
      <c r="M18" s="21"/>
      <c r="N18" s="437"/>
    </row>
    <row r="19" spans="1:14" x14ac:dyDescent="0.25">
      <c r="B19" s="1505"/>
      <c r="C19" s="1505"/>
      <c r="D19" s="765"/>
      <c r="E19" s="88"/>
      <c r="F19" s="436"/>
      <c r="G19" s="435"/>
      <c r="H19" s="23"/>
      <c r="I19" s="25"/>
      <c r="J19" s="25"/>
      <c r="K19" s="25"/>
      <c r="L19" s="25"/>
      <c r="M19" s="25"/>
      <c r="N19" s="437"/>
    </row>
    <row r="20" spans="1:14" x14ac:dyDescent="0.25">
      <c r="B20" s="1505"/>
      <c r="C20" s="1505"/>
      <c r="D20" s="765"/>
      <c r="E20" s="88"/>
      <c r="F20" s="436"/>
      <c r="G20" s="435"/>
      <c r="H20" s="23"/>
      <c r="I20" s="428"/>
      <c r="J20" s="428"/>
      <c r="K20" s="428"/>
      <c r="L20" s="428"/>
      <c r="M20" s="428"/>
      <c r="N20" s="437"/>
    </row>
    <row r="21" spans="1:14" x14ac:dyDescent="0.25">
      <c r="B21" s="1505"/>
      <c r="C21" s="1505"/>
      <c r="D21" s="765"/>
      <c r="E21" s="88"/>
      <c r="F21" s="436"/>
      <c r="G21" s="435"/>
      <c r="H21" s="23"/>
      <c r="I21" s="428"/>
      <c r="J21" s="428"/>
      <c r="K21" s="428"/>
      <c r="L21" s="428"/>
      <c r="M21" s="428"/>
      <c r="N21" s="437"/>
    </row>
    <row r="22" spans="1:14" ht="15.75" thickBot="1" x14ac:dyDescent="0.3">
      <c r="B22" s="1506" t="s">
        <v>15</v>
      </c>
      <c r="C22" s="1507"/>
      <c r="D22" s="765"/>
      <c r="E22" s="1116"/>
      <c r="F22" s="436">
        <v>668</v>
      </c>
      <c r="G22" s="435"/>
      <c r="H22" s="23"/>
      <c r="I22" s="428"/>
      <c r="J22" s="428"/>
      <c r="K22" s="428"/>
      <c r="L22" s="428"/>
      <c r="M22" s="428"/>
      <c r="N22" s="437"/>
    </row>
    <row r="23" spans="1:14" ht="45.75" thickBot="1" x14ac:dyDescent="0.3">
      <c r="A23" s="27"/>
      <c r="B23" s="365" t="s">
        <v>16</v>
      </c>
      <c r="C23" s="365" t="s">
        <v>17</v>
      </c>
      <c r="E23" s="17"/>
      <c r="F23" s="17"/>
      <c r="G23" s="17"/>
      <c r="H23" s="17"/>
      <c r="I23" s="439"/>
      <c r="J23" s="439"/>
      <c r="K23" s="439"/>
      <c r="L23" s="439"/>
      <c r="M23" s="439"/>
    </row>
    <row r="24" spans="1:14" ht="15.75" thickBot="1" x14ac:dyDescent="0.3">
      <c r="A24" s="30">
        <v>1</v>
      </c>
      <c r="C24" s="285">
        <f>+F22*0.8</f>
        <v>534.4</v>
      </c>
      <c r="D24" s="21"/>
      <c r="E24" s="433">
        <v>1856959384</v>
      </c>
      <c r="F24" s="34"/>
      <c r="G24" s="34"/>
      <c r="H24" s="34"/>
      <c r="I24" s="440"/>
      <c r="J24" s="440"/>
      <c r="K24" s="440"/>
      <c r="L24" s="440"/>
      <c r="M24" s="440"/>
    </row>
    <row r="25" spans="1:14" x14ac:dyDescent="0.25">
      <c r="A25" s="36"/>
      <c r="C25" s="37"/>
      <c r="D25" s="21"/>
      <c r="E25" s="38"/>
      <c r="F25" s="34"/>
      <c r="G25" s="34"/>
      <c r="H25" s="34"/>
      <c r="I25" s="440"/>
      <c r="J25" s="440"/>
      <c r="K25" s="440"/>
      <c r="L25" s="440"/>
      <c r="M25" s="440"/>
    </row>
    <row r="26" spans="1:14" x14ac:dyDescent="0.25">
      <c r="A26" s="36"/>
      <c r="C26" s="37"/>
      <c r="D26" s="21"/>
      <c r="E26" s="38"/>
      <c r="F26" s="34"/>
      <c r="G26" s="34"/>
      <c r="H26" s="34"/>
      <c r="I26" s="440"/>
      <c r="J26" s="440"/>
      <c r="K26" s="440"/>
      <c r="L26" s="440"/>
      <c r="M26" s="440"/>
    </row>
    <row r="27" spans="1:14" x14ac:dyDescent="0.25">
      <c r="A27" s="36"/>
      <c r="B27" s="441" t="s">
        <v>18</v>
      </c>
      <c r="C27" s="442"/>
      <c r="D27" s="442"/>
      <c r="E27" s="442"/>
      <c r="F27" s="442"/>
      <c r="G27" s="442"/>
      <c r="H27" s="442"/>
      <c r="I27" s="428"/>
      <c r="J27" s="428"/>
      <c r="K27" s="428"/>
      <c r="L27" s="428"/>
      <c r="M27" s="428"/>
      <c r="N27" s="429"/>
    </row>
    <row r="28" spans="1:14" x14ac:dyDescent="0.25">
      <c r="A28" s="36"/>
      <c r="B28" s="442"/>
      <c r="C28" s="442"/>
      <c r="D28" s="442"/>
      <c r="E28" s="442"/>
      <c r="F28" s="442"/>
      <c r="G28" s="442"/>
      <c r="H28" s="442"/>
      <c r="I28" s="428"/>
      <c r="J28" s="428"/>
      <c r="K28" s="428"/>
      <c r="L28" s="428"/>
      <c r="M28" s="428"/>
      <c r="N28" s="429"/>
    </row>
    <row r="29" spans="1:14" x14ac:dyDescent="0.25">
      <c r="A29" s="36"/>
      <c r="B29" s="443" t="s">
        <v>19</v>
      </c>
      <c r="C29" s="443" t="s">
        <v>20</v>
      </c>
      <c r="D29" s="443" t="s">
        <v>21</v>
      </c>
      <c r="E29" s="442"/>
      <c r="F29" s="442"/>
      <c r="G29" s="442"/>
      <c r="H29" s="442"/>
      <c r="I29" s="428"/>
      <c r="J29" s="428"/>
      <c r="K29" s="428"/>
      <c r="L29" s="428"/>
      <c r="M29" s="428"/>
      <c r="N29" s="429"/>
    </row>
    <row r="30" spans="1:14" x14ac:dyDescent="0.25">
      <c r="A30" s="36"/>
      <c r="B30" s="88" t="s">
        <v>22</v>
      </c>
      <c r="C30" s="88" t="s">
        <v>23</v>
      </c>
      <c r="D30" s="88"/>
      <c r="E30" s="442"/>
      <c r="F30" s="442"/>
      <c r="G30" s="442"/>
      <c r="H30" s="442"/>
      <c r="I30" s="428"/>
      <c r="J30" s="428"/>
      <c r="K30" s="428"/>
      <c r="L30" s="428"/>
      <c r="M30" s="428"/>
      <c r="N30" s="429"/>
    </row>
    <row r="31" spans="1:14" x14ac:dyDescent="0.25">
      <c r="A31" s="36"/>
      <c r="B31" s="88" t="s">
        <v>24</v>
      </c>
      <c r="C31" s="88" t="s">
        <v>23</v>
      </c>
      <c r="D31" s="88"/>
      <c r="E31" s="442"/>
      <c r="F31" s="442"/>
      <c r="G31" s="442"/>
      <c r="H31" s="442"/>
      <c r="I31" s="428"/>
      <c r="J31" s="428"/>
      <c r="K31" s="428"/>
      <c r="L31" s="428"/>
      <c r="M31" s="428"/>
      <c r="N31" s="429"/>
    </row>
    <row r="32" spans="1:14" x14ac:dyDescent="0.25">
      <c r="A32" s="36"/>
      <c r="B32" s="88" t="s">
        <v>25</v>
      </c>
      <c r="C32" s="88"/>
      <c r="D32" s="88" t="s">
        <v>23</v>
      </c>
      <c r="E32" s="442"/>
      <c r="F32" s="442"/>
      <c r="G32" s="442"/>
      <c r="H32" s="442"/>
      <c r="I32" s="428"/>
      <c r="J32" s="428"/>
      <c r="K32" s="428"/>
      <c r="L32" s="428"/>
      <c r="M32" s="428"/>
      <c r="N32" s="429"/>
    </row>
    <row r="33" spans="1:17" x14ac:dyDescent="0.25">
      <c r="A33" s="36"/>
      <c r="B33" s="88" t="s">
        <v>26</v>
      </c>
      <c r="C33" s="88"/>
      <c r="D33" s="88" t="s">
        <v>23</v>
      </c>
      <c r="E33" s="442"/>
      <c r="F33" s="442"/>
      <c r="G33" s="442"/>
      <c r="H33" s="442"/>
      <c r="I33" s="428"/>
      <c r="J33" s="428"/>
      <c r="K33" s="428"/>
      <c r="L33" s="428"/>
      <c r="M33" s="428"/>
      <c r="N33" s="429"/>
    </row>
    <row r="34" spans="1:17" x14ac:dyDescent="0.25">
      <c r="A34" s="36"/>
      <c r="B34" s="442"/>
      <c r="C34" s="442"/>
      <c r="D34" s="442"/>
      <c r="E34" s="442"/>
      <c r="F34" s="442"/>
      <c r="G34" s="442"/>
      <c r="H34" s="442"/>
      <c r="I34" s="428"/>
      <c r="J34" s="428"/>
      <c r="K34" s="428"/>
      <c r="L34" s="428"/>
      <c r="M34" s="428"/>
      <c r="N34" s="429"/>
    </row>
    <row r="35" spans="1:17" x14ac:dyDescent="0.25">
      <c r="A35" s="36"/>
      <c r="B35" s="442"/>
      <c r="C35" s="442"/>
      <c r="D35" s="442"/>
      <c r="E35" s="442"/>
      <c r="F35" s="442"/>
      <c r="G35" s="442"/>
      <c r="H35" s="442"/>
      <c r="I35" s="428"/>
      <c r="J35" s="428"/>
      <c r="K35" s="428"/>
      <c r="L35" s="428"/>
      <c r="M35" s="428"/>
      <c r="N35" s="429"/>
    </row>
    <row r="36" spans="1:17" x14ac:dyDescent="0.25">
      <c r="A36" s="36"/>
      <c r="B36" s="441" t="s">
        <v>27</v>
      </c>
      <c r="C36" s="442"/>
      <c r="D36" s="442"/>
      <c r="E36" s="442"/>
      <c r="F36" s="442"/>
      <c r="G36" s="442"/>
      <c r="H36" s="442"/>
      <c r="I36" s="428"/>
      <c r="J36" s="428"/>
      <c r="K36" s="428"/>
      <c r="L36" s="428"/>
      <c r="M36" s="428"/>
      <c r="N36" s="429"/>
    </row>
    <row r="37" spans="1:17" x14ac:dyDescent="0.25">
      <c r="A37" s="36"/>
      <c r="B37" s="442"/>
      <c r="C37" s="442"/>
      <c r="D37" s="442"/>
      <c r="E37" s="442"/>
      <c r="F37" s="442"/>
      <c r="G37" s="442"/>
      <c r="H37" s="442"/>
      <c r="I37" s="428"/>
      <c r="J37" s="428"/>
      <c r="K37" s="428"/>
      <c r="L37" s="428"/>
      <c r="M37" s="428"/>
      <c r="N37" s="429"/>
    </row>
    <row r="38" spans="1:17" x14ac:dyDescent="0.25">
      <c r="A38" s="36"/>
      <c r="B38" s="442"/>
      <c r="C38" s="442"/>
      <c r="D38" s="442"/>
      <c r="E38" s="442"/>
      <c r="F38" s="442"/>
      <c r="G38" s="442"/>
      <c r="H38" s="442"/>
      <c r="I38" s="428"/>
      <c r="J38" s="428"/>
      <c r="K38" s="428"/>
      <c r="L38" s="428"/>
      <c r="M38" s="428"/>
      <c r="N38" s="429"/>
    </row>
    <row r="39" spans="1:17" x14ac:dyDescent="0.25">
      <c r="A39" s="36"/>
      <c r="B39" s="443" t="s">
        <v>19</v>
      </c>
      <c r="C39" s="443" t="s">
        <v>28</v>
      </c>
      <c r="D39" s="766" t="s">
        <v>29</v>
      </c>
      <c r="E39" s="766" t="s">
        <v>30</v>
      </c>
      <c r="F39" s="442"/>
      <c r="G39" s="442"/>
      <c r="H39" s="442"/>
      <c r="I39" s="428"/>
      <c r="J39" s="428"/>
      <c r="K39" s="428"/>
      <c r="L39" s="428"/>
      <c r="M39" s="428"/>
      <c r="N39" s="429"/>
    </row>
    <row r="40" spans="1:17" ht="28.5" x14ac:dyDescent="0.25">
      <c r="A40" s="36"/>
      <c r="B40" s="444" t="s">
        <v>31</v>
      </c>
      <c r="C40" s="837">
        <v>40</v>
      </c>
      <c r="D40" s="740">
        <v>40</v>
      </c>
      <c r="E40" s="1445">
        <f>+D40+D41</f>
        <v>50</v>
      </c>
      <c r="F40" s="442"/>
      <c r="G40" s="442"/>
      <c r="H40" s="442"/>
      <c r="I40" s="428"/>
      <c r="J40" s="428"/>
      <c r="K40" s="428"/>
      <c r="L40" s="428"/>
      <c r="M40" s="428"/>
      <c r="N40" s="429"/>
    </row>
    <row r="41" spans="1:17" ht="42.75" x14ac:dyDescent="0.25">
      <c r="A41" s="36"/>
      <c r="B41" s="444" t="s">
        <v>32</v>
      </c>
      <c r="C41" s="837">
        <v>60</v>
      </c>
      <c r="D41" s="740">
        <v>10</v>
      </c>
      <c r="E41" s="1446"/>
      <c r="F41" s="442"/>
      <c r="G41" s="442"/>
      <c r="H41" s="442"/>
      <c r="I41" s="428"/>
      <c r="J41" s="428"/>
      <c r="K41" s="428"/>
      <c r="L41" s="428"/>
      <c r="M41" s="428"/>
      <c r="N41" s="429"/>
    </row>
    <row r="42" spans="1:17" x14ac:dyDescent="0.25">
      <c r="A42" s="36"/>
      <c r="C42" s="37"/>
      <c r="D42" s="21"/>
      <c r="E42" s="38"/>
      <c r="F42" s="34"/>
      <c r="G42" s="34"/>
      <c r="H42" s="34"/>
      <c r="I42" s="440"/>
      <c r="J42" s="440"/>
      <c r="K42" s="440"/>
      <c r="L42" s="440"/>
      <c r="M42" s="440"/>
    </row>
    <row r="43" spans="1:17" x14ac:dyDescent="0.25">
      <c r="A43" s="36"/>
      <c r="C43" s="37"/>
      <c r="D43" s="21"/>
      <c r="E43" s="38"/>
      <c r="F43" s="34"/>
      <c r="G43" s="34"/>
      <c r="H43" s="34"/>
      <c r="I43" s="440"/>
      <c r="J43" s="440"/>
      <c r="K43" s="440"/>
      <c r="L43" s="440"/>
      <c r="M43" s="440"/>
    </row>
    <row r="44" spans="1:17" x14ac:dyDescent="0.25">
      <c r="A44" s="36"/>
      <c r="C44" s="37"/>
      <c r="D44" s="21"/>
      <c r="E44" s="38"/>
      <c r="F44" s="34"/>
      <c r="G44" s="34"/>
      <c r="H44" s="34"/>
      <c r="I44" s="440"/>
      <c r="J44" s="440"/>
      <c r="K44" s="440"/>
      <c r="L44" s="440"/>
      <c r="M44" s="440"/>
    </row>
    <row r="45" spans="1:17" ht="15.75" thickBot="1" x14ac:dyDescent="0.3">
      <c r="M45" s="1508" t="s">
        <v>33</v>
      </c>
      <c r="N45" s="1508"/>
    </row>
    <row r="46" spans="1:17" x14ac:dyDescent="0.25">
      <c r="B46" s="441" t="s">
        <v>34</v>
      </c>
      <c r="J46" s="82">
        <f>9/30</f>
        <v>0.3</v>
      </c>
      <c r="K46" s="82">
        <f>8/28</f>
        <v>0.2857142857142857</v>
      </c>
      <c r="M46" s="446"/>
      <c r="N46" s="446"/>
    </row>
    <row r="47" spans="1:17" ht="15.75" thickBot="1" x14ac:dyDescent="0.3">
      <c r="M47" s="446"/>
      <c r="N47" s="446"/>
    </row>
    <row r="48" spans="1:17" s="13" customFormat="1" ht="60.75" thickBot="1" x14ac:dyDescent="0.3">
      <c r="B48" s="447" t="s">
        <v>35</v>
      </c>
      <c r="C48" s="447" t="s">
        <v>36</v>
      </c>
      <c r="D48" s="447" t="s">
        <v>37</v>
      </c>
      <c r="E48" s="447" t="s">
        <v>38</v>
      </c>
      <c r="F48" s="447" t="s">
        <v>39</v>
      </c>
      <c r="G48" s="447" t="s">
        <v>40</v>
      </c>
      <c r="H48" s="447" t="s">
        <v>41</v>
      </c>
      <c r="I48" s="447" t="s">
        <v>42</v>
      </c>
      <c r="J48" s="447" t="s">
        <v>43</v>
      </c>
      <c r="K48" s="447" t="s">
        <v>44</v>
      </c>
      <c r="L48" s="447" t="s">
        <v>45</v>
      </c>
      <c r="M48" s="448" t="s">
        <v>46</v>
      </c>
      <c r="N48" s="447" t="s">
        <v>47</v>
      </c>
      <c r="O48" s="447" t="s">
        <v>48</v>
      </c>
      <c r="P48" s="773" t="s">
        <v>49</v>
      </c>
      <c r="Q48" s="773" t="s">
        <v>50</v>
      </c>
    </row>
    <row r="49" spans="1:26" s="62" customFormat="1" ht="15.75" thickBot="1" x14ac:dyDescent="0.3">
      <c r="A49" s="50">
        <v>1</v>
      </c>
      <c r="B49" s="1510"/>
      <c r="C49" s="1510"/>
      <c r="D49" s="1510"/>
      <c r="E49" s="1510"/>
      <c r="F49" s="1510"/>
      <c r="G49" s="1510"/>
      <c r="H49" s="1510"/>
      <c r="I49" s="1510"/>
      <c r="J49" s="1510"/>
      <c r="K49" s="1510"/>
      <c r="L49" s="1510"/>
      <c r="M49" s="1511"/>
      <c r="N49" s="1113"/>
      <c r="O49" s="1115"/>
      <c r="P49" s="454"/>
      <c r="Q49" s="65"/>
      <c r="R49" s="61"/>
      <c r="S49" s="61"/>
      <c r="T49" s="61"/>
      <c r="U49" s="61"/>
      <c r="V49" s="61"/>
      <c r="W49" s="61"/>
      <c r="X49" s="61"/>
      <c r="Y49" s="61"/>
      <c r="Z49" s="61"/>
    </row>
    <row r="50" spans="1:26" s="62" customFormat="1" ht="45" x14ac:dyDescent="0.25">
      <c r="A50" s="50" t="e">
        <f>+#REF!+1</f>
        <v>#REF!</v>
      </c>
      <c r="B50" s="64" t="s">
        <v>3531</v>
      </c>
      <c r="C50" s="64" t="s">
        <v>3531</v>
      </c>
      <c r="D50" s="462" t="s">
        <v>442</v>
      </c>
      <c r="E50" s="463">
        <v>701820140194</v>
      </c>
      <c r="F50" s="468" t="s">
        <v>20</v>
      </c>
      <c r="G50" s="464">
        <v>1</v>
      </c>
      <c r="H50" s="455">
        <v>41661</v>
      </c>
      <c r="I50" s="456">
        <v>41973</v>
      </c>
      <c r="J50" s="457" t="s">
        <v>21</v>
      </c>
      <c r="K50" s="57">
        <v>8.27</v>
      </c>
      <c r="L50" s="466">
        <v>2</v>
      </c>
      <c r="M50" s="58">
        <v>1106</v>
      </c>
      <c r="N50" s="1113">
        <v>100</v>
      </c>
      <c r="O50" s="59">
        <v>1267467224</v>
      </c>
      <c r="P50" s="1114">
        <v>96</v>
      </c>
      <c r="Q50" s="65" t="s">
        <v>3603</v>
      </c>
      <c r="R50" s="61"/>
      <c r="S50" s="61"/>
      <c r="T50" s="61"/>
      <c r="U50" s="61"/>
      <c r="V50" s="61"/>
      <c r="W50" s="61"/>
      <c r="X50" s="61"/>
      <c r="Y50" s="61"/>
      <c r="Z50" s="61"/>
    </row>
    <row r="51" spans="1:26" s="62" customFormat="1" ht="42.75" x14ac:dyDescent="0.25">
      <c r="A51" s="50" t="e">
        <f>+A50+1</f>
        <v>#REF!</v>
      </c>
      <c r="B51" s="64" t="s">
        <v>3515</v>
      </c>
      <c r="C51" s="64" t="s">
        <v>3515</v>
      </c>
      <c r="D51" s="462" t="s">
        <v>442</v>
      </c>
      <c r="E51" s="463">
        <v>701820130235</v>
      </c>
      <c r="F51" s="468" t="s">
        <v>20</v>
      </c>
      <c r="G51" s="464">
        <v>1</v>
      </c>
      <c r="H51" s="465">
        <v>41307</v>
      </c>
      <c r="I51" s="455">
        <v>41639</v>
      </c>
      <c r="J51" s="457" t="s">
        <v>21</v>
      </c>
      <c r="K51" s="57">
        <v>10.93</v>
      </c>
      <c r="L51" s="466">
        <v>0</v>
      </c>
      <c r="M51" s="58">
        <v>570</v>
      </c>
      <c r="N51" s="1113">
        <v>100</v>
      </c>
      <c r="O51" s="59">
        <v>511691883</v>
      </c>
      <c r="P51" s="59">
        <v>123</v>
      </c>
      <c r="Q51" s="65"/>
      <c r="R51" s="61"/>
      <c r="S51" s="61"/>
      <c r="T51" s="61"/>
      <c r="U51" s="61"/>
      <c r="V51" s="61"/>
      <c r="W51" s="61"/>
      <c r="X51" s="61"/>
      <c r="Y51" s="61"/>
      <c r="Z51" s="61"/>
    </row>
    <row r="52" spans="1:26" s="62" customFormat="1" ht="28.5" x14ac:dyDescent="0.25">
      <c r="A52" s="50" t="e">
        <f>+A51+1</f>
        <v>#REF!</v>
      </c>
      <c r="B52" s="64" t="s">
        <v>3602</v>
      </c>
      <c r="C52" s="64" t="s">
        <v>3602</v>
      </c>
      <c r="D52" s="462" t="s">
        <v>442</v>
      </c>
      <c r="E52" s="463">
        <v>701820110214</v>
      </c>
      <c r="F52" s="468" t="s">
        <v>20</v>
      </c>
      <c r="G52" s="464">
        <v>1</v>
      </c>
      <c r="H52" s="467">
        <v>40575</v>
      </c>
      <c r="I52" s="456">
        <v>40908</v>
      </c>
      <c r="J52" s="457" t="s">
        <v>21</v>
      </c>
      <c r="K52" s="57">
        <v>10</v>
      </c>
      <c r="L52" s="466">
        <v>0</v>
      </c>
      <c r="M52" s="58">
        <v>236</v>
      </c>
      <c r="N52" s="1113">
        <v>100</v>
      </c>
      <c r="O52" s="163">
        <v>117200710</v>
      </c>
      <c r="P52" s="59">
        <v>129</v>
      </c>
      <c r="Q52" s="65"/>
      <c r="R52" s="61"/>
      <c r="S52" s="61"/>
      <c r="T52" s="61"/>
      <c r="U52" s="61"/>
      <c r="V52" s="61"/>
      <c r="W52" s="61"/>
      <c r="X52" s="61"/>
      <c r="Y52" s="61"/>
      <c r="Z52" s="61"/>
    </row>
    <row r="53" spans="1:26" s="62" customFormat="1" x14ac:dyDescent="0.25">
      <c r="A53" s="50" t="e">
        <f>+A52+1</f>
        <v>#REF!</v>
      </c>
      <c r="B53" s="64"/>
      <c r="C53" s="64"/>
      <c r="D53" s="468"/>
      <c r="E53" s="469"/>
      <c r="F53" s="462"/>
      <c r="G53" s="464"/>
      <c r="H53" s="456"/>
      <c r="I53" s="456"/>
      <c r="J53" s="457"/>
      <c r="K53" s="57"/>
      <c r="L53" s="466"/>
      <c r="M53" s="58"/>
      <c r="N53" s="58"/>
      <c r="O53" s="59"/>
      <c r="P53" s="59"/>
      <c r="Q53" s="60"/>
      <c r="R53" s="61"/>
      <c r="S53" s="61"/>
      <c r="T53" s="61"/>
      <c r="U53" s="61"/>
      <c r="V53" s="61"/>
      <c r="W53" s="61"/>
      <c r="X53" s="61"/>
      <c r="Y53" s="61"/>
      <c r="Z53" s="61"/>
    </row>
    <row r="54" spans="1:26" s="62" customFormat="1" x14ac:dyDescent="0.25">
      <c r="A54" s="50" t="e">
        <f>+A53+1</f>
        <v>#REF!</v>
      </c>
      <c r="B54" s="71"/>
      <c r="C54" s="462"/>
      <c r="D54" s="64"/>
      <c r="E54" s="469"/>
      <c r="F54" s="470"/>
      <c r="G54" s="464"/>
      <c r="H54" s="456"/>
      <c r="I54" s="456"/>
      <c r="J54" s="457"/>
      <c r="K54" s="57"/>
      <c r="L54" s="471"/>
      <c r="M54" s="58"/>
      <c r="N54" s="58"/>
      <c r="O54" s="59"/>
      <c r="P54" s="59"/>
      <c r="Q54" s="65"/>
      <c r="R54" s="61"/>
      <c r="S54" s="61"/>
      <c r="T54" s="61"/>
      <c r="U54" s="61"/>
      <c r="V54" s="61"/>
      <c r="W54" s="61"/>
      <c r="X54" s="61"/>
      <c r="Y54" s="61"/>
      <c r="Z54" s="61"/>
    </row>
    <row r="55" spans="1:26" s="62" customFormat="1" x14ac:dyDescent="0.25">
      <c r="A55" s="50"/>
      <c r="B55" s="71"/>
      <c r="C55" s="462"/>
      <c r="D55" s="64"/>
      <c r="E55" s="469"/>
      <c r="F55" s="470"/>
      <c r="G55" s="464"/>
      <c r="H55" s="456"/>
      <c r="I55" s="456"/>
      <c r="J55" s="457"/>
      <c r="K55" s="57">
        <f>SUM(K50:K52)</f>
        <v>29.2</v>
      </c>
      <c r="L55" s="471"/>
      <c r="M55" s="58">
        <f>SUM(M50:M54)</f>
        <v>1912</v>
      </c>
      <c r="N55" s="58"/>
      <c r="O55" s="59"/>
      <c r="P55" s="77"/>
      <c r="Q55" s="65"/>
      <c r="R55" s="61"/>
      <c r="S55" s="61"/>
      <c r="T55" s="61"/>
      <c r="U55" s="61"/>
      <c r="V55" s="61"/>
      <c r="W55" s="61"/>
      <c r="X55" s="61"/>
      <c r="Y55" s="61"/>
      <c r="Z55" s="61"/>
    </row>
    <row r="56" spans="1:26" s="62" customFormat="1" x14ac:dyDescent="0.25">
      <c r="A56" s="50"/>
      <c r="B56" s="78" t="s">
        <v>30</v>
      </c>
      <c r="C56" s="72"/>
      <c r="D56" s="71"/>
      <c r="E56" s="228"/>
      <c r="F56" s="73"/>
      <c r="G56" s="73"/>
      <c r="H56" s="73"/>
      <c r="I56" s="74"/>
      <c r="J56" s="74"/>
      <c r="K56" s="79"/>
      <c r="L56" s="79"/>
      <c r="M56" s="80"/>
      <c r="N56" s="79"/>
      <c r="O56" s="77"/>
      <c r="P56" s="77"/>
      <c r="Q56" s="81"/>
    </row>
    <row r="57" spans="1:26" s="82" customFormat="1" x14ac:dyDescent="0.25">
      <c r="E57" s="83"/>
    </row>
    <row r="58" spans="1:26" s="82" customFormat="1" x14ac:dyDescent="0.25">
      <c r="B58" s="1422" t="s">
        <v>56</v>
      </c>
      <c r="C58" s="1422" t="s">
        <v>57</v>
      </c>
      <c r="D58" s="1424" t="s">
        <v>58</v>
      </c>
      <c r="E58" s="1424"/>
    </row>
    <row r="59" spans="1:26" s="82" customFormat="1" x14ac:dyDescent="0.25">
      <c r="B59" s="1423"/>
      <c r="C59" s="1423"/>
      <c r="D59" s="766" t="s">
        <v>59</v>
      </c>
      <c r="E59" s="85" t="s">
        <v>60</v>
      </c>
    </row>
    <row r="60" spans="1:26" s="82" customFormat="1" ht="18.75" x14ac:dyDescent="0.25">
      <c r="B60" s="86" t="s">
        <v>61</v>
      </c>
      <c r="C60" s="1095">
        <f>K55</f>
        <v>29.2</v>
      </c>
      <c r="D60" s="88" t="s">
        <v>3600</v>
      </c>
      <c r="E60" s="88"/>
      <c r="F60" s="89"/>
      <c r="G60" s="89"/>
      <c r="H60" s="89"/>
      <c r="I60" s="172"/>
      <c r="J60" s="89"/>
      <c r="K60" s="89"/>
      <c r="L60" s="89"/>
      <c r="M60" s="89"/>
    </row>
    <row r="61" spans="1:26" s="82" customFormat="1" x14ac:dyDescent="0.25">
      <c r="B61" s="86" t="s">
        <v>62</v>
      </c>
      <c r="C61" s="87" t="s">
        <v>3601</v>
      </c>
      <c r="D61" s="88" t="s">
        <v>3600</v>
      </c>
      <c r="E61" s="88"/>
    </row>
    <row r="62" spans="1:26" s="82" customFormat="1" x14ac:dyDescent="0.25">
      <c r="B62" s="90"/>
      <c r="C62" s="1413"/>
      <c r="D62" s="1413"/>
      <c r="E62" s="1413"/>
      <c r="F62" s="1413"/>
      <c r="G62" s="1413"/>
      <c r="H62" s="1413"/>
      <c r="I62" s="1413"/>
      <c r="J62" s="1413"/>
      <c r="K62" s="1413"/>
      <c r="L62" s="1413"/>
      <c r="M62" s="1413"/>
      <c r="N62" s="1413"/>
    </row>
    <row r="63" spans="1:26" ht="15.75" thickBot="1" x14ac:dyDescent="0.3"/>
    <row r="64" spans="1:26" ht="27" thickBot="1" x14ac:dyDescent="0.3">
      <c r="B64" s="1509" t="s">
        <v>63</v>
      </c>
      <c r="C64" s="1509"/>
      <c r="D64" s="1509"/>
      <c r="E64" s="1509"/>
      <c r="F64" s="1509"/>
      <c r="G64" s="1509"/>
      <c r="H64" s="1509"/>
      <c r="I64" s="1509"/>
      <c r="J64" s="1509"/>
      <c r="K64" s="1509"/>
      <c r="L64" s="1509"/>
      <c r="M64" s="1509"/>
      <c r="N64" s="1509"/>
    </row>
    <row r="67" spans="2:17" ht="90" x14ac:dyDescent="0.25">
      <c r="B67" s="472" t="s">
        <v>64</v>
      </c>
      <c r="C67" s="473" t="s">
        <v>65</v>
      </c>
      <c r="D67" s="473" t="s">
        <v>66</v>
      </c>
      <c r="E67" s="473" t="s">
        <v>67</v>
      </c>
      <c r="F67" s="473" t="s">
        <v>68</v>
      </c>
      <c r="G67" s="473" t="s">
        <v>69</v>
      </c>
      <c r="H67" s="473" t="s">
        <v>70</v>
      </c>
      <c r="I67" s="473" t="s">
        <v>71</v>
      </c>
      <c r="J67" s="473" t="s">
        <v>72</v>
      </c>
      <c r="K67" s="473" t="s">
        <v>73</v>
      </c>
      <c r="L67" s="473" t="s">
        <v>74</v>
      </c>
      <c r="M67" s="474" t="s">
        <v>75</v>
      </c>
      <c r="N67" s="474" t="s">
        <v>76</v>
      </c>
      <c r="O67" s="1464" t="s">
        <v>77</v>
      </c>
      <c r="P67" s="1466"/>
      <c r="Q67" s="473" t="s">
        <v>78</v>
      </c>
    </row>
    <row r="68" spans="2:17" ht="30" x14ac:dyDescent="0.25">
      <c r="B68" s="97" t="s">
        <v>3598</v>
      </c>
      <c r="C68" s="97" t="s">
        <v>3598</v>
      </c>
      <c r="D68" s="107" t="s">
        <v>3599</v>
      </c>
      <c r="E68" s="95">
        <v>300</v>
      </c>
      <c r="F68" s="96" t="s">
        <v>81</v>
      </c>
      <c r="G68" s="96" t="s">
        <v>81</v>
      </c>
      <c r="H68" s="96" t="s">
        <v>20</v>
      </c>
      <c r="I68" s="96" t="s">
        <v>81</v>
      </c>
      <c r="J68" s="97" t="s">
        <v>20</v>
      </c>
      <c r="K68" s="88" t="s">
        <v>20</v>
      </c>
      <c r="L68" s="88" t="s">
        <v>20</v>
      </c>
      <c r="M68" s="88" t="s">
        <v>20</v>
      </c>
      <c r="N68" s="88" t="s">
        <v>20</v>
      </c>
      <c r="O68" s="1448"/>
      <c r="P68" s="1449"/>
      <c r="Q68" s="88" t="s">
        <v>20</v>
      </c>
    </row>
    <row r="69" spans="2:17" x14ac:dyDescent="0.25">
      <c r="B69" s="97" t="s">
        <v>3598</v>
      </c>
      <c r="C69" s="97" t="s">
        <v>3598</v>
      </c>
      <c r="D69" s="107" t="s">
        <v>3597</v>
      </c>
      <c r="E69" s="95">
        <v>168</v>
      </c>
      <c r="F69" s="96" t="s">
        <v>81</v>
      </c>
      <c r="G69" s="96" t="s">
        <v>81</v>
      </c>
      <c r="H69" s="96" t="s">
        <v>20</v>
      </c>
      <c r="I69" s="96" t="s">
        <v>81</v>
      </c>
      <c r="J69" s="97" t="s">
        <v>20</v>
      </c>
      <c r="K69" s="88" t="s">
        <v>20</v>
      </c>
      <c r="L69" s="88" t="s">
        <v>20</v>
      </c>
      <c r="M69" s="88" t="s">
        <v>20</v>
      </c>
      <c r="N69" s="88" t="s">
        <v>20</v>
      </c>
      <c r="O69" s="1448"/>
      <c r="P69" s="1449"/>
      <c r="Q69" s="88" t="s">
        <v>20</v>
      </c>
    </row>
    <row r="70" spans="2:17" ht="30" x14ac:dyDescent="0.25">
      <c r="B70" s="97" t="s">
        <v>3596</v>
      </c>
      <c r="C70" s="97" t="s">
        <v>3596</v>
      </c>
      <c r="D70" s="107" t="s">
        <v>3595</v>
      </c>
      <c r="E70" s="95">
        <v>200</v>
      </c>
      <c r="F70" s="96" t="s">
        <v>81</v>
      </c>
      <c r="G70" s="96" t="s">
        <v>21</v>
      </c>
      <c r="H70" s="96" t="s">
        <v>81</v>
      </c>
      <c r="I70" s="96" t="s">
        <v>81</v>
      </c>
      <c r="J70" s="97" t="s">
        <v>20</v>
      </c>
      <c r="K70" s="88" t="s">
        <v>20</v>
      </c>
      <c r="L70" s="88" t="s">
        <v>20</v>
      </c>
      <c r="M70" s="88" t="s">
        <v>20</v>
      </c>
      <c r="N70" s="88" t="s">
        <v>20</v>
      </c>
      <c r="O70" s="1499" t="s">
        <v>3594</v>
      </c>
      <c r="P70" s="1500"/>
      <c r="Q70" s="88" t="s">
        <v>575</v>
      </c>
    </row>
    <row r="71" spans="2:17" x14ac:dyDescent="0.25">
      <c r="B71" s="97"/>
      <c r="C71" s="97"/>
      <c r="D71" s="95"/>
      <c r="E71" s="95"/>
      <c r="F71" s="96"/>
      <c r="G71" s="96"/>
      <c r="H71" s="96"/>
      <c r="I71" s="97"/>
      <c r="J71" s="97"/>
      <c r="K71" s="88"/>
      <c r="L71" s="88"/>
      <c r="M71" s="88"/>
      <c r="N71" s="88"/>
      <c r="O71" s="1448"/>
      <c r="P71" s="1449"/>
      <c r="Q71" s="88"/>
    </row>
    <row r="72" spans="2:17" x14ac:dyDescent="0.25">
      <c r="B72" s="97"/>
      <c r="C72" s="97"/>
      <c r="D72" s="95"/>
      <c r="E72" s="95"/>
      <c r="F72" s="96"/>
      <c r="G72" s="96"/>
      <c r="H72" s="96"/>
      <c r="I72" s="97"/>
      <c r="J72" s="97"/>
      <c r="K72" s="88"/>
      <c r="L72" s="88"/>
      <c r="M72" s="88"/>
      <c r="N72" s="88"/>
      <c r="O72" s="1448"/>
      <c r="P72" s="1449"/>
      <c r="Q72" s="88"/>
    </row>
    <row r="73" spans="2:17" x14ac:dyDescent="0.25">
      <c r="B73" s="97"/>
      <c r="C73" s="97"/>
      <c r="D73" s="95"/>
      <c r="E73" s="95"/>
      <c r="F73" s="96"/>
      <c r="G73" s="96"/>
      <c r="H73" s="96"/>
      <c r="I73" s="97"/>
      <c r="J73" s="97"/>
      <c r="K73" s="88"/>
      <c r="L73" s="88"/>
      <c r="M73" s="88"/>
      <c r="N73" s="88"/>
      <c r="O73" s="1448"/>
      <c r="P73" s="1449"/>
      <c r="Q73" s="88"/>
    </row>
    <row r="74" spans="2:17" x14ac:dyDescent="0.25">
      <c r="B74" s="88"/>
      <c r="C74" s="88"/>
      <c r="D74" s="88"/>
      <c r="E74" s="88"/>
      <c r="F74" s="88"/>
      <c r="G74" s="88"/>
      <c r="H74" s="88"/>
      <c r="I74" s="88"/>
      <c r="J74" s="88"/>
      <c r="K74" s="88"/>
      <c r="L74" s="88"/>
      <c r="M74" s="88"/>
      <c r="N74" s="88"/>
      <c r="O74" s="1448"/>
      <c r="P74" s="1449"/>
      <c r="Q74" s="88"/>
    </row>
    <row r="75" spans="2:17" x14ac:dyDescent="0.25">
      <c r="B75" s="82" t="s">
        <v>83</v>
      </c>
    </row>
    <row r="76" spans="2:17" x14ac:dyDescent="0.25">
      <c r="B76" s="82" t="s">
        <v>84</v>
      </c>
    </row>
    <row r="77" spans="2:17" x14ac:dyDescent="0.25">
      <c r="B77" s="82" t="s">
        <v>85</v>
      </c>
    </row>
    <row r="79" spans="2:17" ht="15.75" thickBot="1" x14ac:dyDescent="0.3"/>
    <row r="80" spans="2:17" ht="27" thickBot="1" x14ac:dyDescent="0.3">
      <c r="B80" s="1459" t="s">
        <v>86</v>
      </c>
      <c r="C80" s="1460"/>
      <c r="D80" s="1460"/>
      <c r="E80" s="1460"/>
      <c r="F80" s="1460"/>
      <c r="G80" s="1460"/>
      <c r="H80" s="1460"/>
      <c r="I80" s="1460"/>
      <c r="J80" s="1460"/>
      <c r="K80" s="1460"/>
      <c r="L80" s="1460"/>
      <c r="M80" s="1460"/>
      <c r="N80" s="1461"/>
    </row>
    <row r="85" spans="2:19" ht="75" x14ac:dyDescent="0.25">
      <c r="B85" s="472" t="s">
        <v>87</v>
      </c>
      <c r="C85" s="472" t="s">
        <v>88</v>
      </c>
      <c r="D85" s="472" t="s">
        <v>89</v>
      </c>
      <c r="E85" s="472" t="s">
        <v>90</v>
      </c>
      <c r="F85" s="472" t="s">
        <v>91</v>
      </c>
      <c r="G85" s="472" t="s">
        <v>92</v>
      </c>
      <c r="H85" s="472" t="s">
        <v>93</v>
      </c>
      <c r="I85" s="472" t="s">
        <v>94</v>
      </c>
      <c r="J85" s="1464" t="s">
        <v>95</v>
      </c>
      <c r="K85" s="1465"/>
      <c r="L85" s="1466"/>
      <c r="M85" s="472" t="s">
        <v>96</v>
      </c>
      <c r="N85" s="472" t="s">
        <v>97</v>
      </c>
      <c r="O85" s="472" t="s">
        <v>98</v>
      </c>
      <c r="P85" s="1464" t="s">
        <v>77</v>
      </c>
      <c r="Q85" s="1466"/>
    </row>
    <row r="86" spans="2:19" ht="265.5" customHeight="1" x14ac:dyDescent="0.25">
      <c r="B86" s="1112" t="s">
        <v>3574</v>
      </c>
      <c r="C86" s="472" t="s">
        <v>464</v>
      </c>
      <c r="D86" s="472" t="s">
        <v>3593</v>
      </c>
      <c r="E86" s="472">
        <v>33353660</v>
      </c>
      <c r="F86" s="472" t="s">
        <v>3592</v>
      </c>
      <c r="G86" s="472" t="s">
        <v>161</v>
      </c>
      <c r="H86" s="477">
        <v>40529</v>
      </c>
      <c r="I86" s="472" t="s">
        <v>81</v>
      </c>
      <c r="J86" s="472" t="s">
        <v>3591</v>
      </c>
      <c r="K86" s="472"/>
      <c r="L86" s="472" t="s">
        <v>1150</v>
      </c>
      <c r="M86" s="472" t="s">
        <v>20</v>
      </c>
      <c r="N86" s="472" t="s">
        <v>21</v>
      </c>
      <c r="O86" s="472" t="s">
        <v>20</v>
      </c>
      <c r="P86" s="2121" t="s">
        <v>3590</v>
      </c>
      <c r="Q86" s="2122"/>
      <c r="S86" s="1111"/>
    </row>
    <row r="87" spans="2:19" ht="135" x14ac:dyDescent="0.25">
      <c r="B87" s="2150" t="s">
        <v>3574</v>
      </c>
      <c r="C87" s="2141" t="s">
        <v>464</v>
      </c>
      <c r="D87" s="2141" t="s">
        <v>3589</v>
      </c>
      <c r="E87" s="2141">
        <v>1102789913</v>
      </c>
      <c r="F87" s="2141" t="s">
        <v>1372</v>
      </c>
      <c r="G87" s="2141" t="s">
        <v>338</v>
      </c>
      <c r="H87" s="2153">
        <v>39717</v>
      </c>
      <c r="I87" s="2141" t="s">
        <v>81</v>
      </c>
      <c r="J87" s="472" t="s">
        <v>3588</v>
      </c>
      <c r="K87" s="472" t="s">
        <v>3587</v>
      </c>
      <c r="L87" s="472" t="s">
        <v>394</v>
      </c>
      <c r="M87" s="2141" t="s">
        <v>20</v>
      </c>
      <c r="N87" s="2141" t="s">
        <v>20</v>
      </c>
      <c r="O87" s="2141" t="s">
        <v>20</v>
      </c>
      <c r="P87" s="2144"/>
      <c r="Q87" s="2145"/>
    </row>
    <row r="88" spans="2:19" ht="45" x14ac:dyDescent="0.25">
      <c r="B88" s="2151"/>
      <c r="C88" s="2142"/>
      <c r="D88" s="2142"/>
      <c r="E88" s="2142"/>
      <c r="F88" s="2142"/>
      <c r="G88" s="2142"/>
      <c r="H88" s="2154"/>
      <c r="I88" s="2142"/>
      <c r="J88" s="472" t="s">
        <v>3586</v>
      </c>
      <c r="K88" s="472" t="s">
        <v>3585</v>
      </c>
      <c r="L88" s="472" t="s">
        <v>3584</v>
      </c>
      <c r="M88" s="2142"/>
      <c r="N88" s="2142"/>
      <c r="O88" s="2142"/>
      <c r="P88" s="2146"/>
      <c r="Q88" s="2147"/>
    </row>
    <row r="89" spans="2:19" ht="30" x14ac:dyDescent="0.25">
      <c r="B89" s="2151"/>
      <c r="C89" s="2142"/>
      <c r="D89" s="2142"/>
      <c r="E89" s="2142"/>
      <c r="F89" s="2142"/>
      <c r="G89" s="2142"/>
      <c r="H89" s="2154"/>
      <c r="I89" s="2142"/>
      <c r="J89" s="472" t="s">
        <v>3583</v>
      </c>
      <c r="K89" s="472" t="s">
        <v>3582</v>
      </c>
      <c r="L89" s="472" t="s">
        <v>1372</v>
      </c>
      <c r="M89" s="2142"/>
      <c r="N89" s="2142"/>
      <c r="O89" s="2142"/>
      <c r="P89" s="2146"/>
      <c r="Q89" s="2147"/>
    </row>
    <row r="90" spans="2:19" ht="30" x14ac:dyDescent="0.25">
      <c r="B90" s="2151"/>
      <c r="C90" s="2142"/>
      <c r="D90" s="2142"/>
      <c r="E90" s="2142"/>
      <c r="F90" s="2142"/>
      <c r="G90" s="2142"/>
      <c r="H90" s="2154"/>
      <c r="I90" s="2142"/>
      <c r="J90" s="472" t="s">
        <v>3581</v>
      </c>
      <c r="K90" s="472" t="s">
        <v>3580</v>
      </c>
      <c r="L90" s="472" t="s">
        <v>3579</v>
      </c>
      <c r="M90" s="2142"/>
      <c r="N90" s="2142"/>
      <c r="O90" s="2142"/>
      <c r="P90" s="2146"/>
      <c r="Q90" s="2147"/>
    </row>
    <row r="91" spans="2:19" ht="45" x14ac:dyDescent="0.25">
      <c r="B91" s="2151"/>
      <c r="C91" s="2142"/>
      <c r="D91" s="2142"/>
      <c r="E91" s="2142"/>
      <c r="F91" s="2142"/>
      <c r="G91" s="2142"/>
      <c r="H91" s="2154"/>
      <c r="I91" s="2142"/>
      <c r="J91" s="472" t="s">
        <v>3578</v>
      </c>
      <c r="K91" s="472" t="s">
        <v>3577</v>
      </c>
      <c r="L91" s="472" t="s">
        <v>1372</v>
      </c>
      <c r="M91" s="2142"/>
      <c r="N91" s="2142"/>
      <c r="O91" s="2142"/>
      <c r="P91" s="2146"/>
      <c r="Q91" s="2147"/>
    </row>
    <row r="92" spans="2:19" ht="30" x14ac:dyDescent="0.25">
      <c r="B92" s="2152"/>
      <c r="C92" s="2143"/>
      <c r="D92" s="2143"/>
      <c r="E92" s="2143"/>
      <c r="F92" s="2143"/>
      <c r="G92" s="2143"/>
      <c r="H92" s="2155"/>
      <c r="I92" s="2143"/>
      <c r="J92" s="472" t="s">
        <v>3576</v>
      </c>
      <c r="K92" s="472" t="s">
        <v>3575</v>
      </c>
      <c r="L92" s="472" t="s">
        <v>1372</v>
      </c>
      <c r="M92" s="2143"/>
      <c r="N92" s="2143"/>
      <c r="O92" s="2143"/>
      <c r="P92" s="2148"/>
      <c r="Q92" s="2149"/>
    </row>
    <row r="93" spans="2:19" s="82" customFormat="1" ht="45" x14ac:dyDescent="0.25">
      <c r="B93" s="2150" t="s">
        <v>3574</v>
      </c>
      <c r="C93" s="2141" t="s">
        <v>3573</v>
      </c>
      <c r="D93" s="2141" t="s">
        <v>3572</v>
      </c>
      <c r="E93" s="2141">
        <v>25912120</v>
      </c>
      <c r="F93" s="2141" t="s">
        <v>3571</v>
      </c>
      <c r="G93" s="2141" t="s">
        <v>161</v>
      </c>
      <c r="H93" s="2153">
        <v>38191</v>
      </c>
      <c r="I93" s="2141" t="s">
        <v>81</v>
      </c>
      <c r="J93" s="360" t="s">
        <v>3515</v>
      </c>
      <c r="K93" s="472" t="s">
        <v>3570</v>
      </c>
      <c r="L93" s="472" t="s">
        <v>3569</v>
      </c>
      <c r="M93" s="2141" t="s">
        <v>20</v>
      </c>
      <c r="N93" s="2141" t="s">
        <v>20</v>
      </c>
      <c r="O93" s="2141" t="s">
        <v>20</v>
      </c>
      <c r="P93" s="2144"/>
      <c r="Q93" s="2145"/>
    </row>
    <row r="94" spans="2:19" s="82" customFormat="1" ht="45" x14ac:dyDescent="0.25">
      <c r="B94" s="2151"/>
      <c r="C94" s="2142"/>
      <c r="D94" s="2142"/>
      <c r="E94" s="2142"/>
      <c r="F94" s="2142"/>
      <c r="G94" s="2142"/>
      <c r="H94" s="2154"/>
      <c r="I94" s="2142"/>
      <c r="J94" s="360" t="s">
        <v>3515</v>
      </c>
      <c r="K94" s="472" t="s">
        <v>3559</v>
      </c>
      <c r="L94" s="472" t="s">
        <v>394</v>
      </c>
      <c r="M94" s="2142"/>
      <c r="N94" s="2142"/>
      <c r="O94" s="2142"/>
      <c r="P94" s="2146"/>
      <c r="Q94" s="2147"/>
    </row>
    <row r="95" spans="2:19" s="82" customFormat="1" ht="45" x14ac:dyDescent="0.25">
      <c r="B95" s="2151"/>
      <c r="C95" s="2142"/>
      <c r="D95" s="2142"/>
      <c r="E95" s="2142"/>
      <c r="F95" s="2142"/>
      <c r="G95" s="2142"/>
      <c r="H95" s="2154"/>
      <c r="I95" s="2142"/>
      <c r="J95" s="360" t="s">
        <v>3515</v>
      </c>
      <c r="K95" s="472" t="s">
        <v>3568</v>
      </c>
      <c r="L95" s="472" t="s">
        <v>2152</v>
      </c>
      <c r="M95" s="2142"/>
      <c r="N95" s="2142"/>
      <c r="O95" s="2142"/>
      <c r="P95" s="2146"/>
      <c r="Q95" s="2147"/>
    </row>
    <row r="96" spans="2:19" s="82" customFormat="1" ht="60" x14ac:dyDescent="0.25">
      <c r="B96" s="2151"/>
      <c r="C96" s="2142"/>
      <c r="D96" s="2142"/>
      <c r="E96" s="2142"/>
      <c r="F96" s="2142"/>
      <c r="G96" s="2142"/>
      <c r="H96" s="2154"/>
      <c r="I96" s="2142"/>
      <c r="J96" s="360" t="s">
        <v>3547</v>
      </c>
      <c r="K96" s="472" t="s">
        <v>3567</v>
      </c>
      <c r="L96" s="472" t="s">
        <v>245</v>
      </c>
      <c r="M96" s="2142"/>
      <c r="N96" s="2142"/>
      <c r="O96" s="2142"/>
      <c r="P96" s="2146"/>
      <c r="Q96" s="2147"/>
    </row>
    <row r="97" spans="1:17" s="82" customFormat="1" ht="60" x14ac:dyDescent="0.25">
      <c r="B97" s="2151"/>
      <c r="C97" s="2142"/>
      <c r="D97" s="2142"/>
      <c r="E97" s="2142"/>
      <c r="F97" s="2142"/>
      <c r="G97" s="2142"/>
      <c r="H97" s="2154"/>
      <c r="I97" s="2142"/>
      <c r="J97" s="360" t="s">
        <v>3547</v>
      </c>
      <c r="K97" s="472" t="s">
        <v>3566</v>
      </c>
      <c r="L97" s="472" t="s">
        <v>3564</v>
      </c>
      <c r="M97" s="2142"/>
      <c r="N97" s="2142"/>
      <c r="O97" s="2142"/>
      <c r="P97" s="2146"/>
      <c r="Q97" s="2147"/>
    </row>
    <row r="98" spans="1:17" s="82" customFormat="1" ht="60" x14ac:dyDescent="0.25">
      <c r="B98" s="2151"/>
      <c r="C98" s="2142"/>
      <c r="D98" s="2142"/>
      <c r="E98" s="2142"/>
      <c r="F98" s="2142"/>
      <c r="G98" s="2142"/>
      <c r="H98" s="2154"/>
      <c r="I98" s="2142"/>
      <c r="J98" s="360" t="s">
        <v>3547</v>
      </c>
      <c r="K98" s="472" t="s">
        <v>3565</v>
      </c>
      <c r="L98" s="472" t="s">
        <v>3564</v>
      </c>
      <c r="M98" s="2142"/>
      <c r="N98" s="2142"/>
      <c r="O98" s="2142"/>
      <c r="P98" s="2146"/>
      <c r="Q98" s="2147"/>
    </row>
    <row r="99" spans="1:17" s="82" customFormat="1" ht="90" x14ac:dyDescent="0.25">
      <c r="B99" s="2152"/>
      <c r="C99" s="2143"/>
      <c r="D99" s="2143"/>
      <c r="E99" s="2143"/>
      <c r="F99" s="2143"/>
      <c r="G99" s="2143"/>
      <c r="H99" s="2155"/>
      <c r="I99" s="2143"/>
      <c r="J99" s="360" t="s">
        <v>1250</v>
      </c>
      <c r="K99" s="472" t="s">
        <v>3563</v>
      </c>
      <c r="L99" s="472" t="s">
        <v>245</v>
      </c>
      <c r="M99" s="2143"/>
      <c r="N99" s="2143"/>
      <c r="O99" s="2143"/>
      <c r="P99" s="2148"/>
      <c r="Q99" s="2149"/>
    </row>
    <row r="100" spans="1:17" s="82" customFormat="1" ht="45" x14ac:dyDescent="0.25">
      <c r="B100" s="2159" t="s">
        <v>3562</v>
      </c>
      <c r="C100" s="2156" t="s">
        <v>464</v>
      </c>
      <c r="D100" s="2159" t="s">
        <v>3561</v>
      </c>
      <c r="E100" s="2162">
        <v>22468827</v>
      </c>
      <c r="F100" s="2159" t="s">
        <v>1372</v>
      </c>
      <c r="G100" s="2156" t="s">
        <v>728</v>
      </c>
      <c r="H100" s="2165">
        <v>37606</v>
      </c>
      <c r="I100" s="2182" t="s">
        <v>81</v>
      </c>
      <c r="J100" s="1110" t="s">
        <v>3515</v>
      </c>
      <c r="K100" s="1109" t="s">
        <v>3560</v>
      </c>
      <c r="L100" s="1109" t="s">
        <v>1372</v>
      </c>
      <c r="M100" s="2182" t="s">
        <v>20</v>
      </c>
      <c r="N100" s="2182" t="s">
        <v>20</v>
      </c>
      <c r="O100" s="2182" t="s">
        <v>20</v>
      </c>
      <c r="P100" s="2168"/>
      <c r="Q100" s="2169"/>
    </row>
    <row r="101" spans="1:17" ht="45" x14ac:dyDescent="0.25">
      <c r="B101" s="2160"/>
      <c r="C101" s="2157"/>
      <c r="D101" s="2160"/>
      <c r="E101" s="2163"/>
      <c r="F101" s="2160"/>
      <c r="G101" s="2157"/>
      <c r="H101" s="2166"/>
      <c r="I101" s="2183"/>
      <c r="J101" s="360" t="s">
        <v>3515</v>
      </c>
      <c r="K101" s="269" t="s">
        <v>3559</v>
      </c>
      <c r="L101" s="269" t="s">
        <v>1372</v>
      </c>
      <c r="M101" s="2183"/>
      <c r="N101" s="2183"/>
      <c r="O101" s="2183"/>
      <c r="P101" s="2170"/>
      <c r="Q101" s="2171"/>
    </row>
    <row r="102" spans="1:17" ht="45" x14ac:dyDescent="0.25">
      <c r="B102" s="2160"/>
      <c r="C102" s="2157"/>
      <c r="D102" s="2160"/>
      <c r="E102" s="2163"/>
      <c r="F102" s="2160"/>
      <c r="G102" s="2157"/>
      <c r="H102" s="2166"/>
      <c r="I102" s="2183"/>
      <c r="J102" s="360" t="s">
        <v>3515</v>
      </c>
      <c r="K102" s="269" t="s">
        <v>3558</v>
      </c>
      <c r="L102" s="269" t="s">
        <v>1372</v>
      </c>
      <c r="M102" s="2183"/>
      <c r="N102" s="2183"/>
      <c r="O102" s="2183"/>
      <c r="P102" s="2170"/>
      <c r="Q102" s="2171"/>
    </row>
    <row r="103" spans="1:17" s="82" customFormat="1" ht="30" x14ac:dyDescent="0.25">
      <c r="B103" s="2160"/>
      <c r="C103" s="2157"/>
      <c r="D103" s="2160"/>
      <c r="E103" s="2163"/>
      <c r="F103" s="2160"/>
      <c r="G103" s="2157"/>
      <c r="H103" s="2166"/>
      <c r="I103" s="2183"/>
      <c r="J103" s="360" t="s">
        <v>2719</v>
      </c>
      <c r="K103" s="481" t="s">
        <v>3557</v>
      </c>
      <c r="L103" s="481" t="s">
        <v>986</v>
      </c>
      <c r="M103" s="2183"/>
      <c r="N103" s="2183"/>
      <c r="O103" s="2183"/>
      <c r="P103" s="2170"/>
      <c r="Q103" s="2171"/>
    </row>
    <row r="104" spans="1:17" ht="30" x14ac:dyDescent="0.25">
      <c r="B104" s="2160"/>
      <c r="C104" s="2157"/>
      <c r="D104" s="2160"/>
      <c r="E104" s="2163"/>
      <c r="F104" s="2160"/>
      <c r="G104" s="2157"/>
      <c r="H104" s="2166"/>
      <c r="I104" s="2183"/>
      <c r="J104" s="360" t="s">
        <v>3556</v>
      </c>
      <c r="K104" s="481" t="s">
        <v>3555</v>
      </c>
      <c r="L104" s="481" t="s">
        <v>1150</v>
      </c>
      <c r="M104" s="2183"/>
      <c r="N104" s="2183"/>
      <c r="O104" s="2183"/>
      <c r="P104" s="2170"/>
      <c r="Q104" s="2171"/>
    </row>
    <row r="105" spans="1:17" s="82" customFormat="1" ht="60" x14ac:dyDescent="0.25">
      <c r="B105" s="2160"/>
      <c r="C105" s="2157"/>
      <c r="D105" s="2160"/>
      <c r="E105" s="2163"/>
      <c r="F105" s="2160"/>
      <c r="G105" s="2157"/>
      <c r="H105" s="2166"/>
      <c r="I105" s="2183"/>
      <c r="J105" s="360" t="s">
        <v>3547</v>
      </c>
      <c r="K105" s="107" t="s">
        <v>3554</v>
      </c>
      <c r="L105" s="107" t="s">
        <v>3553</v>
      </c>
      <c r="M105" s="2183"/>
      <c r="N105" s="2183"/>
      <c r="O105" s="2183"/>
      <c r="P105" s="2170"/>
      <c r="Q105" s="2171"/>
    </row>
    <row r="106" spans="1:17" s="82" customFormat="1" ht="60" x14ac:dyDescent="0.25">
      <c r="B106" s="2160"/>
      <c r="C106" s="2157"/>
      <c r="D106" s="2160"/>
      <c r="E106" s="2163"/>
      <c r="F106" s="2160"/>
      <c r="G106" s="2157"/>
      <c r="H106" s="2166"/>
      <c r="I106" s="2183"/>
      <c r="J106" s="360" t="s">
        <v>3552</v>
      </c>
      <c r="K106" s="107" t="s">
        <v>3551</v>
      </c>
      <c r="L106" s="107" t="s">
        <v>3550</v>
      </c>
      <c r="M106" s="2183"/>
      <c r="N106" s="2183"/>
      <c r="O106" s="2183"/>
      <c r="P106" s="2170"/>
      <c r="Q106" s="2171"/>
    </row>
    <row r="107" spans="1:17" ht="60" x14ac:dyDescent="0.25">
      <c r="B107" s="2160"/>
      <c r="C107" s="2157"/>
      <c r="D107" s="2160"/>
      <c r="E107" s="2163"/>
      <c r="F107" s="2160"/>
      <c r="G107" s="2157"/>
      <c r="H107" s="2166"/>
      <c r="I107" s="2183"/>
      <c r="J107" s="360" t="s">
        <v>3547</v>
      </c>
      <c r="K107" s="107" t="s">
        <v>3549</v>
      </c>
      <c r="L107" s="269" t="s">
        <v>1372</v>
      </c>
      <c r="M107" s="2183"/>
      <c r="N107" s="2183"/>
      <c r="O107" s="2183"/>
      <c r="P107" s="2170"/>
      <c r="Q107" s="2171"/>
    </row>
    <row r="108" spans="1:17" ht="60" x14ac:dyDescent="0.25">
      <c r="A108" s="1" t="s">
        <v>1315</v>
      </c>
      <c r="B108" s="2160"/>
      <c r="C108" s="2157"/>
      <c r="D108" s="2160"/>
      <c r="E108" s="2163"/>
      <c r="F108" s="2160"/>
      <c r="G108" s="2157"/>
      <c r="H108" s="2166"/>
      <c r="I108" s="2183"/>
      <c r="J108" s="360" t="s">
        <v>3547</v>
      </c>
      <c r="K108" s="107" t="s">
        <v>3548</v>
      </c>
      <c r="L108" s="269" t="s">
        <v>1372</v>
      </c>
      <c r="M108" s="2183"/>
      <c r="N108" s="2183"/>
      <c r="O108" s="2183"/>
      <c r="P108" s="2170"/>
      <c r="Q108" s="2171"/>
    </row>
    <row r="109" spans="1:17" ht="60" x14ac:dyDescent="0.25">
      <c r="B109" s="2161"/>
      <c r="C109" s="2158"/>
      <c r="D109" s="2161"/>
      <c r="E109" s="2164"/>
      <c r="F109" s="2161"/>
      <c r="G109" s="2158"/>
      <c r="H109" s="2167"/>
      <c r="I109" s="2184"/>
      <c r="J109" s="360" t="s">
        <v>3547</v>
      </c>
      <c r="K109" s="107" t="s">
        <v>3546</v>
      </c>
      <c r="L109" s="269" t="s">
        <v>1436</v>
      </c>
      <c r="M109" s="2184"/>
      <c r="N109" s="2184"/>
      <c r="O109" s="2184"/>
      <c r="P109" s="2172"/>
      <c r="Q109" s="2173"/>
    </row>
    <row r="110" spans="1:17" s="1105" customFormat="1" ht="30" x14ac:dyDescent="0.25">
      <c r="B110" s="2174" t="s">
        <v>3525</v>
      </c>
      <c r="C110" s="2176" t="s">
        <v>464</v>
      </c>
      <c r="D110" s="2174" t="s">
        <v>3545</v>
      </c>
      <c r="E110" s="2176">
        <v>1101815978</v>
      </c>
      <c r="F110" s="2176" t="s">
        <v>113</v>
      </c>
      <c r="G110" s="2176" t="s">
        <v>161</v>
      </c>
      <c r="H110" s="2178">
        <v>41620</v>
      </c>
      <c r="I110" s="2180" t="s">
        <v>81</v>
      </c>
      <c r="J110" s="1106" t="s">
        <v>3544</v>
      </c>
      <c r="K110" s="1106" t="s">
        <v>3543</v>
      </c>
      <c r="L110" s="1106" t="s">
        <v>113</v>
      </c>
      <c r="M110" s="2162" t="s">
        <v>20</v>
      </c>
      <c r="N110" s="2162" t="s">
        <v>20</v>
      </c>
      <c r="O110" s="2162" t="s">
        <v>20</v>
      </c>
      <c r="P110" s="2168"/>
      <c r="Q110" s="2169"/>
    </row>
    <row r="111" spans="1:17" ht="45" x14ac:dyDescent="0.25">
      <c r="B111" s="2175"/>
      <c r="C111" s="2177"/>
      <c r="D111" s="2175"/>
      <c r="E111" s="2177"/>
      <c r="F111" s="2177"/>
      <c r="G111" s="2177"/>
      <c r="H111" s="2179"/>
      <c r="I111" s="2181"/>
      <c r="J111" s="107" t="s">
        <v>3542</v>
      </c>
      <c r="K111" s="107" t="s">
        <v>3541</v>
      </c>
      <c r="L111" s="1106" t="s">
        <v>113</v>
      </c>
      <c r="M111" s="2164"/>
      <c r="N111" s="2164"/>
      <c r="O111" s="2164"/>
      <c r="P111" s="2172"/>
      <c r="Q111" s="2173"/>
    </row>
    <row r="112" spans="1:17" s="1105" customFormat="1" ht="45" x14ac:dyDescent="0.25">
      <c r="B112" s="2174" t="s">
        <v>3525</v>
      </c>
      <c r="C112" s="2174" t="s">
        <v>464</v>
      </c>
      <c r="D112" s="2176" t="s">
        <v>3540</v>
      </c>
      <c r="E112" s="2187">
        <v>34949253</v>
      </c>
      <c r="F112" s="2176" t="s">
        <v>1372</v>
      </c>
      <c r="G112" s="2176" t="s">
        <v>161</v>
      </c>
      <c r="H112" s="2190">
        <v>38910</v>
      </c>
      <c r="I112" s="2180" t="s">
        <v>81</v>
      </c>
      <c r="J112" s="1106" t="s">
        <v>3539</v>
      </c>
      <c r="K112" s="1106" t="s">
        <v>3538</v>
      </c>
      <c r="L112" s="1106" t="s">
        <v>1372</v>
      </c>
      <c r="M112" s="2162" t="s">
        <v>20</v>
      </c>
      <c r="N112" s="2162" t="s">
        <v>20</v>
      </c>
      <c r="O112" s="2162" t="s">
        <v>20</v>
      </c>
      <c r="P112" s="2168"/>
      <c r="Q112" s="2169"/>
    </row>
    <row r="113" spans="1:17" ht="75" x14ac:dyDescent="0.25">
      <c r="B113" s="2185"/>
      <c r="C113" s="2185"/>
      <c r="D113" s="2186"/>
      <c r="E113" s="2188"/>
      <c r="F113" s="2186"/>
      <c r="G113" s="2186"/>
      <c r="H113" s="2191"/>
      <c r="I113" s="2193"/>
      <c r="J113" s="107" t="s">
        <v>1960</v>
      </c>
      <c r="K113" s="107" t="s">
        <v>3537</v>
      </c>
      <c r="L113" s="107" t="s">
        <v>3536</v>
      </c>
      <c r="M113" s="2163"/>
      <c r="N113" s="2163"/>
      <c r="O113" s="2163"/>
      <c r="P113" s="2170"/>
      <c r="Q113" s="2171"/>
    </row>
    <row r="114" spans="1:17" ht="90" x14ac:dyDescent="0.25">
      <c r="B114" s="2185"/>
      <c r="C114" s="2185"/>
      <c r="D114" s="2186"/>
      <c r="E114" s="2188"/>
      <c r="F114" s="2186"/>
      <c r="G114" s="2186"/>
      <c r="H114" s="2191"/>
      <c r="I114" s="2193"/>
      <c r="J114" s="362" t="s">
        <v>3535</v>
      </c>
      <c r="K114" s="362" t="s">
        <v>3534</v>
      </c>
      <c r="L114" s="362" t="s">
        <v>3533</v>
      </c>
      <c r="M114" s="2163"/>
      <c r="N114" s="2163"/>
      <c r="O114" s="2163"/>
      <c r="P114" s="2170"/>
      <c r="Q114" s="2171"/>
    </row>
    <row r="115" spans="1:17" ht="30" x14ac:dyDescent="0.25">
      <c r="A115" s="41"/>
      <c r="B115" s="2185"/>
      <c r="C115" s="2185"/>
      <c r="D115" s="2186"/>
      <c r="E115" s="2188"/>
      <c r="F115" s="2186"/>
      <c r="G115" s="2186"/>
      <c r="H115" s="2191"/>
      <c r="I115" s="2193"/>
      <c r="J115" s="107" t="s">
        <v>3531</v>
      </c>
      <c r="K115" s="107" t="s">
        <v>3532</v>
      </c>
      <c r="L115" s="107" t="s">
        <v>1372</v>
      </c>
      <c r="M115" s="2163"/>
      <c r="N115" s="2163"/>
      <c r="O115" s="2163"/>
      <c r="P115" s="2170"/>
      <c r="Q115" s="2171"/>
    </row>
    <row r="116" spans="1:17" ht="30" x14ac:dyDescent="0.25">
      <c r="A116" s="29"/>
      <c r="B116" s="2175"/>
      <c r="C116" s="2175"/>
      <c r="D116" s="2177"/>
      <c r="E116" s="2189"/>
      <c r="F116" s="2177"/>
      <c r="G116" s="2177"/>
      <c r="H116" s="2192"/>
      <c r="I116" s="2181"/>
      <c r="J116" s="107" t="s">
        <v>3531</v>
      </c>
      <c r="K116" s="107" t="s">
        <v>3519</v>
      </c>
      <c r="L116" s="107" t="s">
        <v>1372</v>
      </c>
      <c r="M116" s="2164"/>
      <c r="N116" s="2164"/>
      <c r="O116" s="2164"/>
      <c r="P116" s="2172"/>
      <c r="Q116" s="2173"/>
    </row>
    <row r="117" spans="1:17" s="1105" customFormat="1" ht="30" x14ac:dyDescent="0.25">
      <c r="B117" s="2162" t="s">
        <v>3525</v>
      </c>
      <c r="C117" s="2194" t="s">
        <v>3530</v>
      </c>
      <c r="D117" s="2162" t="s">
        <v>3529</v>
      </c>
      <c r="E117" s="2159">
        <v>1102810855</v>
      </c>
      <c r="F117" s="2162" t="s">
        <v>1372</v>
      </c>
      <c r="G117" s="2176" t="s">
        <v>701</v>
      </c>
      <c r="H117" s="2196">
        <v>41817</v>
      </c>
      <c r="I117" s="2162" t="s">
        <v>81</v>
      </c>
      <c r="J117" s="1108" t="s">
        <v>442</v>
      </c>
      <c r="K117" s="1108" t="s">
        <v>3528</v>
      </c>
      <c r="L117" s="1107" t="s">
        <v>3526</v>
      </c>
      <c r="M117" s="2162" t="s">
        <v>20</v>
      </c>
      <c r="N117" s="2162" t="s">
        <v>21</v>
      </c>
      <c r="O117" s="2162" t="s">
        <v>20</v>
      </c>
      <c r="P117" s="2168"/>
      <c r="Q117" s="2169"/>
    </row>
    <row r="118" spans="1:17" ht="60" x14ac:dyDescent="0.25">
      <c r="B118" s="2164"/>
      <c r="C118" s="2195"/>
      <c r="D118" s="2164"/>
      <c r="E118" s="2161"/>
      <c r="F118" s="2164"/>
      <c r="G118" s="2177"/>
      <c r="H118" s="2197"/>
      <c r="I118" s="2164"/>
      <c r="J118" s="107" t="s">
        <v>1343</v>
      </c>
      <c r="K118" s="365" t="s">
        <v>3527</v>
      </c>
      <c r="L118" s="1107" t="s">
        <v>3526</v>
      </c>
      <c r="M118" s="2164"/>
      <c r="N118" s="2164"/>
      <c r="O118" s="2164"/>
      <c r="P118" s="2172"/>
      <c r="Q118" s="2173"/>
    </row>
    <row r="119" spans="1:17" s="1105" customFormat="1" ht="60" x14ac:dyDescent="0.25">
      <c r="B119" s="2162" t="s">
        <v>3525</v>
      </c>
      <c r="C119" s="2162" t="s">
        <v>3524</v>
      </c>
      <c r="D119" s="2159" t="s">
        <v>3523</v>
      </c>
      <c r="E119" s="2162">
        <v>1052971507</v>
      </c>
      <c r="F119" s="2162" t="s">
        <v>297</v>
      </c>
      <c r="G119" s="2176" t="s">
        <v>161</v>
      </c>
      <c r="H119" s="2196">
        <v>41907</v>
      </c>
      <c r="I119" s="2162" t="s">
        <v>81</v>
      </c>
      <c r="J119" s="1107" t="s">
        <v>3522</v>
      </c>
      <c r="K119" s="1107" t="s">
        <v>3521</v>
      </c>
      <c r="L119" s="1106" t="s">
        <v>113</v>
      </c>
      <c r="M119" s="2162" t="s">
        <v>20</v>
      </c>
      <c r="N119" s="2162" t="s">
        <v>20</v>
      </c>
      <c r="O119" s="2162" t="s">
        <v>20</v>
      </c>
      <c r="P119" s="1493" t="s">
        <v>3520</v>
      </c>
      <c r="Q119" s="1494"/>
    </row>
    <row r="120" spans="1:17" ht="75" x14ac:dyDescent="0.25">
      <c r="B120" s="2164"/>
      <c r="C120" s="2164"/>
      <c r="D120" s="2161"/>
      <c r="E120" s="2164"/>
      <c r="F120" s="2164"/>
      <c r="G120" s="2177"/>
      <c r="H120" s="2197"/>
      <c r="I120" s="2164"/>
      <c r="J120" s="365" t="s">
        <v>2581</v>
      </c>
      <c r="K120" s="495" t="s">
        <v>3519</v>
      </c>
      <c r="L120" s="107" t="s">
        <v>3518</v>
      </c>
      <c r="M120" s="2164"/>
      <c r="N120" s="2164"/>
      <c r="O120" s="2164"/>
      <c r="P120" s="1495"/>
      <c r="Q120" s="1496"/>
    </row>
    <row r="121" spans="1:17" x14ac:dyDescent="0.25">
      <c r="B121" s="88"/>
      <c r="C121" s="88"/>
      <c r="D121" s="365"/>
      <c r="E121" s="88"/>
      <c r="F121" s="88"/>
      <c r="G121" s="107"/>
      <c r="H121" s="491"/>
      <c r="I121" s="88"/>
      <c r="J121" s="365"/>
      <c r="K121" s="495"/>
      <c r="L121" s="107"/>
      <c r="M121" s="88"/>
      <c r="N121" s="372"/>
      <c r="O121" s="372"/>
      <c r="P121" s="365"/>
      <c r="Q121" s="365"/>
    </row>
    <row r="122" spans="1:17" ht="15.75" thickBot="1" x14ac:dyDescent="0.3">
      <c r="P122" s="17"/>
      <c r="Q122" s="17"/>
    </row>
    <row r="123" spans="1:17" ht="27" thickBot="1" x14ac:dyDescent="0.3">
      <c r="B123" s="1459" t="s">
        <v>143</v>
      </c>
      <c r="C123" s="1460"/>
      <c r="D123" s="1460"/>
      <c r="E123" s="1460"/>
      <c r="F123" s="1460"/>
      <c r="G123" s="1460"/>
      <c r="H123" s="1460"/>
      <c r="I123" s="1460"/>
      <c r="J123" s="1460"/>
      <c r="K123" s="1460"/>
      <c r="L123" s="1460"/>
      <c r="M123" s="1460"/>
      <c r="N123" s="1461"/>
    </row>
    <row r="126" spans="1:17" ht="30" x14ac:dyDescent="0.25">
      <c r="B126" s="473" t="s">
        <v>19</v>
      </c>
      <c r="C126" s="473" t="s">
        <v>144</v>
      </c>
      <c r="D126" s="1464" t="s">
        <v>77</v>
      </c>
      <c r="E126" s="1466"/>
    </row>
    <row r="127" spans="1:17" x14ac:dyDescent="0.25">
      <c r="B127" s="365" t="s">
        <v>145</v>
      </c>
      <c r="C127" s="740" t="s">
        <v>20</v>
      </c>
      <c r="D127" s="1499"/>
      <c r="E127" s="1500"/>
      <c r="J127" s="82">
        <f>0.23+0.46+3</f>
        <v>3.69</v>
      </c>
    </row>
    <row r="130" spans="1:26" ht="26.25" x14ac:dyDescent="0.25">
      <c r="B130" s="1457" t="s">
        <v>146</v>
      </c>
      <c r="C130" s="1458"/>
      <c r="D130" s="1458"/>
      <c r="E130" s="1458"/>
      <c r="F130" s="1458"/>
      <c r="G130" s="1458"/>
      <c r="H130" s="1458"/>
      <c r="I130" s="1458"/>
      <c r="J130" s="1458"/>
      <c r="K130" s="1458"/>
      <c r="L130" s="1458"/>
      <c r="M130" s="1458"/>
      <c r="N130" s="1458"/>
      <c r="O130" s="1458"/>
      <c r="P130" s="1458"/>
    </row>
    <row r="132" spans="1:26" ht="15.75" thickBot="1" x14ac:dyDescent="0.3"/>
    <row r="133" spans="1:26" ht="27" thickBot="1" x14ac:dyDescent="0.3">
      <c r="B133" s="1459" t="s">
        <v>147</v>
      </c>
      <c r="C133" s="1460"/>
      <c r="D133" s="1460"/>
      <c r="E133" s="1460"/>
      <c r="F133" s="1460"/>
      <c r="G133" s="1460"/>
      <c r="H133" s="1460"/>
      <c r="I133" s="1460"/>
      <c r="J133" s="1460"/>
      <c r="K133" s="1460"/>
      <c r="L133" s="1460"/>
      <c r="M133" s="1460"/>
      <c r="N133" s="1461"/>
    </row>
    <row r="135" spans="1:26" ht="15.75" thickBot="1" x14ac:dyDescent="0.3">
      <c r="M135" s="446"/>
      <c r="N135" s="446"/>
    </row>
    <row r="136" spans="1:26" s="13" customFormat="1" ht="60.75" thickBot="1" x14ac:dyDescent="0.3">
      <c r="B136" s="447" t="s">
        <v>35</v>
      </c>
      <c r="C136" s="447" t="s">
        <v>36</v>
      </c>
      <c r="D136" s="447" t="s">
        <v>37</v>
      </c>
      <c r="E136" s="447" t="s">
        <v>38</v>
      </c>
      <c r="F136" s="447" t="s">
        <v>39</v>
      </c>
      <c r="G136" s="447" t="s">
        <v>40</v>
      </c>
      <c r="H136" s="447" t="s">
        <v>41</v>
      </c>
      <c r="I136" s="447" t="s">
        <v>42</v>
      </c>
      <c r="J136" s="447" t="s">
        <v>43</v>
      </c>
      <c r="K136" s="447" t="s">
        <v>44</v>
      </c>
      <c r="L136" s="447" t="s">
        <v>45</v>
      </c>
      <c r="M136" s="448" t="s">
        <v>46</v>
      </c>
      <c r="N136" s="447" t="s">
        <v>47</v>
      </c>
      <c r="O136" s="447" t="s">
        <v>48</v>
      </c>
      <c r="P136" s="773" t="s">
        <v>49</v>
      </c>
      <c r="Q136" s="773" t="s">
        <v>50</v>
      </c>
    </row>
    <row r="137" spans="1:26" s="62" customFormat="1" x14ac:dyDescent="0.25">
      <c r="A137" s="50">
        <v>1</v>
      </c>
      <c r="B137" s="2025"/>
      <c r="C137" s="2025"/>
      <c r="D137" s="2025"/>
      <c r="E137" s="2025"/>
      <c r="F137" s="2025"/>
      <c r="G137" s="2025"/>
      <c r="H137" s="2025"/>
      <c r="I137" s="2025"/>
      <c r="J137" s="2025"/>
      <c r="K137" s="2025"/>
      <c r="L137" s="2025"/>
      <c r="M137" s="2026"/>
      <c r="N137" s="76"/>
      <c r="O137" s="77"/>
      <c r="P137" s="77"/>
      <c r="Q137" s="65"/>
      <c r="R137" s="61"/>
      <c r="S137" s="61"/>
      <c r="T137" s="61"/>
      <c r="U137" s="61"/>
      <c r="V137" s="61"/>
      <c r="W137" s="61"/>
      <c r="X137" s="61"/>
      <c r="Y137" s="61"/>
      <c r="Z137" s="61"/>
    </row>
    <row r="138" spans="1:26" s="62" customFormat="1" ht="15.75" thickBot="1" x14ac:dyDescent="0.3">
      <c r="A138" s="50">
        <f t="shared" ref="A138:A144" si="0">+A137+1</f>
        <v>2</v>
      </c>
      <c r="B138" s="450"/>
      <c r="C138" s="451"/>
      <c r="D138" s="451"/>
      <c r="E138" s="450"/>
      <c r="F138" s="452"/>
      <c r="G138" s="54"/>
      <c r="H138" s="1104"/>
      <c r="I138" s="1104"/>
      <c r="J138" s="452"/>
      <c r="K138" s="452"/>
      <c r="L138" s="450"/>
      <c r="M138" s="450"/>
      <c r="N138" s="957"/>
      <c r="O138" s="59"/>
      <c r="P138" s="59"/>
      <c r="Q138" s="60"/>
      <c r="R138" s="61"/>
      <c r="S138" s="61"/>
      <c r="T138" s="61"/>
      <c r="U138" s="61"/>
      <c r="V138" s="61"/>
      <c r="W138" s="61"/>
      <c r="X138" s="61"/>
      <c r="Y138" s="61"/>
      <c r="Z138" s="61"/>
    </row>
    <row r="139" spans="1:26" s="62" customFormat="1" ht="15.75" thickBot="1" x14ac:dyDescent="0.3">
      <c r="A139" s="50">
        <f t="shared" si="0"/>
        <v>3</v>
      </c>
      <c r="B139" s="1510"/>
      <c r="C139" s="1510"/>
      <c r="D139" s="1510"/>
      <c r="E139" s="1510"/>
      <c r="F139" s="1510"/>
      <c r="G139" s="1510"/>
      <c r="H139" s="1510"/>
      <c r="I139" s="1510"/>
      <c r="J139" s="1510"/>
      <c r="K139" s="1510"/>
      <c r="L139" s="1510"/>
      <c r="M139" s="1511"/>
      <c r="N139" s="460">
        <v>532</v>
      </c>
      <c r="O139" s="59">
        <v>286227238</v>
      </c>
      <c r="P139" s="59">
        <v>366</v>
      </c>
      <c r="Q139" s="60"/>
      <c r="R139" s="61"/>
      <c r="S139" s="61"/>
      <c r="T139" s="61"/>
      <c r="U139" s="61"/>
      <c r="V139" s="61"/>
      <c r="W139" s="61"/>
      <c r="X139" s="61"/>
      <c r="Y139" s="61"/>
      <c r="Z139" s="61"/>
    </row>
    <row r="140" spans="1:26" s="62" customFormat="1" ht="45" x14ac:dyDescent="0.25">
      <c r="A140" s="50">
        <f t="shared" si="0"/>
        <v>4</v>
      </c>
      <c r="B140" s="450" t="s">
        <v>3516</v>
      </c>
      <c r="C140" s="451" t="s">
        <v>3517</v>
      </c>
      <c r="D140" s="451" t="s">
        <v>442</v>
      </c>
      <c r="E140" s="1103">
        <v>701820120224</v>
      </c>
      <c r="F140" s="1102" t="s">
        <v>20</v>
      </c>
      <c r="G140" s="54">
        <v>1</v>
      </c>
      <c r="H140" s="55">
        <v>40952</v>
      </c>
      <c r="I140" s="55">
        <v>41273</v>
      </c>
      <c r="J140" s="56" t="s">
        <v>21</v>
      </c>
      <c r="K140" s="57">
        <v>10.58</v>
      </c>
      <c r="L140" s="57">
        <v>0</v>
      </c>
      <c r="M140" s="460">
        <v>280</v>
      </c>
      <c r="N140" s="460">
        <v>280</v>
      </c>
      <c r="O140" s="59">
        <v>152898513</v>
      </c>
      <c r="P140" s="59">
        <v>367</v>
      </c>
      <c r="Q140" s="60"/>
      <c r="R140" s="61"/>
      <c r="S140" s="61"/>
      <c r="T140" s="61"/>
      <c r="U140" s="61"/>
      <c r="V140" s="61"/>
      <c r="W140" s="61"/>
      <c r="X140" s="61"/>
      <c r="Y140" s="61"/>
      <c r="Z140" s="61"/>
    </row>
    <row r="141" spans="1:26" s="62" customFormat="1" ht="45" x14ac:dyDescent="0.25">
      <c r="A141" s="50">
        <f t="shared" si="0"/>
        <v>5</v>
      </c>
      <c r="B141" s="450" t="s">
        <v>3516</v>
      </c>
      <c r="C141" s="451" t="s">
        <v>3517</v>
      </c>
      <c r="D141" s="451" t="s">
        <v>442</v>
      </c>
      <c r="E141" s="1103">
        <v>701820130222</v>
      </c>
      <c r="F141" s="1102" t="s">
        <v>20</v>
      </c>
      <c r="G141" s="54">
        <v>1</v>
      </c>
      <c r="H141" s="55">
        <v>41307</v>
      </c>
      <c r="I141" s="55">
        <v>41639</v>
      </c>
      <c r="J141" s="56" t="s">
        <v>21</v>
      </c>
      <c r="K141" s="458">
        <v>10.93</v>
      </c>
      <c r="L141" s="58">
        <v>0</v>
      </c>
      <c r="M141" s="460">
        <v>280</v>
      </c>
      <c r="N141" s="460">
        <v>280</v>
      </c>
      <c r="O141" s="1101">
        <v>195264878</v>
      </c>
      <c r="P141" s="77">
        <v>137</v>
      </c>
      <c r="Q141" s="60"/>
      <c r="R141" s="61"/>
      <c r="S141" s="61"/>
      <c r="T141" s="61"/>
      <c r="U141" s="61"/>
      <c r="V141" s="61"/>
      <c r="W141" s="61"/>
      <c r="X141" s="61"/>
      <c r="Y141" s="61"/>
      <c r="Z141" s="61"/>
    </row>
    <row r="142" spans="1:26" s="62" customFormat="1" ht="45" x14ac:dyDescent="0.25">
      <c r="A142" s="50">
        <f t="shared" si="0"/>
        <v>6</v>
      </c>
      <c r="B142" s="450" t="s">
        <v>3516</v>
      </c>
      <c r="C142" s="451" t="s">
        <v>3515</v>
      </c>
      <c r="D142" s="451" t="s">
        <v>442</v>
      </c>
      <c r="E142" s="1103">
        <v>701820130347</v>
      </c>
      <c r="F142" s="1102" t="s">
        <v>20</v>
      </c>
      <c r="G142" s="54">
        <v>1</v>
      </c>
      <c r="H142" s="55">
        <v>41508</v>
      </c>
      <c r="I142" s="55">
        <v>42004</v>
      </c>
      <c r="J142" s="410" t="s">
        <v>21</v>
      </c>
      <c r="K142" s="412">
        <v>9</v>
      </c>
      <c r="L142" s="412">
        <v>4.2699999999999996</v>
      </c>
      <c r="M142" s="460">
        <v>168</v>
      </c>
      <c r="N142" s="460">
        <v>168</v>
      </c>
      <c r="O142" s="1101">
        <v>515400372</v>
      </c>
      <c r="P142" s="77">
        <v>368</v>
      </c>
      <c r="Q142" s="1100" t="s">
        <v>3514</v>
      </c>
      <c r="R142" s="61"/>
      <c r="S142" s="61"/>
      <c r="T142" s="61"/>
      <c r="U142" s="61"/>
      <c r="V142" s="61"/>
      <c r="W142" s="61"/>
      <c r="X142" s="61"/>
      <c r="Y142" s="61"/>
      <c r="Z142" s="61"/>
    </row>
    <row r="143" spans="1:26" s="62" customFormat="1" x14ac:dyDescent="0.25">
      <c r="A143" s="50">
        <f t="shared" si="0"/>
        <v>7</v>
      </c>
      <c r="B143" s="71"/>
      <c r="C143" s="72"/>
      <c r="D143" s="71"/>
      <c r="E143" s="228"/>
      <c r="F143" s="73"/>
      <c r="G143" s="73"/>
      <c r="H143" s="73"/>
      <c r="I143" s="74"/>
      <c r="J143" s="74"/>
      <c r="K143" s="412">
        <f>SUM(K140:K142)</f>
        <v>30.509999999999998</v>
      </c>
      <c r="L143" s="412">
        <f>SUM(L140:L142)</f>
        <v>4.2699999999999996</v>
      </c>
      <c r="M143" s="75"/>
      <c r="N143" s="75"/>
      <c r="O143" s="77"/>
      <c r="P143" s="77"/>
      <c r="Q143" s="65"/>
      <c r="R143" s="61"/>
      <c r="S143" s="61"/>
      <c r="T143" s="61"/>
      <c r="U143" s="61"/>
      <c r="V143" s="61"/>
      <c r="W143" s="61"/>
      <c r="X143" s="61"/>
      <c r="Y143" s="61"/>
      <c r="Z143" s="61"/>
    </row>
    <row r="144" spans="1:26" s="62" customFormat="1" x14ac:dyDescent="0.25">
      <c r="A144" s="50">
        <f t="shared" si="0"/>
        <v>8</v>
      </c>
      <c r="B144" s="71"/>
      <c r="C144" s="72"/>
      <c r="D144" s="71"/>
      <c r="E144" s="228"/>
      <c r="F144" s="73"/>
      <c r="G144" s="73"/>
      <c r="H144" s="73"/>
      <c r="I144" s="74"/>
      <c r="J144" s="74"/>
      <c r="K144" s="75"/>
      <c r="L144" s="74"/>
      <c r="M144" s="75"/>
      <c r="N144" s="75"/>
      <c r="O144" s="77"/>
      <c r="P144" s="77"/>
      <c r="Q144" s="65"/>
      <c r="R144" s="61"/>
      <c r="S144" s="61"/>
      <c r="T144" s="61"/>
      <c r="U144" s="61"/>
      <c r="V144" s="61"/>
      <c r="W144" s="61"/>
      <c r="X144" s="61"/>
      <c r="Y144" s="61"/>
      <c r="Z144" s="61"/>
    </row>
    <row r="145" spans="1:17" s="62" customFormat="1" x14ac:dyDescent="0.25">
      <c r="A145" s="50"/>
      <c r="B145" s="78" t="s">
        <v>30</v>
      </c>
      <c r="C145" s="72"/>
      <c r="D145" s="71"/>
      <c r="E145" s="228"/>
      <c r="F145" s="73"/>
      <c r="G145" s="73"/>
      <c r="H145" s="73"/>
      <c r="I145" s="74"/>
      <c r="J145" s="74"/>
      <c r="K145" s="251"/>
      <c r="L145" s="79"/>
      <c r="M145" s="251"/>
      <c r="N145" s="79"/>
      <c r="O145" s="77"/>
      <c r="P145" s="77"/>
      <c r="Q145" s="81"/>
    </row>
    <row r="146" spans="1:17" x14ac:dyDescent="0.25">
      <c r="E146" s="83"/>
    </row>
    <row r="147" spans="1:17" ht="18.75" x14ac:dyDescent="0.25">
      <c r="B147" s="86" t="s">
        <v>151</v>
      </c>
      <c r="C147" s="87">
        <f>+K145</f>
        <v>0</v>
      </c>
      <c r="H147" s="89"/>
      <c r="I147" s="89"/>
      <c r="J147" s="89"/>
      <c r="K147" s="89"/>
      <c r="L147" s="89"/>
      <c r="M147" s="89"/>
    </row>
    <row r="149" spans="1:17" ht="15.75" thickBot="1" x14ac:dyDescent="0.3"/>
    <row r="150" spans="1:17" ht="30.75" thickBot="1" x14ac:dyDescent="0.3">
      <c r="B150" s="502" t="s">
        <v>152</v>
      </c>
      <c r="C150" s="503" t="s">
        <v>153</v>
      </c>
      <c r="D150" s="502" t="s">
        <v>29</v>
      </c>
      <c r="E150" s="503" t="s">
        <v>154</v>
      </c>
    </row>
    <row r="151" spans="1:17" x14ac:dyDescent="0.25">
      <c r="B151" s="66" t="s">
        <v>155</v>
      </c>
      <c r="C151" s="504">
        <v>20</v>
      </c>
      <c r="D151" s="504"/>
      <c r="E151" s="1462">
        <f>+D151+D152+D153</f>
        <v>40</v>
      </c>
    </row>
    <row r="152" spans="1:17" x14ac:dyDescent="0.25">
      <c r="B152" s="66" t="s">
        <v>156</v>
      </c>
      <c r="C152" s="740">
        <v>30</v>
      </c>
      <c r="D152" s="740">
        <v>0</v>
      </c>
      <c r="E152" s="1454"/>
    </row>
    <row r="153" spans="1:17" ht="15.75" thickBot="1" x14ac:dyDescent="0.3">
      <c r="B153" s="66" t="s">
        <v>157</v>
      </c>
      <c r="C153" s="505">
        <v>40</v>
      </c>
      <c r="D153" s="505">
        <v>40</v>
      </c>
      <c r="E153" s="1463"/>
    </row>
    <row r="155" spans="1:17" ht="15.75" thickBot="1" x14ac:dyDescent="0.3"/>
    <row r="156" spans="1:17" ht="27" thickBot="1" x14ac:dyDescent="0.3">
      <c r="B156" s="1459" t="s">
        <v>158</v>
      </c>
      <c r="C156" s="1460"/>
      <c r="D156" s="1460"/>
      <c r="E156" s="1460"/>
      <c r="F156" s="1460"/>
      <c r="G156" s="1460"/>
      <c r="H156" s="1460"/>
      <c r="I156" s="1460"/>
      <c r="J156" s="1460"/>
      <c r="K156" s="1460"/>
      <c r="L156" s="1460"/>
      <c r="M156" s="1460"/>
      <c r="N156" s="1461"/>
    </row>
    <row r="158" spans="1:17" ht="75" x14ac:dyDescent="0.25">
      <c r="B158" s="472" t="s">
        <v>87</v>
      </c>
      <c r="C158" s="472" t="s">
        <v>88</v>
      </c>
      <c r="D158" s="472" t="s">
        <v>89</v>
      </c>
      <c r="E158" s="472" t="s">
        <v>3513</v>
      </c>
      <c r="F158" s="472" t="s">
        <v>91</v>
      </c>
      <c r="G158" s="472" t="s">
        <v>92</v>
      </c>
      <c r="H158" s="472" t="s">
        <v>93</v>
      </c>
      <c r="I158" s="472" t="s">
        <v>94</v>
      </c>
      <c r="J158" s="1464" t="s">
        <v>95</v>
      </c>
      <c r="K158" s="1465"/>
      <c r="L158" s="1466"/>
      <c r="M158" s="472" t="s">
        <v>96</v>
      </c>
      <c r="N158" s="472" t="s">
        <v>97</v>
      </c>
      <c r="O158" s="472" t="s">
        <v>98</v>
      </c>
      <c r="P158" s="1464" t="s">
        <v>77</v>
      </c>
      <c r="Q158" s="1466"/>
    </row>
    <row r="159" spans="1:17" ht="45" customHeight="1" x14ac:dyDescent="0.25">
      <c r="B159" s="774" t="s">
        <v>3512</v>
      </c>
      <c r="C159" s="182" t="s">
        <v>1244</v>
      </c>
      <c r="D159" s="107" t="s">
        <v>3511</v>
      </c>
      <c r="E159" s="472">
        <v>42884505</v>
      </c>
      <c r="F159" s="269" t="s">
        <v>1372</v>
      </c>
      <c r="G159" s="182" t="s">
        <v>3510</v>
      </c>
      <c r="H159" s="269">
        <v>41447</v>
      </c>
      <c r="I159" s="478" t="s">
        <v>81</v>
      </c>
      <c r="J159" s="360" t="s">
        <v>3509</v>
      </c>
      <c r="K159" s="269" t="s">
        <v>3508</v>
      </c>
      <c r="L159" s="269" t="s">
        <v>3507</v>
      </c>
      <c r="M159" s="88" t="s">
        <v>21</v>
      </c>
      <c r="N159" s="740" t="s">
        <v>21</v>
      </c>
      <c r="O159" s="740" t="s">
        <v>20</v>
      </c>
      <c r="P159" s="1499" t="s">
        <v>3501</v>
      </c>
      <c r="Q159" s="1500"/>
    </row>
    <row r="160" spans="1:17" ht="45" customHeight="1" x14ac:dyDescent="0.25">
      <c r="B160" s="1642" t="s">
        <v>3506</v>
      </c>
      <c r="C160" s="1445" t="s">
        <v>1244</v>
      </c>
      <c r="D160" s="1642" t="s">
        <v>3505</v>
      </c>
      <c r="E160" s="1642">
        <v>64563131</v>
      </c>
      <c r="F160" s="1445" t="s">
        <v>3504</v>
      </c>
      <c r="G160" s="1786" t="s">
        <v>3503</v>
      </c>
      <c r="H160" s="2199">
        <v>34516</v>
      </c>
      <c r="I160" s="1545" t="s">
        <v>81</v>
      </c>
      <c r="J160" s="107" t="s">
        <v>1837</v>
      </c>
      <c r="K160" s="365" t="s">
        <v>3502</v>
      </c>
      <c r="L160" s="88" t="s">
        <v>245</v>
      </c>
      <c r="M160" s="1445" t="s">
        <v>20</v>
      </c>
      <c r="N160" s="1642" t="s">
        <v>21</v>
      </c>
      <c r="O160" s="1642" t="s">
        <v>20</v>
      </c>
      <c r="P160" s="1450" t="s">
        <v>3501</v>
      </c>
      <c r="Q160" s="1451"/>
    </row>
    <row r="161" spans="2:17" ht="45" x14ac:dyDescent="0.25">
      <c r="B161" s="1643"/>
      <c r="C161" s="1454"/>
      <c r="D161" s="1643"/>
      <c r="E161" s="1643"/>
      <c r="F161" s="1454"/>
      <c r="G161" s="1787"/>
      <c r="H161" s="2200"/>
      <c r="I161" s="1546"/>
      <c r="J161" s="107" t="s">
        <v>3500</v>
      </c>
      <c r="K161" s="107" t="s">
        <v>3499</v>
      </c>
      <c r="L161" s="88" t="s">
        <v>245</v>
      </c>
      <c r="M161" s="1454"/>
      <c r="N161" s="1643"/>
      <c r="O161" s="1643"/>
      <c r="P161" s="1473"/>
      <c r="Q161" s="1474"/>
    </row>
    <row r="162" spans="2:17" ht="45" x14ac:dyDescent="0.25">
      <c r="B162" s="1643"/>
      <c r="C162" s="1454"/>
      <c r="D162" s="1643"/>
      <c r="E162" s="1643"/>
      <c r="F162" s="1454"/>
      <c r="G162" s="1787"/>
      <c r="H162" s="2200"/>
      <c r="I162" s="1546"/>
      <c r="J162" s="107" t="s">
        <v>3498</v>
      </c>
      <c r="K162" s="107" t="s">
        <v>3497</v>
      </c>
      <c r="L162" s="88" t="s">
        <v>245</v>
      </c>
      <c r="M162" s="1454"/>
      <c r="N162" s="1643"/>
      <c r="O162" s="1643"/>
      <c r="P162" s="1473"/>
      <c r="Q162" s="1474"/>
    </row>
    <row r="163" spans="2:17" ht="60" customHeight="1" x14ac:dyDescent="0.25">
      <c r="B163" s="1643"/>
      <c r="C163" s="1454"/>
      <c r="D163" s="1643"/>
      <c r="E163" s="1643"/>
      <c r="F163" s="1454"/>
      <c r="G163" s="1787"/>
      <c r="H163" s="2200"/>
      <c r="I163" s="1546"/>
      <c r="J163" s="1475" t="s">
        <v>3496</v>
      </c>
      <c r="K163" s="1475" t="s">
        <v>3495</v>
      </c>
      <c r="L163" s="1445" t="s">
        <v>245</v>
      </c>
      <c r="M163" s="1454"/>
      <c r="N163" s="1643"/>
      <c r="O163" s="1643"/>
      <c r="P163" s="1473"/>
      <c r="Q163" s="1474"/>
    </row>
    <row r="164" spans="2:17" x14ac:dyDescent="0.25">
      <c r="B164" s="1644"/>
      <c r="C164" s="1446"/>
      <c r="D164" s="1644"/>
      <c r="E164" s="1644"/>
      <c r="F164" s="1446"/>
      <c r="G164" s="1788"/>
      <c r="H164" s="2201"/>
      <c r="I164" s="1547"/>
      <c r="J164" s="1477"/>
      <c r="K164" s="1477"/>
      <c r="L164" s="1446"/>
      <c r="M164" s="1446"/>
      <c r="N164" s="1644"/>
      <c r="O164" s="1644"/>
      <c r="P164" s="1452"/>
      <c r="Q164" s="1453"/>
    </row>
    <row r="165" spans="2:17" ht="30" x14ac:dyDescent="0.25">
      <c r="B165" s="2174" t="s">
        <v>3494</v>
      </c>
      <c r="C165" s="1503" t="s">
        <v>1244</v>
      </c>
      <c r="D165" s="1475" t="s">
        <v>3493</v>
      </c>
      <c r="E165" s="1484">
        <v>92537373</v>
      </c>
      <c r="F165" s="1484" t="s">
        <v>379</v>
      </c>
      <c r="G165" s="1475" t="s">
        <v>161</v>
      </c>
      <c r="H165" s="1481">
        <v>38611</v>
      </c>
      <c r="I165" s="1478" t="s">
        <v>81</v>
      </c>
      <c r="J165" s="107" t="s">
        <v>3492</v>
      </c>
      <c r="K165" s="107" t="s">
        <v>3491</v>
      </c>
      <c r="L165" s="107" t="s">
        <v>3490</v>
      </c>
      <c r="M165" s="1445" t="s">
        <v>20</v>
      </c>
      <c r="N165" s="1445" t="s">
        <v>20</v>
      </c>
      <c r="O165" s="1445" t="s">
        <v>20</v>
      </c>
      <c r="P165" s="1467"/>
      <c r="Q165" s="1468"/>
    </row>
    <row r="166" spans="2:17" ht="30" x14ac:dyDescent="0.25">
      <c r="B166" s="2185"/>
      <c r="C166" s="2198"/>
      <c r="D166" s="1476"/>
      <c r="E166" s="1485"/>
      <c r="F166" s="1485"/>
      <c r="G166" s="1476"/>
      <c r="H166" s="1482"/>
      <c r="I166" s="1479"/>
      <c r="J166" s="360" t="s">
        <v>3489</v>
      </c>
      <c r="K166" s="107" t="s">
        <v>3488</v>
      </c>
      <c r="L166" s="107" t="s">
        <v>3487</v>
      </c>
      <c r="M166" s="1454"/>
      <c r="N166" s="1454"/>
      <c r="O166" s="1454"/>
      <c r="P166" s="1469"/>
      <c r="Q166" s="1470"/>
    </row>
    <row r="167" spans="2:17" ht="30" x14ac:dyDescent="0.25">
      <c r="B167" s="2175"/>
      <c r="C167" s="1504"/>
      <c r="D167" s="1477"/>
      <c r="E167" s="1486"/>
      <c r="F167" s="1486"/>
      <c r="G167" s="1477"/>
      <c r="H167" s="1483"/>
      <c r="I167" s="1480"/>
      <c r="J167" s="107" t="s">
        <v>3486</v>
      </c>
      <c r="K167" s="107" t="s">
        <v>3485</v>
      </c>
      <c r="L167" s="107" t="s">
        <v>3484</v>
      </c>
      <c r="M167" s="1446"/>
      <c r="N167" s="1446"/>
      <c r="O167" s="1446"/>
      <c r="P167" s="1471"/>
      <c r="Q167" s="1472"/>
    </row>
    <row r="169" spans="2:17" ht="15.75" thickBot="1" x14ac:dyDescent="0.3"/>
    <row r="170" spans="2:17" ht="30" x14ac:dyDescent="0.25">
      <c r="B170" s="766" t="s">
        <v>19</v>
      </c>
      <c r="C170" s="766" t="s">
        <v>152</v>
      </c>
      <c r="D170" s="472" t="s">
        <v>153</v>
      </c>
      <c r="E170" s="766" t="s">
        <v>29</v>
      </c>
      <c r="F170" s="503" t="s">
        <v>182</v>
      </c>
      <c r="G170" s="507"/>
    </row>
    <row r="171" spans="2:17" ht="108" x14ac:dyDescent="0.2">
      <c r="B171" s="1455" t="s">
        <v>183</v>
      </c>
      <c r="C171" s="508" t="s">
        <v>184</v>
      </c>
      <c r="D171" s="740">
        <v>25</v>
      </c>
      <c r="E171" s="740">
        <v>0</v>
      </c>
      <c r="F171" s="1422">
        <f>+E171+E172+E173</f>
        <v>10</v>
      </c>
      <c r="G171" s="509"/>
    </row>
    <row r="172" spans="2:17" ht="96" x14ac:dyDescent="0.2">
      <c r="B172" s="1455"/>
      <c r="C172" s="508" t="s">
        <v>185</v>
      </c>
      <c r="D172" s="757">
        <v>25</v>
      </c>
      <c r="E172" s="740">
        <v>0</v>
      </c>
      <c r="F172" s="1456"/>
      <c r="G172" s="509"/>
    </row>
    <row r="173" spans="2:17" ht="60" x14ac:dyDescent="0.2">
      <c r="B173" s="1455"/>
      <c r="C173" s="508" t="s">
        <v>186</v>
      </c>
      <c r="D173" s="740">
        <v>10</v>
      </c>
      <c r="E173" s="740">
        <v>10</v>
      </c>
      <c r="F173" s="1423"/>
      <c r="G173" s="509"/>
    </row>
    <row r="174" spans="2:17" x14ac:dyDescent="0.25">
      <c r="C174" s="442"/>
    </row>
    <row r="177" spans="2:5" x14ac:dyDescent="0.25">
      <c r="B177" s="441" t="s">
        <v>187</v>
      </c>
    </row>
    <row r="180" spans="2:5" x14ac:dyDescent="0.25">
      <c r="B180" s="443" t="s">
        <v>19</v>
      </c>
      <c r="C180" s="443" t="s">
        <v>28</v>
      </c>
      <c r="D180" s="766" t="s">
        <v>29</v>
      </c>
      <c r="E180" s="766" t="s">
        <v>30</v>
      </c>
    </row>
    <row r="181" spans="2:5" ht="28.5" x14ac:dyDescent="0.25">
      <c r="B181" s="444" t="s">
        <v>188</v>
      </c>
      <c r="C181" s="837">
        <v>40</v>
      </c>
      <c r="D181" s="740">
        <f>+E151</f>
        <v>40</v>
      </c>
      <c r="E181" s="1445">
        <f>+D181+D182</f>
        <v>50</v>
      </c>
    </row>
    <row r="182" spans="2:5" ht="42.75" x14ac:dyDescent="0.25">
      <c r="B182" s="444" t="s">
        <v>189</v>
      </c>
      <c r="C182" s="837">
        <v>60</v>
      </c>
      <c r="D182" s="740">
        <f>+F171</f>
        <v>10</v>
      </c>
      <c r="E182" s="1446"/>
    </row>
  </sheetData>
  <mergeCells count="155">
    <mergeCell ref="P158:Q158"/>
    <mergeCell ref="B123:N123"/>
    <mergeCell ref="D126:E126"/>
    <mergeCell ref="D127:E127"/>
    <mergeCell ref="B130:P130"/>
    <mergeCell ref="B133:N133"/>
    <mergeCell ref="P93:Q99"/>
    <mergeCell ref="M165:M167"/>
    <mergeCell ref="N165:N167"/>
    <mergeCell ref="O165:O167"/>
    <mergeCell ref="P159:Q159"/>
    <mergeCell ref="P165:Q167"/>
    <mergeCell ref="M160:M164"/>
    <mergeCell ref="N160:N164"/>
    <mergeCell ref="O160:O164"/>
    <mergeCell ref="P160:Q164"/>
    <mergeCell ref="B137:M137"/>
    <mergeCell ref="H119:H120"/>
    <mergeCell ref="I119:I120"/>
    <mergeCell ref="M119:M120"/>
    <mergeCell ref="B171:B173"/>
    <mergeCell ref="F171:F173"/>
    <mergeCell ref="J163:J164"/>
    <mergeCell ref="K163:K164"/>
    <mergeCell ref="L163:L164"/>
    <mergeCell ref="I165:I167"/>
    <mergeCell ref="B139:M139"/>
    <mergeCell ref="E151:E153"/>
    <mergeCell ref="B156:N156"/>
    <mergeCell ref="J158:L158"/>
    <mergeCell ref="B165:B167"/>
    <mergeCell ref="C165:C167"/>
    <mergeCell ref="D165:D167"/>
    <mergeCell ref="E165:E167"/>
    <mergeCell ref="F165:F167"/>
    <mergeCell ref="G165:G167"/>
    <mergeCell ref="E181:E182"/>
    <mergeCell ref="H160:H164"/>
    <mergeCell ref="I160:I164"/>
    <mergeCell ref="B160:B164"/>
    <mergeCell ref="C160:C164"/>
    <mergeCell ref="D160:D164"/>
    <mergeCell ref="E160:E164"/>
    <mergeCell ref="F160:F164"/>
    <mergeCell ref="G160:G164"/>
    <mergeCell ref="H165:H167"/>
    <mergeCell ref="N119:N120"/>
    <mergeCell ref="O119:O120"/>
    <mergeCell ref="P119:Q120"/>
    <mergeCell ref="B119:B120"/>
    <mergeCell ref="C119:C120"/>
    <mergeCell ref="D119:D120"/>
    <mergeCell ref="E119:E120"/>
    <mergeCell ref="F119:F120"/>
    <mergeCell ref="G119:G120"/>
    <mergeCell ref="N112:N116"/>
    <mergeCell ref="O112:O116"/>
    <mergeCell ref="P112:Q116"/>
    <mergeCell ref="B117:B118"/>
    <mergeCell ref="C117:C118"/>
    <mergeCell ref="D117:D118"/>
    <mergeCell ref="E117:E118"/>
    <mergeCell ref="F117:F118"/>
    <mergeCell ref="G117:G118"/>
    <mergeCell ref="H117:H118"/>
    <mergeCell ref="I117:I118"/>
    <mergeCell ref="M117:M118"/>
    <mergeCell ref="N117:N118"/>
    <mergeCell ref="O117:O118"/>
    <mergeCell ref="P117:Q118"/>
    <mergeCell ref="B112:B116"/>
    <mergeCell ref="C112:C116"/>
    <mergeCell ref="D112:D116"/>
    <mergeCell ref="E112:E116"/>
    <mergeCell ref="F112:F116"/>
    <mergeCell ref="G112:G116"/>
    <mergeCell ref="H112:H116"/>
    <mergeCell ref="I112:I116"/>
    <mergeCell ref="M112:M116"/>
    <mergeCell ref="P100:Q109"/>
    <mergeCell ref="P110:Q111"/>
    <mergeCell ref="B110:B111"/>
    <mergeCell ref="C110:C111"/>
    <mergeCell ref="D110:D111"/>
    <mergeCell ref="E110:E111"/>
    <mergeCell ref="F110:F111"/>
    <mergeCell ref="G110:G111"/>
    <mergeCell ref="H110:H111"/>
    <mergeCell ref="B100:B109"/>
    <mergeCell ref="I110:I111"/>
    <mergeCell ref="M110:M111"/>
    <mergeCell ref="N110:N111"/>
    <mergeCell ref="O110:O111"/>
    <mergeCell ref="N100:N109"/>
    <mergeCell ref="O100:O109"/>
    <mergeCell ref="I100:I109"/>
    <mergeCell ref="M100:M109"/>
    <mergeCell ref="O93:O99"/>
    <mergeCell ref="B93:B99"/>
    <mergeCell ref="C93:C99"/>
    <mergeCell ref="D93:D99"/>
    <mergeCell ref="E93:E99"/>
    <mergeCell ref="F93:F99"/>
    <mergeCell ref="C100:C109"/>
    <mergeCell ref="D100:D109"/>
    <mergeCell ref="E100:E109"/>
    <mergeCell ref="F100:F109"/>
    <mergeCell ref="G100:G109"/>
    <mergeCell ref="H100:H109"/>
    <mergeCell ref="G93:G99"/>
    <mergeCell ref="G87:G92"/>
    <mergeCell ref="H87:H92"/>
    <mergeCell ref="I87:I92"/>
    <mergeCell ref="M87:M92"/>
    <mergeCell ref="N87:N92"/>
    <mergeCell ref="H93:H99"/>
    <mergeCell ref="I93:I99"/>
    <mergeCell ref="M93:M99"/>
    <mergeCell ref="N93:N99"/>
    <mergeCell ref="F87:F92"/>
    <mergeCell ref="P87:Q92"/>
    <mergeCell ref="O68:P68"/>
    <mergeCell ref="O69:P69"/>
    <mergeCell ref="O70:P70"/>
    <mergeCell ref="O71:P71"/>
    <mergeCell ref="O72:P72"/>
    <mergeCell ref="O73:P73"/>
    <mergeCell ref="O87:O92"/>
    <mergeCell ref="O74:P74"/>
    <mergeCell ref="B80:N80"/>
    <mergeCell ref="J85:L85"/>
    <mergeCell ref="P85:Q85"/>
    <mergeCell ref="P86:Q86"/>
    <mergeCell ref="B87:B92"/>
    <mergeCell ref="C87:C92"/>
    <mergeCell ref="D87:D92"/>
    <mergeCell ref="E87:E92"/>
    <mergeCell ref="E40:E41"/>
    <mergeCell ref="M45:N45"/>
    <mergeCell ref="B49:M49"/>
    <mergeCell ref="B58:B59"/>
    <mergeCell ref="C58:C59"/>
    <mergeCell ref="D58:E58"/>
    <mergeCell ref="C62:N62"/>
    <mergeCell ref="B64:N64"/>
    <mergeCell ref="O67:P67"/>
    <mergeCell ref="B2:P2"/>
    <mergeCell ref="B4:P4"/>
    <mergeCell ref="C6:N6"/>
    <mergeCell ref="C7:N7"/>
    <mergeCell ref="C8:N8"/>
    <mergeCell ref="C9:N9"/>
    <mergeCell ref="C10:E10"/>
    <mergeCell ref="B14:C21"/>
    <mergeCell ref="B22:C22"/>
  </mergeCells>
  <dataValidations count="2">
    <dataValidation type="decimal" allowBlank="1" showInputMessage="1" showErrorMessage="1" sqref="WVH983098 WBP983098 VRT983098 VHX983098 UYB983098 UOF983098 UEJ983098 TUN983098 TKR983098 TAV983098 SQZ983098 SHD983098 RXH983098 RNL983098 RDP983098 QTT983098 QJX983098 QAB983098 PQF983098 PGJ983098 OWN983098 OMR983098 OCV983098 NSZ983098 NJD983098 MZH983098 MPL983098 MFP983098 LVT983098 LLX983098 LCB983098 KSF983098 KIJ983098 JYN983098 JOR983098 JEV983098 IUZ983098 ILD983098 IBH983098 HRL983098 HHP983098 GXT983098 GNX983098 GEB983098 FUF983098 FKJ983098 FAN983098 EQR983098 EGV983098 DWZ983098 DND983098 DDH983098 CTL983098 CJP983098 BZT983098 BPX983098 BGB983098 AWF983098 AMJ983098 ACN983098 SR983098 IV983098 C983098 WVH917562 WLL917562 WBP917562 VRT917562 VHX917562 UYB917562 UOF917562 UEJ917562 TUN917562 TKR917562 TAV917562 SQZ917562 SHD917562 RXH917562 RNL917562 RDP917562 QTT917562 QJX917562 QAB917562 PQF917562 PGJ917562 OWN917562 OMR917562 OCV917562 NSZ917562 NJD917562 MZH917562 MPL917562 MFP917562 LVT917562 LLX917562 LCB917562 KSF917562 KIJ917562 JYN917562 JOR917562 JEV917562 IUZ917562 ILD917562 IBH917562 HRL917562 HHP917562 GXT917562 GNX917562 GEB917562 FUF917562 FKJ917562 FAN917562 EQR917562 EGV917562 DWZ917562 DND917562 DDH917562 CTL917562 CJP917562 BZT917562 BPX917562 BGB917562 AWF917562 AMJ917562 ACN917562 SR917562 IV917562 C917562 WVH852026 WLL852026 WBP852026 VRT852026 VHX852026 UYB852026 UOF852026 UEJ852026 TUN852026 TKR852026 TAV852026 SQZ852026 SHD852026 RXH852026 RNL852026 RDP852026 QTT852026 QJX852026 QAB852026 PQF852026 PGJ852026 OWN852026 OMR852026 OCV852026 NSZ852026 NJD852026 MZH852026 MPL852026 MFP852026 LVT852026 LLX852026 LCB852026 KSF852026 KIJ852026 JYN852026 JOR852026 JEV852026 IUZ852026 ILD852026 IBH852026 HRL852026 HHP852026 GXT852026 GNX852026 GEB852026 FUF852026 FKJ852026 FAN852026 EQR852026 EGV852026 DWZ852026 DND852026 DDH852026 CTL852026 CJP852026 BZT852026 BPX852026 BGB852026 AWF852026 AMJ852026 ACN852026 SR852026 IV852026 C852026 WVH786490 WLL786490 WBP786490 VRT786490 VHX786490 UYB786490 UOF786490 UEJ786490 TUN786490 TKR786490 TAV786490 SQZ786490 SHD786490 RXH786490 RNL786490 RDP786490 QTT786490 QJX786490 QAB786490 PQF786490 PGJ786490 OWN786490 OMR786490 OCV786490 NSZ786490 NJD786490 MZH786490 MPL786490 MFP786490 LVT786490 LLX786490 LCB786490 KSF786490 KIJ786490 JYN786490 JOR786490 JEV786490 IUZ786490 ILD786490 IBH786490 HRL786490 HHP786490 GXT786490 GNX786490 GEB786490 FUF786490 FKJ786490 FAN786490 EQR786490 EGV786490 DWZ786490 DND786490 DDH786490 CTL786490 CJP786490 BZT786490 BPX786490 BGB786490 AWF786490 AMJ786490 ACN786490 SR786490 IV786490 C786490 WVH720954 WLL720954 WBP720954 VRT720954 VHX720954 UYB720954 UOF720954 UEJ720954 TUN720954 TKR720954 TAV720954 SQZ720954 SHD720954 RXH720954 RNL720954 RDP720954 QTT720954 QJX720954 QAB720954 PQF720954 PGJ720954 OWN720954 OMR720954 OCV720954 NSZ720954 NJD720954 MZH720954 MPL720954 MFP720954 LVT720954 LLX720954 LCB720954 KSF720954 KIJ720954 JYN720954 JOR720954 JEV720954 IUZ720954 ILD720954 IBH720954 HRL720954 HHP720954 GXT720954 GNX720954 GEB720954 FUF720954 FKJ720954 FAN720954 EQR720954 EGV720954 DWZ720954 DND720954 DDH720954 CTL720954 CJP720954 BZT720954 BPX720954 BGB720954 AWF720954 AMJ720954 ACN720954 SR720954 IV720954 C720954 WVH655418 WLL655418 WBP655418 VRT655418 VHX655418 UYB655418 UOF655418 UEJ655418 TUN655418 TKR655418 TAV655418 SQZ655418 SHD655418 RXH655418 RNL655418 RDP655418 QTT655418 QJX655418 QAB655418 PQF655418 PGJ655418 OWN655418 OMR655418 OCV655418 NSZ655418 NJD655418 MZH655418 MPL655418 MFP655418 LVT655418 LLX655418 LCB655418 KSF655418 KIJ655418 JYN655418 JOR655418 JEV655418 IUZ655418 ILD655418 IBH655418 HRL655418 HHP655418 GXT655418 GNX655418 GEB655418 FUF655418 FKJ655418 FAN655418 EQR655418 EGV655418 DWZ655418 DND655418 DDH655418 CTL655418 CJP655418 BZT655418 BPX655418 BGB655418 AWF655418 AMJ655418 ACN655418 SR655418 IV655418 C655418 WVH589882 WLL589882 WBP589882 VRT589882 VHX589882 UYB589882 UOF589882 UEJ589882 TUN589882 TKR589882 TAV589882 SQZ589882 SHD589882 RXH589882 RNL589882 RDP589882 QTT589882 QJX589882 QAB589882 PQF589882 PGJ589882 OWN589882 OMR589882 OCV589882 NSZ589882 NJD589882 MZH589882 MPL589882 MFP589882 LVT589882 LLX589882 LCB589882 KSF589882 KIJ589882 JYN589882 JOR589882 JEV589882 IUZ589882 ILD589882 IBH589882 HRL589882 HHP589882 GXT589882 GNX589882 GEB589882 FUF589882 FKJ589882 FAN589882 EQR589882 EGV589882 DWZ589882 DND589882 DDH589882 CTL589882 CJP589882 BZT589882 BPX589882 BGB589882 AWF589882 AMJ589882 ACN589882 SR589882 IV589882 C589882 WVH524346 WLL524346 WBP524346 VRT524346 VHX524346 UYB524346 UOF524346 UEJ524346 TUN524346 TKR524346 TAV524346 SQZ524346 SHD524346 RXH524346 RNL524346 RDP524346 QTT524346 QJX524346 QAB524346 PQF524346 PGJ524346 OWN524346 OMR524346 OCV524346 NSZ524346 NJD524346 MZH524346 MPL524346 MFP524346 LVT524346 LLX524346 LCB524346 KSF524346 KIJ524346 JYN524346 JOR524346 JEV524346 IUZ524346 ILD524346 IBH524346 HRL524346 HHP524346 GXT524346 GNX524346 GEB524346 FUF524346 FKJ524346 FAN524346 EQR524346 EGV524346 DWZ524346 DND524346 DDH524346 CTL524346 CJP524346 BZT524346 BPX524346 BGB524346 AWF524346 AMJ524346 ACN524346 SR524346 IV524346 C524346 WVH458810 WLL458810 WBP458810 VRT458810 VHX458810 UYB458810 UOF458810 UEJ458810 TUN458810 TKR458810 TAV458810 SQZ458810 SHD458810 RXH458810 RNL458810 RDP458810 QTT458810 QJX458810 QAB458810 PQF458810 PGJ458810 OWN458810 OMR458810 OCV458810 NSZ458810 NJD458810 MZH458810 MPL458810 MFP458810 LVT458810 LLX458810 LCB458810 KSF458810 KIJ458810 JYN458810 JOR458810 JEV458810 IUZ458810 ILD458810 IBH458810 HRL458810 HHP458810 GXT458810 GNX458810 GEB458810 FUF458810 FKJ458810 FAN458810 EQR458810 EGV458810 DWZ458810 DND458810 DDH458810 CTL458810 CJP458810 BZT458810 BPX458810 BGB458810 AWF458810 AMJ458810 ACN458810 SR458810 IV458810 C458810 WVH393274 WLL393274 WBP393274 VRT393274 VHX393274 UYB393274 UOF393274 UEJ393274 TUN393274 TKR393274 TAV393274 SQZ393274 SHD393274 RXH393274 RNL393274 RDP393274 QTT393274 QJX393274 QAB393274 PQF393274 PGJ393274 OWN393274 OMR393274 OCV393274 NSZ393274 NJD393274 MZH393274 MPL393274 MFP393274 LVT393274 LLX393274 LCB393274 KSF393274 KIJ393274 JYN393274 JOR393274 JEV393274 IUZ393274 ILD393274 IBH393274 HRL393274 HHP393274 GXT393274 GNX393274 GEB393274 FUF393274 FKJ393274 FAN393274 EQR393274 EGV393274 DWZ393274 DND393274 DDH393274 CTL393274 CJP393274 BZT393274 BPX393274 BGB393274 AWF393274 AMJ393274 ACN393274 SR393274 IV393274 C393274 WVH327738 WLL327738 WBP327738 VRT327738 VHX327738 UYB327738 UOF327738 UEJ327738 TUN327738 TKR327738 TAV327738 SQZ327738 SHD327738 RXH327738 RNL327738 RDP327738 QTT327738 QJX327738 QAB327738 PQF327738 PGJ327738 OWN327738 OMR327738 OCV327738 NSZ327738 NJD327738 MZH327738 MPL327738 MFP327738 LVT327738 LLX327738 LCB327738 KSF327738 KIJ327738 JYN327738 JOR327738 JEV327738 IUZ327738 ILD327738 IBH327738 HRL327738 HHP327738 GXT327738 GNX327738 GEB327738 FUF327738 FKJ327738 FAN327738 EQR327738 EGV327738 DWZ327738 DND327738 DDH327738 CTL327738 CJP327738 BZT327738 BPX327738 BGB327738 AWF327738 AMJ327738 ACN327738 SR327738 IV327738 C327738 WVH262202 WLL262202 WBP262202 VRT262202 VHX262202 UYB262202 UOF262202 UEJ262202 TUN262202 TKR262202 TAV262202 SQZ262202 SHD262202 RXH262202 RNL262202 RDP262202 QTT262202 QJX262202 QAB262202 PQF262202 PGJ262202 OWN262202 OMR262202 OCV262202 NSZ262202 NJD262202 MZH262202 MPL262202 MFP262202 LVT262202 LLX262202 LCB262202 KSF262202 KIJ262202 JYN262202 JOR262202 JEV262202 IUZ262202 ILD262202 IBH262202 HRL262202 HHP262202 GXT262202 GNX262202 GEB262202 FUF262202 FKJ262202 FAN262202 EQR262202 EGV262202 DWZ262202 DND262202 DDH262202 CTL262202 CJP262202 BZT262202 BPX262202 BGB262202 AWF262202 AMJ262202 ACN262202 SR262202 IV262202 C262202 WVH196666 WLL196666 WBP196666 VRT196666 VHX196666 UYB196666 UOF196666 UEJ196666 TUN196666 TKR196666 TAV196666 SQZ196666 SHD196666 RXH196666 RNL196666 RDP196666 QTT196666 QJX196666 QAB196666 PQF196666 PGJ196666 OWN196666 OMR196666 OCV196666 NSZ196666 NJD196666 MZH196666 MPL196666 MFP196666 LVT196666 LLX196666 LCB196666 KSF196666 KIJ196666 JYN196666 JOR196666 JEV196666 IUZ196666 ILD196666 IBH196666 HRL196666 HHP196666 GXT196666 GNX196666 GEB196666 FUF196666 FKJ196666 FAN196666 EQR196666 EGV196666 DWZ196666 DND196666 DDH196666 CTL196666 CJP196666 BZT196666 BPX196666 BGB196666 AWF196666 AMJ196666 ACN196666 SR196666 IV196666 C196666 WVH131130 WLL131130 WBP131130 VRT131130 VHX131130 UYB131130 UOF131130 UEJ131130 TUN131130 TKR131130 TAV131130 SQZ131130 SHD131130 RXH131130 RNL131130 RDP131130 QTT131130 QJX131130 QAB131130 PQF131130 PGJ131130 OWN131130 OMR131130 OCV131130 NSZ131130 NJD131130 MZH131130 MPL131130 MFP131130 LVT131130 LLX131130 LCB131130 KSF131130 KIJ131130 JYN131130 JOR131130 JEV131130 IUZ131130 ILD131130 IBH131130 HRL131130 HHP131130 GXT131130 GNX131130 GEB131130 FUF131130 FKJ131130 FAN131130 EQR131130 EGV131130 DWZ131130 DND131130 DDH131130 CTL131130 CJP131130 BZT131130 BPX131130 BGB131130 AWF131130 AMJ131130 ACN131130 SR131130 IV131130 C131130 WVH65594 WLL65594 WBP65594 VRT65594 VHX65594 UYB65594 UOF65594 UEJ65594 TUN65594 TKR65594 TAV65594 SQZ65594 SHD65594 RXH65594 RNL65594 RDP65594 QTT65594 QJX65594 QAB65594 PQF65594 PGJ65594 OWN65594 OMR65594 OCV65594 NSZ65594 NJD65594 MZH65594 MPL65594 MFP65594 LVT65594 LLX65594 LCB65594 KSF65594 KIJ65594 JYN65594 JOR65594 JEV65594 IUZ65594 ILD65594 IBH65594 HRL65594 HHP65594 GXT65594 GNX65594 GEB65594 FUF65594 FKJ65594 FAN65594 EQR65594 EGV65594 DWZ65594 DND65594 DDH65594 CTL65594 CJP65594 BZT65594 BPX65594 BGB65594 AWF65594 AMJ65594 ACN65594 SR65594 IV65594 C65594 WLL98309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8 WLI983098 WBM983098 VRQ983098 VHU983098 UXY983098 UOC983098 UEG983098 TUK983098 TKO983098 TAS983098 SQW983098 SHA983098 RXE983098 RNI983098 RDM983098 QTQ983098 QJU983098 PZY983098 PQC983098 PGG983098 OWK983098 OMO983098 OCS983098 NSW983098 NJA983098 MZE983098 MPI983098 MFM983098 LVQ983098 LLU983098 LBY983098 KSC983098 KIG983098 JYK983098 JOO983098 JES983098 IUW983098 ILA983098 IBE983098 HRI983098 HHM983098 GXQ983098 GNU983098 GDY983098 FUC983098 FKG983098 FAK983098 EQO983098 EGS983098 DWW983098 DNA983098 DDE983098 CTI983098 CJM983098 BZQ983098 BPU983098 BFY983098 AWC983098 AMG983098 ACK983098 SO983098 IS983098 A983098 WVE917562 WLI917562 WBM917562 VRQ917562 VHU917562 UXY917562 UOC917562 UEG917562 TUK917562 TKO917562 TAS917562 SQW917562 SHA917562 RXE917562 RNI917562 RDM917562 QTQ917562 QJU917562 PZY917562 PQC917562 PGG917562 OWK917562 OMO917562 OCS917562 NSW917562 NJA917562 MZE917562 MPI917562 MFM917562 LVQ917562 LLU917562 LBY917562 KSC917562 KIG917562 JYK917562 JOO917562 JES917562 IUW917562 ILA917562 IBE917562 HRI917562 HHM917562 GXQ917562 GNU917562 GDY917562 FUC917562 FKG917562 FAK917562 EQO917562 EGS917562 DWW917562 DNA917562 DDE917562 CTI917562 CJM917562 BZQ917562 BPU917562 BFY917562 AWC917562 AMG917562 ACK917562 SO917562 IS917562 A917562 WVE852026 WLI852026 WBM852026 VRQ852026 VHU852026 UXY852026 UOC852026 UEG852026 TUK852026 TKO852026 TAS852026 SQW852026 SHA852026 RXE852026 RNI852026 RDM852026 QTQ852026 QJU852026 PZY852026 PQC852026 PGG852026 OWK852026 OMO852026 OCS852026 NSW852026 NJA852026 MZE852026 MPI852026 MFM852026 LVQ852026 LLU852026 LBY852026 KSC852026 KIG852026 JYK852026 JOO852026 JES852026 IUW852026 ILA852026 IBE852026 HRI852026 HHM852026 GXQ852026 GNU852026 GDY852026 FUC852026 FKG852026 FAK852026 EQO852026 EGS852026 DWW852026 DNA852026 DDE852026 CTI852026 CJM852026 BZQ852026 BPU852026 BFY852026 AWC852026 AMG852026 ACK852026 SO852026 IS852026 A852026 WVE786490 WLI786490 WBM786490 VRQ786490 VHU786490 UXY786490 UOC786490 UEG786490 TUK786490 TKO786490 TAS786490 SQW786490 SHA786490 RXE786490 RNI786490 RDM786490 QTQ786490 QJU786490 PZY786490 PQC786490 PGG786490 OWK786490 OMO786490 OCS786490 NSW786490 NJA786490 MZE786490 MPI786490 MFM786490 LVQ786490 LLU786490 LBY786490 KSC786490 KIG786490 JYK786490 JOO786490 JES786490 IUW786490 ILA786490 IBE786490 HRI786490 HHM786490 GXQ786490 GNU786490 GDY786490 FUC786490 FKG786490 FAK786490 EQO786490 EGS786490 DWW786490 DNA786490 DDE786490 CTI786490 CJM786490 BZQ786490 BPU786490 BFY786490 AWC786490 AMG786490 ACK786490 SO786490 IS786490 A786490 WVE720954 WLI720954 WBM720954 VRQ720954 VHU720954 UXY720954 UOC720954 UEG720954 TUK720954 TKO720954 TAS720954 SQW720954 SHA720954 RXE720954 RNI720954 RDM720954 QTQ720954 QJU720954 PZY720954 PQC720954 PGG720954 OWK720954 OMO720954 OCS720954 NSW720954 NJA720954 MZE720954 MPI720954 MFM720954 LVQ720954 LLU720954 LBY720954 KSC720954 KIG720954 JYK720954 JOO720954 JES720954 IUW720954 ILA720954 IBE720954 HRI720954 HHM720954 GXQ720954 GNU720954 GDY720954 FUC720954 FKG720954 FAK720954 EQO720954 EGS720954 DWW720954 DNA720954 DDE720954 CTI720954 CJM720954 BZQ720954 BPU720954 BFY720954 AWC720954 AMG720954 ACK720954 SO720954 IS720954 A720954 WVE655418 WLI655418 WBM655418 VRQ655418 VHU655418 UXY655418 UOC655418 UEG655418 TUK655418 TKO655418 TAS655418 SQW655418 SHA655418 RXE655418 RNI655418 RDM655418 QTQ655418 QJU655418 PZY655418 PQC655418 PGG655418 OWK655418 OMO655418 OCS655418 NSW655418 NJA655418 MZE655418 MPI655418 MFM655418 LVQ655418 LLU655418 LBY655418 KSC655418 KIG655418 JYK655418 JOO655418 JES655418 IUW655418 ILA655418 IBE655418 HRI655418 HHM655418 GXQ655418 GNU655418 GDY655418 FUC655418 FKG655418 FAK655418 EQO655418 EGS655418 DWW655418 DNA655418 DDE655418 CTI655418 CJM655418 BZQ655418 BPU655418 BFY655418 AWC655418 AMG655418 ACK655418 SO655418 IS655418 A655418 WVE589882 WLI589882 WBM589882 VRQ589882 VHU589882 UXY589882 UOC589882 UEG589882 TUK589882 TKO589882 TAS589882 SQW589882 SHA589882 RXE589882 RNI589882 RDM589882 QTQ589882 QJU589882 PZY589882 PQC589882 PGG589882 OWK589882 OMO589882 OCS589882 NSW589882 NJA589882 MZE589882 MPI589882 MFM589882 LVQ589882 LLU589882 LBY589882 KSC589882 KIG589882 JYK589882 JOO589882 JES589882 IUW589882 ILA589882 IBE589882 HRI589882 HHM589882 GXQ589882 GNU589882 GDY589882 FUC589882 FKG589882 FAK589882 EQO589882 EGS589882 DWW589882 DNA589882 DDE589882 CTI589882 CJM589882 BZQ589882 BPU589882 BFY589882 AWC589882 AMG589882 ACK589882 SO589882 IS589882 A589882 WVE524346 WLI524346 WBM524346 VRQ524346 VHU524346 UXY524346 UOC524346 UEG524346 TUK524346 TKO524346 TAS524346 SQW524346 SHA524346 RXE524346 RNI524346 RDM524346 QTQ524346 QJU524346 PZY524346 PQC524346 PGG524346 OWK524346 OMO524346 OCS524346 NSW524346 NJA524346 MZE524346 MPI524346 MFM524346 LVQ524346 LLU524346 LBY524346 KSC524346 KIG524346 JYK524346 JOO524346 JES524346 IUW524346 ILA524346 IBE524346 HRI524346 HHM524346 GXQ524346 GNU524346 GDY524346 FUC524346 FKG524346 FAK524346 EQO524346 EGS524346 DWW524346 DNA524346 DDE524346 CTI524346 CJM524346 BZQ524346 BPU524346 BFY524346 AWC524346 AMG524346 ACK524346 SO524346 IS524346 A524346 WVE458810 WLI458810 WBM458810 VRQ458810 VHU458810 UXY458810 UOC458810 UEG458810 TUK458810 TKO458810 TAS458810 SQW458810 SHA458810 RXE458810 RNI458810 RDM458810 QTQ458810 QJU458810 PZY458810 PQC458810 PGG458810 OWK458810 OMO458810 OCS458810 NSW458810 NJA458810 MZE458810 MPI458810 MFM458810 LVQ458810 LLU458810 LBY458810 KSC458810 KIG458810 JYK458810 JOO458810 JES458810 IUW458810 ILA458810 IBE458810 HRI458810 HHM458810 GXQ458810 GNU458810 GDY458810 FUC458810 FKG458810 FAK458810 EQO458810 EGS458810 DWW458810 DNA458810 DDE458810 CTI458810 CJM458810 BZQ458810 BPU458810 BFY458810 AWC458810 AMG458810 ACK458810 SO458810 IS458810 A458810 WVE393274 WLI393274 WBM393274 VRQ393274 VHU393274 UXY393274 UOC393274 UEG393274 TUK393274 TKO393274 TAS393274 SQW393274 SHA393274 RXE393274 RNI393274 RDM393274 QTQ393274 QJU393274 PZY393274 PQC393274 PGG393274 OWK393274 OMO393274 OCS393274 NSW393274 NJA393274 MZE393274 MPI393274 MFM393274 LVQ393274 LLU393274 LBY393274 KSC393274 KIG393274 JYK393274 JOO393274 JES393274 IUW393274 ILA393274 IBE393274 HRI393274 HHM393274 GXQ393274 GNU393274 GDY393274 FUC393274 FKG393274 FAK393274 EQO393274 EGS393274 DWW393274 DNA393274 DDE393274 CTI393274 CJM393274 BZQ393274 BPU393274 BFY393274 AWC393274 AMG393274 ACK393274 SO393274 IS393274 A393274 WVE327738 WLI327738 WBM327738 VRQ327738 VHU327738 UXY327738 UOC327738 UEG327738 TUK327738 TKO327738 TAS327738 SQW327738 SHA327738 RXE327738 RNI327738 RDM327738 QTQ327738 QJU327738 PZY327738 PQC327738 PGG327738 OWK327738 OMO327738 OCS327738 NSW327738 NJA327738 MZE327738 MPI327738 MFM327738 LVQ327738 LLU327738 LBY327738 KSC327738 KIG327738 JYK327738 JOO327738 JES327738 IUW327738 ILA327738 IBE327738 HRI327738 HHM327738 GXQ327738 GNU327738 GDY327738 FUC327738 FKG327738 FAK327738 EQO327738 EGS327738 DWW327738 DNA327738 DDE327738 CTI327738 CJM327738 BZQ327738 BPU327738 BFY327738 AWC327738 AMG327738 ACK327738 SO327738 IS327738 A327738 WVE262202 WLI262202 WBM262202 VRQ262202 VHU262202 UXY262202 UOC262202 UEG262202 TUK262202 TKO262202 TAS262202 SQW262202 SHA262202 RXE262202 RNI262202 RDM262202 QTQ262202 QJU262202 PZY262202 PQC262202 PGG262202 OWK262202 OMO262202 OCS262202 NSW262202 NJA262202 MZE262202 MPI262202 MFM262202 LVQ262202 LLU262202 LBY262202 KSC262202 KIG262202 JYK262202 JOO262202 JES262202 IUW262202 ILA262202 IBE262202 HRI262202 HHM262202 GXQ262202 GNU262202 GDY262202 FUC262202 FKG262202 FAK262202 EQO262202 EGS262202 DWW262202 DNA262202 DDE262202 CTI262202 CJM262202 BZQ262202 BPU262202 BFY262202 AWC262202 AMG262202 ACK262202 SO262202 IS262202 A262202 WVE196666 WLI196666 WBM196666 VRQ196666 VHU196666 UXY196666 UOC196666 UEG196666 TUK196666 TKO196666 TAS196666 SQW196666 SHA196666 RXE196666 RNI196666 RDM196666 QTQ196666 QJU196666 PZY196666 PQC196666 PGG196666 OWK196666 OMO196666 OCS196666 NSW196666 NJA196666 MZE196666 MPI196666 MFM196666 LVQ196666 LLU196666 LBY196666 KSC196666 KIG196666 JYK196666 JOO196666 JES196666 IUW196666 ILA196666 IBE196666 HRI196666 HHM196666 GXQ196666 GNU196666 GDY196666 FUC196666 FKG196666 FAK196666 EQO196666 EGS196666 DWW196666 DNA196666 DDE196666 CTI196666 CJM196666 BZQ196666 BPU196666 BFY196666 AWC196666 AMG196666 ACK196666 SO196666 IS196666 A196666 WVE131130 WLI131130 WBM131130 VRQ131130 VHU131130 UXY131130 UOC131130 UEG131130 TUK131130 TKO131130 TAS131130 SQW131130 SHA131130 RXE131130 RNI131130 RDM131130 QTQ131130 QJU131130 PZY131130 PQC131130 PGG131130 OWK131130 OMO131130 OCS131130 NSW131130 NJA131130 MZE131130 MPI131130 MFM131130 LVQ131130 LLU131130 LBY131130 KSC131130 KIG131130 JYK131130 JOO131130 JES131130 IUW131130 ILA131130 IBE131130 HRI131130 HHM131130 GXQ131130 GNU131130 GDY131130 FUC131130 FKG131130 FAK131130 EQO131130 EGS131130 DWW131130 DNA131130 DDE131130 CTI131130 CJM131130 BZQ131130 BPU131130 BFY131130 AWC131130 AMG131130 ACK131130 SO131130 IS131130 A131130 WVE65594 WLI65594 WBM65594 VRQ65594 VHU65594 UXY65594 UOC65594 UEG65594 TUK65594 TKO65594 TAS65594 SQW65594 SHA65594 RXE65594 RNI65594 RDM65594 QTQ65594 QJU65594 PZY65594 PQC65594 PGG65594 OWK65594 OMO65594 OCS65594 NSW65594 NJA65594 MZE65594 MPI65594 MFM65594 LVQ65594 LLU65594 LBY65594 KSC65594 KIG65594 JYK65594 JOO65594 JES65594 IUW65594 ILA65594 IBE65594 HRI65594 HHM65594 GXQ65594 GNU65594 GDY65594 FUC65594 FKG65594 FAK65594 EQO65594 EGS65594 DWW65594 DNA65594 DDE65594 CTI65594 CJM65594 BZQ65594 BPU65594 BFY65594 AWC65594 AMG65594 ACK65594 SO65594 IS65594 A6559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58"/>
  <sheetViews>
    <sheetView topLeftCell="A16"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6.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1561</v>
      </c>
      <c r="D6" s="1443"/>
      <c r="E6" s="1443"/>
      <c r="F6" s="1443"/>
      <c r="G6" s="1443"/>
      <c r="H6" s="1443"/>
      <c r="I6" s="1443"/>
      <c r="J6" s="1443"/>
      <c r="K6" s="1443"/>
      <c r="L6" s="1443"/>
      <c r="M6" s="1443"/>
      <c r="N6" s="1444"/>
    </row>
    <row r="7" spans="2:16" ht="16.5" thickBot="1" x14ac:dyDescent="0.3">
      <c r="B7" s="3" t="s">
        <v>4</v>
      </c>
      <c r="C7" s="1533" t="s">
        <v>1560</v>
      </c>
      <c r="D7" s="1443"/>
      <c r="E7" s="1443"/>
      <c r="F7" s="1443"/>
      <c r="G7" s="1443"/>
      <c r="H7" s="1443"/>
      <c r="I7" s="1443"/>
      <c r="J7" s="1443"/>
      <c r="K7" s="1443"/>
      <c r="L7" s="1443"/>
      <c r="M7" s="1443"/>
      <c r="N7" s="1444"/>
    </row>
    <row r="8" spans="2:16" ht="16.5" thickBot="1" x14ac:dyDescent="0.3">
      <c r="B8" s="3" t="s">
        <v>6</v>
      </c>
      <c r="C8" s="1533" t="s">
        <v>1559</v>
      </c>
      <c r="D8" s="1443"/>
      <c r="E8" s="1443"/>
      <c r="F8" s="1443"/>
      <c r="G8" s="1443"/>
      <c r="H8" s="1443"/>
      <c r="I8" s="1443"/>
      <c r="J8" s="1443"/>
      <c r="K8" s="1443"/>
      <c r="L8" s="1443"/>
      <c r="M8" s="1443"/>
      <c r="N8" s="1444"/>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8</v>
      </c>
      <c r="D10" s="1415"/>
      <c r="E10" s="1416"/>
      <c r="F10" s="4"/>
      <c r="G10" s="4"/>
      <c r="H10" s="4"/>
      <c r="I10" s="4"/>
      <c r="J10" s="4"/>
      <c r="K10" s="4"/>
      <c r="L10" s="4"/>
      <c r="M10" s="4"/>
      <c r="N10" s="5"/>
    </row>
    <row r="11" spans="2:16" ht="16.5" thickBot="1" x14ac:dyDescent="0.3">
      <c r="B11" s="6" t="s">
        <v>10</v>
      </c>
      <c r="C11" s="7">
        <v>41982</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c r="G14" s="16"/>
      <c r="I14" s="17"/>
      <c r="J14" s="17"/>
      <c r="K14" s="17"/>
      <c r="L14" s="17"/>
      <c r="M14" s="17"/>
      <c r="N14" s="14"/>
    </row>
    <row r="15" spans="2:16" x14ac:dyDescent="0.25">
      <c r="B15" s="1417"/>
      <c r="C15" s="1417"/>
      <c r="D15" s="760">
        <v>8</v>
      </c>
      <c r="E15" s="18">
        <v>822782714</v>
      </c>
      <c r="F15" s="19">
        <v>394</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c r="F22" s="19">
        <v>394</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315.20000000000005</v>
      </c>
      <c r="D24" s="32"/>
      <c r="E24" s="18">
        <v>822782714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0"/>
      <c r="D30" s="740" t="s">
        <v>23</v>
      </c>
      <c r="E30"/>
      <c r="F30"/>
      <c r="G30"/>
      <c r="H30"/>
      <c r="I30" s="13"/>
      <c r="J30" s="13"/>
      <c r="K30" s="13"/>
      <c r="L30" s="13"/>
      <c r="M30" s="13"/>
      <c r="N30" s="14"/>
    </row>
    <row r="31" spans="1:14" x14ac:dyDescent="0.25">
      <c r="A31" s="36"/>
      <c r="B31" s="41" t="s">
        <v>24</v>
      </c>
      <c r="C31" s="740"/>
      <c r="D31" s="740" t="s">
        <v>23</v>
      </c>
      <c r="E31"/>
      <c r="F31"/>
      <c r="G31"/>
      <c r="H31"/>
      <c r="I31" s="13"/>
      <c r="J31" s="13"/>
      <c r="K31" s="13"/>
      <c r="L31" s="13"/>
      <c r="M31" s="13"/>
      <c r="N31" s="14"/>
    </row>
    <row r="32" spans="1:14" x14ac:dyDescent="0.25">
      <c r="A32" s="36"/>
      <c r="B32" s="41" t="s">
        <v>25</v>
      </c>
      <c r="C32" s="740" t="s">
        <v>23</v>
      </c>
      <c r="D32" s="740"/>
      <c r="E32"/>
      <c r="F32"/>
      <c r="G32"/>
      <c r="H32"/>
      <c r="I32" s="13"/>
      <c r="J32" s="13"/>
      <c r="K32" s="13"/>
      <c r="L32" s="13"/>
      <c r="M32" s="13"/>
      <c r="N32" s="14"/>
    </row>
    <row r="33" spans="1:17" x14ac:dyDescent="0.25">
      <c r="A33" s="36"/>
      <c r="B33" s="41" t="s">
        <v>26</v>
      </c>
      <c r="C33" s="740"/>
      <c r="D33" s="740"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79">
        <v>0</v>
      </c>
      <c r="E40" s="1403">
        <v>60</v>
      </c>
      <c r="F40"/>
      <c r="G40"/>
      <c r="H40"/>
      <c r="I40" s="13"/>
      <c r="J40" s="13"/>
      <c r="K40" s="13"/>
      <c r="L40" s="13"/>
      <c r="M40" s="13"/>
      <c r="N40" s="14"/>
    </row>
    <row r="41" spans="1:17" ht="42.75" x14ac:dyDescent="0.25">
      <c r="A41" s="36"/>
      <c r="B41" s="43" t="s">
        <v>32</v>
      </c>
      <c r="C41" s="813">
        <v>60</v>
      </c>
      <c r="D41" s="779">
        <v>60</v>
      </c>
      <c r="E41" s="1404"/>
      <c r="F41"/>
      <c r="G41"/>
      <c r="H41" s="156"/>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28.5" x14ac:dyDescent="0.25">
      <c r="A49" s="50">
        <v>1</v>
      </c>
      <c r="B49" s="52"/>
      <c r="C49" s="64"/>
      <c r="D49" s="52"/>
      <c r="E49" s="53"/>
      <c r="F49" s="52"/>
      <c r="G49" s="54"/>
      <c r="H49" s="55"/>
      <c r="I49" s="157"/>
      <c r="J49" s="56"/>
      <c r="K49" s="158"/>
      <c r="L49" s="57"/>
      <c r="M49" s="58"/>
      <c r="N49" s="58"/>
      <c r="O49" s="59"/>
      <c r="P49" s="60"/>
      <c r="Q49" s="60" t="s">
        <v>1558</v>
      </c>
      <c r="R49" s="61"/>
      <c r="S49" s="61"/>
      <c r="T49" s="61"/>
      <c r="U49" s="61"/>
      <c r="V49" s="61"/>
      <c r="W49" s="61"/>
      <c r="X49" s="61"/>
      <c r="Y49" s="61"/>
      <c r="Z49" s="61"/>
    </row>
    <row r="50" spans="1:26" s="62" customFormat="1" x14ac:dyDescent="0.25">
      <c r="A50" s="50">
        <f>+A49+1</f>
        <v>2</v>
      </c>
      <c r="B50" s="52"/>
      <c r="C50" s="64"/>
      <c r="D50" s="52"/>
      <c r="E50" s="53"/>
      <c r="F50" s="52"/>
      <c r="G50" s="54"/>
      <c r="H50" s="159"/>
      <c r="I50" s="160"/>
      <c r="J50" s="161"/>
      <c r="K50" s="57"/>
      <c r="L50" s="57"/>
      <c r="M50" s="58"/>
      <c r="N50" s="162"/>
      <c r="O50" s="163"/>
      <c r="P50" s="164"/>
      <c r="Q50" s="783"/>
      <c r="R50" s="61"/>
      <c r="S50" s="61"/>
      <c r="T50" s="61"/>
      <c r="U50" s="61"/>
      <c r="V50" s="61"/>
      <c r="W50" s="61"/>
      <c r="X50" s="61"/>
      <c r="Y50" s="61"/>
      <c r="Z50" s="61"/>
    </row>
    <row r="51" spans="1:26" s="62" customFormat="1" x14ac:dyDescent="0.25">
      <c r="A51" s="50"/>
      <c r="B51" s="52"/>
      <c r="C51" s="64"/>
      <c r="D51" s="52"/>
      <c r="E51" s="53"/>
      <c r="F51" s="52"/>
      <c r="G51" s="54"/>
      <c r="H51" s="159"/>
      <c r="I51" s="160"/>
      <c r="J51" s="56"/>
      <c r="K51" s="57"/>
      <c r="L51" s="57"/>
      <c r="M51" s="58"/>
      <c r="N51" s="58"/>
      <c r="O51" s="163"/>
      <c r="P51" s="166"/>
      <c r="Q51" s="120"/>
      <c r="R51" s="61"/>
      <c r="S51" s="61"/>
      <c r="T51" s="61"/>
      <c r="U51" s="61"/>
      <c r="V51" s="61"/>
      <c r="W51" s="61"/>
      <c r="X51" s="61"/>
      <c r="Y51" s="61"/>
      <c r="Z51" s="61"/>
    </row>
    <row r="52" spans="1:26" s="62" customFormat="1" x14ac:dyDescent="0.25">
      <c r="A52" s="50"/>
      <c r="B52" s="52"/>
      <c r="C52" s="64"/>
      <c r="D52" s="52"/>
      <c r="E52" s="53"/>
      <c r="F52" s="52"/>
      <c r="G52" s="54"/>
      <c r="H52" s="159"/>
      <c r="I52" s="160"/>
      <c r="J52" s="56"/>
      <c r="K52" s="57"/>
      <c r="L52" s="57"/>
      <c r="M52" s="58"/>
      <c r="N52" s="58"/>
      <c r="O52" s="163"/>
      <c r="P52" s="784"/>
      <c r="Q52" s="784"/>
      <c r="R52" s="61"/>
      <c r="S52" s="61"/>
      <c r="T52" s="61"/>
      <c r="U52" s="61"/>
      <c r="V52" s="61"/>
      <c r="W52" s="61"/>
      <c r="X52" s="61"/>
      <c r="Y52" s="61"/>
      <c r="Z52" s="61"/>
    </row>
    <row r="53" spans="1:26" s="62" customFormat="1" x14ac:dyDescent="0.25">
      <c r="A53" s="50"/>
      <c r="B53" s="52"/>
      <c r="C53" s="64"/>
      <c r="D53" s="52"/>
      <c r="E53" s="53"/>
      <c r="F53" s="52"/>
      <c r="G53" s="54"/>
      <c r="H53" s="159"/>
      <c r="I53" s="160"/>
      <c r="J53" s="56"/>
      <c r="K53" s="57"/>
      <c r="L53" s="57"/>
      <c r="M53" s="58"/>
      <c r="N53" s="58"/>
      <c r="O53" s="163"/>
      <c r="P53" s="784"/>
      <c r="Q53" s="784"/>
      <c r="R53" s="61"/>
      <c r="S53" s="61"/>
      <c r="T53" s="61"/>
      <c r="U53" s="61"/>
      <c r="V53" s="61"/>
      <c r="W53" s="61"/>
      <c r="X53" s="61"/>
      <c r="Y53" s="61"/>
      <c r="Z53" s="61"/>
    </row>
    <row r="54" spans="1:26" s="62" customFormat="1" x14ac:dyDescent="0.25">
      <c r="A54" s="50" t="e">
        <f>+#REF!+1</f>
        <v>#REF!</v>
      </c>
      <c r="B54" s="52"/>
      <c r="C54" s="64"/>
      <c r="D54" s="52"/>
      <c r="E54" s="53"/>
      <c r="F54" s="73"/>
      <c r="G54" s="73"/>
      <c r="H54" s="73"/>
      <c r="I54" s="74"/>
      <c r="J54" s="74"/>
      <c r="K54" s="74"/>
      <c r="L54" s="74"/>
      <c r="M54" s="76"/>
      <c r="N54" s="76"/>
      <c r="O54" s="77"/>
      <c r="P54" s="77"/>
      <c r="Q54" s="65"/>
      <c r="R54" s="61"/>
      <c r="S54" s="61"/>
      <c r="T54" s="61"/>
      <c r="U54" s="61"/>
      <c r="V54" s="61"/>
      <c r="W54" s="61"/>
      <c r="X54" s="61"/>
      <c r="Y54" s="61"/>
      <c r="Z54" s="61"/>
    </row>
    <row r="55" spans="1:26" s="62" customFormat="1" x14ac:dyDescent="0.25">
      <c r="A55" s="50"/>
      <c r="B55" s="78" t="s">
        <v>30</v>
      </c>
      <c r="C55" s="72"/>
      <c r="D55" s="71"/>
      <c r="E55" s="53"/>
      <c r="F55" s="73"/>
      <c r="G55" s="73"/>
      <c r="H55" s="73"/>
      <c r="I55" s="74"/>
      <c r="J55" s="74"/>
      <c r="K55" s="168"/>
      <c r="L55" s="79">
        <f>SUM(L49:L54)</f>
        <v>0</v>
      </c>
      <c r="M55" s="80"/>
      <c r="N55" s="169"/>
      <c r="O55" s="77">
        <f>SUM(O49:O54)</f>
        <v>0</v>
      </c>
      <c r="P55" s="77"/>
      <c r="Q55" s="81"/>
    </row>
    <row r="56" spans="1:26" s="82" customFormat="1" x14ac:dyDescent="0.25">
      <c r="E56" s="83"/>
      <c r="K56" s="170"/>
      <c r="N56" s="170"/>
    </row>
    <row r="57" spans="1:26" s="82" customFormat="1" x14ac:dyDescent="0.25">
      <c r="B57" s="1422" t="s">
        <v>56</v>
      </c>
      <c r="C57" s="1422" t="s">
        <v>57</v>
      </c>
      <c r="D57" s="1424" t="s">
        <v>58</v>
      </c>
      <c r="E57" s="1424"/>
    </row>
    <row r="58" spans="1:26" s="82" customFormat="1" x14ac:dyDescent="0.25">
      <c r="B58" s="1423"/>
      <c r="C58" s="1423"/>
      <c r="D58" s="766" t="s">
        <v>59</v>
      </c>
      <c r="E58" s="85" t="s">
        <v>60</v>
      </c>
      <c r="H58" s="171"/>
    </row>
    <row r="59" spans="1:26" s="82" customFormat="1" ht="18.75" x14ac:dyDescent="0.25">
      <c r="B59" s="86" t="s">
        <v>61</v>
      </c>
      <c r="C59" s="87">
        <f>+K55</f>
        <v>0</v>
      </c>
      <c r="D59" s="88"/>
      <c r="E59" s="88" t="s">
        <v>23</v>
      </c>
      <c r="F59" s="89"/>
      <c r="G59" s="89"/>
      <c r="H59" s="172"/>
      <c r="I59" s="89">
        <v>0</v>
      </c>
      <c r="J59" s="89"/>
      <c r="K59" s="89"/>
      <c r="L59" s="89"/>
      <c r="M59" s="89"/>
    </row>
    <row r="60" spans="1:26" s="82" customFormat="1" x14ac:dyDescent="0.25">
      <c r="B60" s="86" t="s">
        <v>62</v>
      </c>
      <c r="C60" s="87"/>
      <c r="D60" s="88"/>
      <c r="E60" s="88" t="s">
        <v>23</v>
      </c>
    </row>
    <row r="61" spans="1:26" s="82" customFormat="1" x14ac:dyDescent="0.25">
      <c r="B61" s="90"/>
      <c r="C61" s="1413"/>
      <c r="D61" s="1413"/>
      <c r="E61" s="1413"/>
      <c r="F61" s="1413"/>
      <c r="G61" s="1413"/>
      <c r="H61" s="1413"/>
      <c r="I61" s="1413"/>
      <c r="J61" s="1413"/>
      <c r="K61" s="1413"/>
      <c r="L61" s="1413"/>
      <c r="M61" s="1413"/>
      <c r="N61" s="1413"/>
    </row>
    <row r="62" spans="1:26" ht="15.75" thickBot="1" x14ac:dyDescent="0.3"/>
    <row r="63" spans="1:26" ht="27" thickBot="1" x14ac:dyDescent="0.3">
      <c r="B63" s="1414" t="s">
        <v>63</v>
      </c>
      <c r="C63" s="1414"/>
      <c r="D63" s="1414"/>
      <c r="E63" s="1414"/>
      <c r="F63" s="1414"/>
      <c r="G63" s="1414"/>
      <c r="H63" s="1414"/>
      <c r="I63" s="1414"/>
      <c r="J63" s="1414"/>
      <c r="K63" s="1414"/>
      <c r="L63" s="1414"/>
      <c r="M63" s="1414"/>
      <c r="N63" s="1414"/>
    </row>
    <row r="66" spans="2:17" ht="75" x14ac:dyDescent="0.25">
      <c r="B66" s="91" t="s">
        <v>64</v>
      </c>
      <c r="C66" s="92" t="s">
        <v>65</v>
      </c>
      <c r="D66" s="92" t="s">
        <v>66</v>
      </c>
      <c r="E66" s="92" t="s">
        <v>67</v>
      </c>
      <c r="F66" s="92" t="s">
        <v>68</v>
      </c>
      <c r="G66" s="92" t="s">
        <v>69</v>
      </c>
      <c r="H66" s="92" t="s">
        <v>70</v>
      </c>
      <c r="I66" s="92" t="s">
        <v>71</v>
      </c>
      <c r="J66" s="92" t="s">
        <v>72</v>
      </c>
      <c r="K66" s="92" t="s">
        <v>73</v>
      </c>
      <c r="L66" s="92" t="s">
        <v>74</v>
      </c>
      <c r="M66" s="93" t="s">
        <v>75</v>
      </c>
      <c r="N66" s="93" t="s">
        <v>76</v>
      </c>
      <c r="O66" s="1387" t="s">
        <v>77</v>
      </c>
      <c r="P66" s="1388"/>
      <c r="Q66" s="92" t="s">
        <v>78</v>
      </c>
    </row>
    <row r="67" spans="2:17" x14ac:dyDescent="0.25">
      <c r="B67" s="94" t="s">
        <v>79</v>
      </c>
      <c r="C67" s="104" t="s">
        <v>1437</v>
      </c>
      <c r="D67" s="95" t="s">
        <v>1557</v>
      </c>
      <c r="E67" s="95">
        <v>100</v>
      </c>
      <c r="F67" s="96" t="s">
        <v>81</v>
      </c>
      <c r="G67" s="96" t="s">
        <v>81</v>
      </c>
      <c r="H67" s="96" t="s">
        <v>81</v>
      </c>
      <c r="I67" s="97" t="s">
        <v>20</v>
      </c>
      <c r="J67" s="97" t="s">
        <v>20</v>
      </c>
      <c r="K67" s="41" t="s">
        <v>20</v>
      </c>
      <c r="L67" s="41" t="s">
        <v>20</v>
      </c>
      <c r="M67" s="41" t="s">
        <v>20</v>
      </c>
      <c r="N67" s="41" t="s">
        <v>20</v>
      </c>
      <c r="O67" s="1595"/>
      <c r="P67" s="1596"/>
      <c r="Q67" s="41" t="s">
        <v>20</v>
      </c>
    </row>
    <row r="68" spans="2:17" ht="75" x14ac:dyDescent="0.25">
      <c r="B68" s="94" t="s">
        <v>1556</v>
      </c>
      <c r="C68" s="104" t="s">
        <v>1437</v>
      </c>
      <c r="D68" s="107" t="s">
        <v>1555</v>
      </c>
      <c r="E68" s="95">
        <v>294</v>
      </c>
      <c r="F68" s="96" t="s">
        <v>81</v>
      </c>
      <c r="G68" s="96" t="s">
        <v>81</v>
      </c>
      <c r="H68" s="96" t="s">
        <v>81</v>
      </c>
      <c r="I68" s="97" t="s">
        <v>20</v>
      </c>
      <c r="J68" s="97" t="s">
        <v>20</v>
      </c>
      <c r="K68" s="41" t="s">
        <v>20</v>
      </c>
      <c r="L68" s="41" t="s">
        <v>20</v>
      </c>
      <c r="M68" s="41" t="s">
        <v>20</v>
      </c>
      <c r="N68" s="41" t="s">
        <v>20</v>
      </c>
      <c r="O68" s="1597"/>
      <c r="P68" s="1598"/>
      <c r="Q68" s="41" t="s">
        <v>20</v>
      </c>
    </row>
    <row r="69" spans="2:17" x14ac:dyDescent="0.25">
      <c r="B69" s="1" t="s">
        <v>83</v>
      </c>
    </row>
    <row r="70" spans="2:17" x14ac:dyDescent="0.25">
      <c r="B70" s="1" t="s">
        <v>84</v>
      </c>
    </row>
    <row r="71" spans="2:17" x14ac:dyDescent="0.25">
      <c r="B71" s="1" t="s">
        <v>85</v>
      </c>
    </row>
    <row r="73" spans="2:17" ht="15.75" thickBot="1" x14ac:dyDescent="0.3"/>
    <row r="74" spans="2:17" ht="27" thickBot="1" x14ac:dyDescent="0.3">
      <c r="B74" s="1393" t="s">
        <v>86</v>
      </c>
      <c r="C74" s="1394"/>
      <c r="D74" s="1394"/>
      <c r="E74" s="1394"/>
      <c r="F74" s="1394"/>
      <c r="G74" s="1394"/>
      <c r="H74" s="1394"/>
      <c r="I74" s="1394"/>
      <c r="J74" s="1394"/>
      <c r="K74" s="1394"/>
      <c r="L74" s="1394"/>
      <c r="M74" s="1394"/>
      <c r="N74" s="1395"/>
    </row>
    <row r="79" spans="2:17" ht="75" x14ac:dyDescent="0.25">
      <c r="B79" s="91" t="s">
        <v>87</v>
      </c>
      <c r="C79" s="91" t="s">
        <v>88</v>
      </c>
      <c r="D79" s="91" t="s">
        <v>89</v>
      </c>
      <c r="E79" s="91" t="s">
        <v>90</v>
      </c>
      <c r="F79" s="91" t="s">
        <v>91</v>
      </c>
      <c r="G79" s="91" t="s">
        <v>92</v>
      </c>
      <c r="H79" s="91" t="s">
        <v>93</v>
      </c>
      <c r="I79" s="91" t="s">
        <v>94</v>
      </c>
      <c r="J79" s="1387" t="s">
        <v>95</v>
      </c>
      <c r="K79" s="1405"/>
      <c r="L79" s="1388"/>
      <c r="M79" s="91" t="s">
        <v>96</v>
      </c>
      <c r="N79" s="91" t="s">
        <v>97</v>
      </c>
      <c r="O79" s="91" t="s">
        <v>98</v>
      </c>
      <c r="P79" s="1387" t="s">
        <v>77</v>
      </c>
      <c r="Q79" s="1388"/>
    </row>
    <row r="80" spans="2:17" s="102" customFormat="1" ht="30" x14ac:dyDescent="0.25">
      <c r="B80" s="98"/>
      <c r="C80" s="98"/>
      <c r="D80" s="98"/>
      <c r="E80" s="98"/>
      <c r="F80" s="98"/>
      <c r="G80" s="98"/>
      <c r="H80" s="98"/>
      <c r="I80" s="98"/>
      <c r="J80" s="775" t="s">
        <v>99</v>
      </c>
      <c r="K80" s="778" t="s">
        <v>100</v>
      </c>
      <c r="L80" s="776" t="s">
        <v>101</v>
      </c>
      <c r="M80" s="98"/>
      <c r="N80" s="98"/>
      <c r="O80" s="98"/>
      <c r="P80" s="775"/>
      <c r="Q80" s="776"/>
    </row>
    <row r="81" spans="2:17" ht="57.75" thickBot="1" x14ac:dyDescent="0.25">
      <c r="B81" s="832" t="s">
        <v>858</v>
      </c>
      <c r="C81" s="818" t="s">
        <v>103</v>
      </c>
      <c r="D81" s="817" t="s">
        <v>1554</v>
      </c>
      <c r="E81" s="831">
        <v>1044907697</v>
      </c>
      <c r="F81" s="817" t="s">
        <v>1553</v>
      </c>
      <c r="G81" s="817" t="s">
        <v>1552</v>
      </c>
      <c r="H81" s="828">
        <v>41440</v>
      </c>
      <c r="I81" s="829" t="s">
        <v>81</v>
      </c>
      <c r="J81" s="177" t="s">
        <v>1551</v>
      </c>
      <c r="K81" s="179"/>
      <c r="L81" s="182" t="s">
        <v>245</v>
      </c>
      <c r="M81" s="737" t="s">
        <v>20</v>
      </c>
      <c r="N81" s="737" t="s">
        <v>21</v>
      </c>
      <c r="O81" s="737" t="s">
        <v>20</v>
      </c>
      <c r="P81" s="1561" t="s">
        <v>1550</v>
      </c>
      <c r="Q81" s="1562"/>
    </row>
    <row r="82" spans="2:17" ht="28.5" x14ac:dyDescent="0.2">
      <c r="B82" s="2208" t="s">
        <v>1230</v>
      </c>
      <c r="C82" s="2210" t="s">
        <v>111</v>
      </c>
      <c r="D82" s="2211" t="s">
        <v>1549</v>
      </c>
      <c r="E82" s="2212">
        <v>33103428</v>
      </c>
      <c r="F82" s="2213" t="s">
        <v>278</v>
      </c>
      <c r="G82" s="2051" t="s">
        <v>1523</v>
      </c>
      <c r="H82" s="2205">
        <v>38563</v>
      </c>
      <c r="I82" s="1718" t="s">
        <v>81</v>
      </c>
      <c r="J82" s="177" t="s">
        <v>1498</v>
      </c>
      <c r="K82" s="852" t="s">
        <v>1533</v>
      </c>
      <c r="L82" s="179" t="s">
        <v>1532</v>
      </c>
      <c r="M82" s="1537" t="s">
        <v>20</v>
      </c>
      <c r="N82" s="1537" t="s">
        <v>20</v>
      </c>
      <c r="O82" s="1537" t="s">
        <v>20</v>
      </c>
      <c r="P82" s="1629" t="s">
        <v>1548</v>
      </c>
      <c r="Q82" s="1630"/>
    </row>
    <row r="83" spans="2:17" ht="57" x14ac:dyDescent="0.2">
      <c r="B83" s="2209"/>
      <c r="C83" s="2210"/>
      <c r="D83" s="2211"/>
      <c r="E83" s="2212"/>
      <c r="F83" s="2214"/>
      <c r="G83" s="2052"/>
      <c r="H83" s="2206"/>
      <c r="I83" s="1851"/>
      <c r="J83" s="177" t="s">
        <v>1547</v>
      </c>
      <c r="K83" s="182" t="s">
        <v>1546</v>
      </c>
      <c r="L83" s="182" t="s">
        <v>1545</v>
      </c>
      <c r="M83" s="1538"/>
      <c r="N83" s="1538"/>
      <c r="O83" s="1538"/>
      <c r="P83" s="1767"/>
      <c r="Q83" s="1768"/>
    </row>
    <row r="84" spans="2:17" ht="28.5" x14ac:dyDescent="0.2">
      <c r="B84" s="2209"/>
      <c r="C84" s="2210"/>
      <c r="D84" s="2211"/>
      <c r="E84" s="2212"/>
      <c r="F84" s="2214"/>
      <c r="G84" s="2052"/>
      <c r="H84" s="2206"/>
      <c r="I84" s="1851"/>
      <c r="J84" s="41" t="s">
        <v>1523</v>
      </c>
      <c r="K84" s="41" t="s">
        <v>1544</v>
      </c>
      <c r="L84" s="182" t="s">
        <v>1543</v>
      </c>
      <c r="M84" s="1538"/>
      <c r="N84" s="1538"/>
      <c r="O84" s="1538"/>
      <c r="P84" s="1767"/>
      <c r="Q84" s="1768"/>
    </row>
    <row r="85" spans="2:17" ht="71.25" x14ac:dyDescent="0.2">
      <c r="B85" s="2209"/>
      <c r="C85" s="2210"/>
      <c r="D85" s="2211"/>
      <c r="E85" s="2212"/>
      <c r="F85" s="2214"/>
      <c r="G85" s="2052"/>
      <c r="H85" s="2206"/>
      <c r="I85" s="1851"/>
      <c r="J85" s="41" t="s">
        <v>1542</v>
      </c>
      <c r="K85" s="41" t="s">
        <v>1541</v>
      </c>
      <c r="L85" s="182" t="s">
        <v>1540</v>
      </c>
      <c r="M85" s="1538"/>
      <c r="N85" s="1538"/>
      <c r="O85" s="1538"/>
      <c r="P85" s="1767"/>
      <c r="Q85" s="1768"/>
    </row>
    <row r="86" spans="2:17" ht="43.9" customHeight="1" thickBot="1" x14ac:dyDescent="0.3">
      <c r="B86" s="2209"/>
      <c r="C86" s="2210"/>
      <c r="D86" s="2211"/>
      <c r="E86" s="2212"/>
      <c r="F86" s="2214"/>
      <c r="G86" s="2052"/>
      <c r="H86" s="2207"/>
      <c r="I86" s="1851"/>
      <c r="J86" s="120" t="s">
        <v>1539</v>
      </c>
      <c r="K86" s="41" t="s">
        <v>1538</v>
      </c>
      <c r="L86" s="184" t="s">
        <v>1537</v>
      </c>
      <c r="M86" s="1539"/>
      <c r="N86" s="1539"/>
      <c r="O86" s="1539"/>
      <c r="P86" s="1767"/>
      <c r="Q86" s="1768"/>
    </row>
    <row r="87" spans="2:17" ht="67.900000000000006" customHeight="1" x14ac:dyDescent="0.25">
      <c r="B87" s="830" t="s">
        <v>1230</v>
      </c>
      <c r="C87" s="851" t="s">
        <v>1536</v>
      </c>
      <c r="D87" s="850" t="s">
        <v>1535</v>
      </c>
      <c r="E87" s="849">
        <v>1102804403</v>
      </c>
      <c r="F87" s="804" t="s">
        <v>278</v>
      </c>
      <c r="G87" s="803" t="s">
        <v>161</v>
      </c>
      <c r="H87" s="198">
        <v>40893</v>
      </c>
      <c r="I87" s="848" t="s">
        <v>81</v>
      </c>
      <c r="J87" s="846" t="s">
        <v>1534</v>
      </c>
      <c r="K87" s="362" t="s">
        <v>1533</v>
      </c>
      <c r="L87" s="182" t="s">
        <v>1532</v>
      </c>
      <c r="M87" s="346" t="s">
        <v>20</v>
      </c>
      <c r="N87" s="346" t="s">
        <v>20</v>
      </c>
      <c r="O87" s="346" t="s">
        <v>20</v>
      </c>
      <c r="P87" s="1617" t="s">
        <v>1531</v>
      </c>
      <c r="Q87" s="1617"/>
    </row>
    <row r="88" spans="2:17" x14ac:dyDescent="0.25">
      <c r="B88" s="803"/>
      <c r="C88" s="746"/>
      <c r="D88" s="803"/>
      <c r="E88" s="804"/>
      <c r="F88" s="804"/>
      <c r="G88" s="803"/>
      <c r="H88" s="198"/>
      <c r="I88" s="96"/>
      <c r="J88" s="847"/>
      <c r="K88" s="41"/>
      <c r="L88" s="120"/>
      <c r="M88" s="41"/>
      <c r="N88" s="41"/>
      <c r="O88" s="41"/>
      <c r="P88" s="41"/>
      <c r="Q88" s="41"/>
    </row>
    <row r="89" spans="2:17" ht="15.75" thickBot="1" x14ac:dyDescent="0.3">
      <c r="K89" s="41"/>
      <c r="L89" s="41"/>
      <c r="M89" s="41"/>
      <c r="N89" s="41"/>
      <c r="O89" s="41"/>
      <c r="P89" s="41"/>
      <c r="Q89" s="41"/>
    </row>
    <row r="90" spans="2:17" ht="27" thickBot="1" x14ac:dyDescent="0.3">
      <c r="B90" s="1393" t="s">
        <v>143</v>
      </c>
      <c r="C90" s="1394"/>
      <c r="D90" s="1394"/>
      <c r="E90" s="1394"/>
      <c r="F90" s="1394"/>
      <c r="G90" s="1394"/>
      <c r="H90" s="1394"/>
      <c r="I90" s="1394"/>
      <c r="J90" s="1394"/>
      <c r="K90" s="1828"/>
      <c r="L90" s="1828"/>
      <c r="M90" s="1828"/>
      <c r="N90" s="1829"/>
    </row>
    <row r="93" spans="2:17" ht="30" x14ac:dyDescent="0.25">
      <c r="B93" s="92" t="s">
        <v>19</v>
      </c>
      <c r="C93" s="92" t="s">
        <v>144</v>
      </c>
      <c r="D93" s="1387" t="s">
        <v>77</v>
      </c>
      <c r="E93" s="1388"/>
    </row>
    <row r="94" spans="2:17" x14ac:dyDescent="0.25">
      <c r="B94" s="120" t="s">
        <v>145</v>
      </c>
      <c r="C94" s="41" t="s">
        <v>20</v>
      </c>
      <c r="D94" s="1389"/>
      <c r="E94" s="1389"/>
      <c r="I94" s="205"/>
    </row>
    <row r="97" spans="1:26" ht="26.25" x14ac:dyDescent="0.25">
      <c r="B97" s="1408" t="s">
        <v>146</v>
      </c>
      <c r="C97" s="1409"/>
      <c r="D97" s="1409"/>
      <c r="E97" s="1409"/>
      <c r="F97" s="1409"/>
      <c r="G97" s="1409"/>
      <c r="H97" s="1409"/>
      <c r="I97" s="1409"/>
      <c r="J97" s="1409"/>
      <c r="K97" s="1409"/>
      <c r="L97" s="1409"/>
      <c r="M97" s="1409"/>
      <c r="N97" s="1409"/>
      <c r="O97" s="1409"/>
      <c r="P97" s="1409"/>
    </row>
    <row r="99" spans="1:26" ht="15.75" thickBot="1" x14ac:dyDescent="0.3"/>
    <row r="100" spans="1:26" ht="27" thickBot="1" x14ac:dyDescent="0.3">
      <c r="B100" s="1393" t="s">
        <v>147</v>
      </c>
      <c r="C100" s="1394"/>
      <c r="D100" s="1394"/>
      <c r="E100" s="1394"/>
      <c r="F100" s="1394"/>
      <c r="G100" s="1394"/>
      <c r="H100" s="1394"/>
      <c r="I100" s="1394"/>
      <c r="J100" s="1394"/>
      <c r="K100" s="1394"/>
      <c r="L100" s="1394"/>
      <c r="M100" s="1394"/>
      <c r="N100" s="1395"/>
    </row>
    <row r="102" spans="1:26" ht="15.75" thickBot="1" x14ac:dyDescent="0.3">
      <c r="M102" s="46"/>
      <c r="N102" s="46"/>
    </row>
    <row r="103" spans="1:26" s="13" customFormat="1" ht="60" x14ac:dyDescent="0.25">
      <c r="B103" s="47" t="s">
        <v>35</v>
      </c>
      <c r="C103" s="47" t="s">
        <v>36</v>
      </c>
      <c r="D103" s="47" t="s">
        <v>37</v>
      </c>
      <c r="E103" s="47" t="s">
        <v>38</v>
      </c>
      <c r="F103" s="47" t="s">
        <v>39</v>
      </c>
      <c r="G103" s="47" t="s">
        <v>40</v>
      </c>
      <c r="H103" s="47" t="s">
        <v>41</v>
      </c>
      <c r="I103" s="47" t="s">
        <v>42</v>
      </c>
      <c r="J103" s="47" t="s">
        <v>43</v>
      </c>
      <c r="K103" s="47" t="s">
        <v>44</v>
      </c>
      <c r="L103" s="47" t="s">
        <v>45</v>
      </c>
      <c r="M103" s="48" t="s">
        <v>46</v>
      </c>
      <c r="N103" s="47" t="s">
        <v>47</v>
      </c>
      <c r="O103" s="47" t="s">
        <v>48</v>
      </c>
      <c r="P103" s="49" t="s">
        <v>49</v>
      </c>
      <c r="Q103" s="49" t="s">
        <v>50</v>
      </c>
    </row>
    <row r="104" spans="1:26" s="62" customFormat="1" ht="57" x14ac:dyDescent="0.25">
      <c r="A104" s="50">
        <v>1</v>
      </c>
      <c r="B104" s="64"/>
      <c r="C104" s="64" t="s">
        <v>1530</v>
      </c>
      <c r="D104" s="52" t="s">
        <v>1529</v>
      </c>
      <c r="E104" s="162" t="s">
        <v>1528</v>
      </c>
      <c r="F104" s="52"/>
      <c r="G104" s="54"/>
      <c r="H104" s="55"/>
      <c r="I104" s="157"/>
      <c r="J104" s="56"/>
      <c r="K104" s="57"/>
      <c r="L104" s="56"/>
      <c r="M104" s="58"/>
      <c r="N104" s="58"/>
      <c r="O104" s="59"/>
      <c r="P104" s="59"/>
      <c r="Q104" s="60" t="s">
        <v>1527</v>
      </c>
      <c r="R104" s="61"/>
      <c r="S104" s="61"/>
      <c r="T104" s="61"/>
      <c r="U104" s="61"/>
      <c r="V104" s="61"/>
      <c r="W104" s="61"/>
      <c r="X104" s="61"/>
      <c r="Y104" s="61"/>
      <c r="Z104" s="61"/>
    </row>
    <row r="105" spans="1:26" s="62" customFormat="1" ht="42.75" x14ac:dyDescent="0.25">
      <c r="A105" s="50">
        <f>+A104+1</f>
        <v>2</v>
      </c>
      <c r="B105" s="64"/>
      <c r="C105" s="81"/>
      <c r="D105" s="64" t="s">
        <v>1526</v>
      </c>
      <c r="E105" s="162"/>
      <c r="F105" s="52"/>
      <c r="G105" s="206"/>
      <c r="H105" s="55"/>
      <c r="I105" s="157"/>
      <c r="J105" s="56"/>
      <c r="K105" s="58"/>
      <c r="L105" s="58"/>
      <c r="M105" s="58"/>
      <c r="N105" s="58"/>
      <c r="O105" s="59"/>
      <c r="P105" s="207"/>
      <c r="Q105" s="60" t="s">
        <v>1525</v>
      </c>
      <c r="R105" s="61"/>
      <c r="S105" s="61"/>
      <c r="T105" s="61"/>
      <c r="U105" s="61"/>
      <c r="V105" s="61"/>
      <c r="W105" s="61"/>
      <c r="X105" s="61"/>
      <c r="Y105" s="61"/>
      <c r="Z105" s="61"/>
    </row>
    <row r="106" spans="1:26" s="62" customFormat="1" ht="42.75" x14ac:dyDescent="0.25">
      <c r="A106" s="50">
        <f>+A105+1</f>
        <v>3</v>
      </c>
      <c r="B106" s="64"/>
      <c r="C106" s="81"/>
      <c r="D106" s="64" t="s">
        <v>1526</v>
      </c>
      <c r="E106" s="58"/>
      <c r="F106" s="52"/>
      <c r="G106" s="206"/>
      <c r="H106" s="55"/>
      <c r="I106" s="208"/>
      <c r="J106" s="56"/>
      <c r="K106" s="56"/>
      <c r="L106" s="56"/>
      <c r="M106" s="58"/>
      <c r="N106" s="57"/>
      <c r="O106" s="59"/>
      <c r="P106" s="59"/>
      <c r="Q106" s="60" t="s">
        <v>1525</v>
      </c>
      <c r="R106" s="61"/>
      <c r="S106" s="61"/>
      <c r="T106" s="61"/>
      <c r="U106" s="61"/>
      <c r="V106" s="61"/>
      <c r="W106" s="61"/>
      <c r="X106" s="61"/>
      <c r="Y106" s="61"/>
      <c r="Z106" s="61"/>
    </row>
    <row r="107" spans="1:26" s="62" customFormat="1" ht="42.75" x14ac:dyDescent="0.25">
      <c r="A107" s="50"/>
      <c r="B107" s="64"/>
      <c r="C107" s="81"/>
      <c r="D107" s="64" t="s">
        <v>1526</v>
      </c>
      <c r="E107" s="58"/>
      <c r="F107" s="52"/>
      <c r="G107" s="206"/>
      <c r="H107" s="55"/>
      <c r="I107" s="208"/>
      <c r="J107" s="56"/>
      <c r="K107" s="56"/>
      <c r="L107" s="56"/>
      <c r="M107" s="58"/>
      <c r="N107" s="57"/>
      <c r="O107" s="59"/>
      <c r="P107" s="59"/>
      <c r="Q107" s="60" t="s">
        <v>1525</v>
      </c>
      <c r="R107" s="61"/>
      <c r="S107" s="61"/>
      <c r="T107" s="61"/>
      <c r="U107" s="61"/>
      <c r="V107" s="61"/>
      <c r="W107" s="61"/>
      <c r="X107" s="61"/>
      <c r="Y107" s="61"/>
      <c r="Z107" s="61"/>
    </row>
    <row r="108" spans="1:26" s="62" customFormat="1" ht="42.75" x14ac:dyDescent="0.25">
      <c r="A108" s="50"/>
      <c r="B108" s="64"/>
      <c r="C108" s="81"/>
      <c r="D108" s="64" t="s">
        <v>1526</v>
      </c>
      <c r="E108" s="58"/>
      <c r="F108" s="52"/>
      <c r="G108" s="206"/>
      <c r="H108" s="55"/>
      <c r="I108" s="208"/>
      <c r="J108" s="56"/>
      <c r="K108" s="56"/>
      <c r="L108" s="56"/>
      <c r="M108" s="58"/>
      <c r="N108" s="57"/>
      <c r="O108" s="59"/>
      <c r="P108" s="59"/>
      <c r="Q108" s="60" t="s">
        <v>1525</v>
      </c>
      <c r="R108" s="61"/>
      <c r="S108" s="61"/>
      <c r="T108" s="61"/>
      <c r="U108" s="61"/>
      <c r="V108" s="61"/>
      <c r="W108" s="61"/>
      <c r="X108" s="61"/>
      <c r="Y108" s="61"/>
      <c r="Z108" s="61"/>
    </row>
    <row r="109" spans="1:26" s="62" customFormat="1" ht="42.75" x14ac:dyDescent="0.25">
      <c r="A109" s="50"/>
      <c r="B109" s="64"/>
      <c r="C109" s="81"/>
      <c r="D109" s="64" t="s">
        <v>1526</v>
      </c>
      <c r="E109" s="58"/>
      <c r="F109" s="52"/>
      <c r="G109" s="206"/>
      <c r="H109" s="55"/>
      <c r="I109" s="208"/>
      <c r="J109" s="56"/>
      <c r="K109" s="56"/>
      <c r="L109" s="56"/>
      <c r="M109" s="58"/>
      <c r="N109" s="57"/>
      <c r="O109" s="59"/>
      <c r="P109" s="59"/>
      <c r="Q109" s="60" t="s">
        <v>1525</v>
      </c>
      <c r="R109" s="61"/>
      <c r="S109" s="61"/>
      <c r="T109" s="61"/>
      <c r="U109" s="61"/>
      <c r="V109" s="61"/>
      <c r="W109" s="61"/>
      <c r="X109" s="61"/>
      <c r="Y109" s="61"/>
      <c r="Z109" s="61"/>
    </row>
    <row r="110" spans="1:26" s="62" customFormat="1" ht="42.75" x14ac:dyDescent="0.25">
      <c r="A110" s="50"/>
      <c r="B110" s="64"/>
      <c r="C110" s="81"/>
      <c r="D110" s="64" t="s">
        <v>1526</v>
      </c>
      <c r="E110" s="58"/>
      <c r="F110" s="52"/>
      <c r="G110" s="206"/>
      <c r="H110" s="55"/>
      <c r="I110" s="208"/>
      <c r="J110" s="56"/>
      <c r="K110" s="56"/>
      <c r="L110" s="56"/>
      <c r="M110" s="58"/>
      <c r="N110" s="57"/>
      <c r="O110" s="59"/>
      <c r="P110" s="59"/>
      <c r="Q110" s="60" t="s">
        <v>1525</v>
      </c>
      <c r="R110" s="61"/>
      <c r="S110" s="61"/>
      <c r="T110" s="61"/>
      <c r="U110" s="61"/>
      <c r="V110" s="61"/>
      <c r="W110" s="61"/>
      <c r="X110" s="61"/>
      <c r="Y110" s="61"/>
      <c r="Z110" s="61"/>
    </row>
    <row r="111" spans="1:26" s="62" customFormat="1" ht="42.75" x14ac:dyDescent="0.25">
      <c r="A111" s="50"/>
      <c r="B111" s="64"/>
      <c r="C111" s="81"/>
      <c r="D111" s="64" t="s">
        <v>1526</v>
      </c>
      <c r="E111" s="58"/>
      <c r="F111" s="52"/>
      <c r="G111" s="206"/>
      <c r="H111" s="55"/>
      <c r="I111" s="208"/>
      <c r="J111" s="56"/>
      <c r="K111" s="56"/>
      <c r="L111" s="56"/>
      <c r="M111" s="58"/>
      <c r="N111" s="57"/>
      <c r="O111" s="59"/>
      <c r="P111" s="59"/>
      <c r="Q111" s="60" t="s">
        <v>1525</v>
      </c>
      <c r="R111" s="61"/>
      <c r="S111" s="61"/>
      <c r="T111" s="61"/>
      <c r="U111" s="61"/>
      <c r="V111" s="61"/>
      <c r="W111" s="61"/>
      <c r="X111" s="61"/>
      <c r="Y111" s="61"/>
      <c r="Z111" s="61"/>
    </row>
    <row r="112" spans="1:26" s="62" customFormat="1" ht="42.75" x14ac:dyDescent="0.25">
      <c r="A112" s="50"/>
      <c r="B112" s="64"/>
      <c r="C112" s="81"/>
      <c r="D112" s="64" t="s">
        <v>1526</v>
      </c>
      <c r="E112" s="58"/>
      <c r="F112" s="52"/>
      <c r="G112" s="206"/>
      <c r="H112" s="55"/>
      <c r="I112" s="208"/>
      <c r="J112" s="56"/>
      <c r="K112" s="56"/>
      <c r="L112" s="56"/>
      <c r="M112" s="58"/>
      <c r="N112" s="57"/>
      <c r="O112" s="59"/>
      <c r="P112" s="59"/>
      <c r="Q112" s="60" t="s">
        <v>1525</v>
      </c>
      <c r="R112" s="61"/>
      <c r="S112" s="61"/>
      <c r="T112" s="61"/>
      <c r="U112" s="61"/>
      <c r="V112" s="61"/>
      <c r="W112" s="61"/>
      <c r="X112" s="61"/>
      <c r="Y112" s="61"/>
      <c r="Z112" s="61"/>
    </row>
    <row r="113" spans="1:26" s="62" customFormat="1" ht="42.75" x14ac:dyDescent="0.25">
      <c r="A113" s="50"/>
      <c r="B113" s="64"/>
      <c r="C113" s="81"/>
      <c r="D113" s="64" t="s">
        <v>1526</v>
      </c>
      <c r="E113" s="58"/>
      <c r="F113" s="52"/>
      <c r="G113" s="206"/>
      <c r="H113" s="55"/>
      <c r="I113" s="208"/>
      <c r="J113" s="56"/>
      <c r="K113" s="56"/>
      <c r="L113" s="56"/>
      <c r="M113" s="58"/>
      <c r="N113" s="57"/>
      <c r="O113" s="59"/>
      <c r="P113" s="59"/>
      <c r="Q113" s="60" t="s">
        <v>1525</v>
      </c>
      <c r="R113" s="61"/>
      <c r="S113" s="61"/>
      <c r="T113" s="61"/>
      <c r="U113" s="61"/>
      <c r="V113" s="61"/>
      <c r="W113" s="61"/>
      <c r="X113" s="61"/>
      <c r="Y113" s="61"/>
      <c r="Z113" s="61"/>
    </row>
    <row r="114" spans="1:26" s="62" customFormat="1" ht="42.75" x14ac:dyDescent="0.25">
      <c r="A114" s="50"/>
      <c r="B114" s="64"/>
      <c r="C114" s="81"/>
      <c r="D114" s="64" t="s">
        <v>1526</v>
      </c>
      <c r="E114" s="58"/>
      <c r="F114" s="52"/>
      <c r="G114" s="206"/>
      <c r="H114" s="55"/>
      <c r="I114" s="208"/>
      <c r="J114" s="56"/>
      <c r="K114" s="56"/>
      <c r="L114" s="56"/>
      <c r="M114" s="58"/>
      <c r="N114" s="57"/>
      <c r="O114" s="59"/>
      <c r="P114" s="59"/>
      <c r="Q114" s="60" t="s">
        <v>1525</v>
      </c>
      <c r="R114" s="61"/>
      <c r="S114" s="61"/>
      <c r="T114" s="61"/>
      <c r="U114" s="61"/>
      <c r="V114" s="61"/>
      <c r="W114" s="61"/>
      <c r="X114" s="61"/>
      <c r="Y114" s="61"/>
      <c r="Z114" s="61"/>
    </row>
    <row r="115" spans="1:26" s="62" customFormat="1" ht="42.75" x14ac:dyDescent="0.25">
      <c r="A115" s="50"/>
      <c r="B115" s="64"/>
      <c r="C115" s="81"/>
      <c r="D115" s="64" t="s">
        <v>1526</v>
      </c>
      <c r="E115" s="58"/>
      <c r="F115" s="52"/>
      <c r="G115" s="206"/>
      <c r="H115" s="55"/>
      <c r="I115" s="208"/>
      <c r="J115" s="56"/>
      <c r="K115" s="56"/>
      <c r="L115" s="56"/>
      <c r="M115" s="58"/>
      <c r="N115" s="57"/>
      <c r="O115" s="59"/>
      <c r="P115" s="59"/>
      <c r="Q115" s="60" t="s">
        <v>1525</v>
      </c>
      <c r="R115" s="61"/>
      <c r="S115" s="61"/>
      <c r="T115" s="61"/>
      <c r="U115" s="61"/>
      <c r="V115" s="61"/>
      <c r="W115" s="61"/>
      <c r="X115" s="61"/>
      <c r="Y115" s="61"/>
      <c r="Z115" s="61"/>
    </row>
    <row r="116" spans="1:26" s="62" customFormat="1" x14ac:dyDescent="0.25">
      <c r="A116" s="50"/>
      <c r="B116" s="78" t="s">
        <v>30</v>
      </c>
      <c r="C116" s="64"/>
      <c r="D116" s="64"/>
      <c r="E116" s="127"/>
      <c r="F116" s="122"/>
      <c r="G116" s="122"/>
      <c r="H116" s="122"/>
      <c r="I116" s="125"/>
      <c r="J116" s="125"/>
      <c r="K116" s="209">
        <f>SUM(K104:K106)</f>
        <v>0</v>
      </c>
      <c r="L116" s="131">
        <f>SUM(L104:L106)</f>
        <v>0</v>
      </c>
      <c r="M116" s="210"/>
      <c r="N116" s="209">
        <f>SUM(N104:N106)</f>
        <v>0</v>
      </c>
      <c r="O116" s="59">
        <f>SUM(O104:O106)</f>
        <v>0</v>
      </c>
      <c r="P116" s="126"/>
      <c r="Q116" s="60"/>
    </row>
    <row r="117" spans="1:26" x14ac:dyDescent="0.25">
      <c r="B117" s="82"/>
      <c r="C117" s="82"/>
      <c r="D117" s="82"/>
      <c r="E117" s="83"/>
      <c r="F117" s="82"/>
      <c r="G117" s="82"/>
      <c r="H117" s="82"/>
      <c r="I117" s="82"/>
      <c r="J117" s="82"/>
      <c r="K117" s="82"/>
      <c r="L117" s="82"/>
      <c r="M117" s="82"/>
      <c r="N117" s="82"/>
      <c r="O117" s="82"/>
      <c r="P117" s="82"/>
    </row>
    <row r="118" spans="1:26" ht="18.75" x14ac:dyDescent="0.25">
      <c r="B118" s="86" t="s">
        <v>151</v>
      </c>
      <c r="C118" s="133">
        <f>+K116</f>
        <v>0</v>
      </c>
      <c r="H118" s="89"/>
      <c r="I118" s="89"/>
      <c r="J118" s="89"/>
      <c r="K118" s="89"/>
      <c r="L118" s="89"/>
      <c r="M118" s="89"/>
      <c r="N118" s="82"/>
      <c r="O118" s="82"/>
      <c r="P118" s="82"/>
    </row>
    <row r="120" spans="1:26" ht="15.75" thickBot="1" x14ac:dyDescent="0.3"/>
    <row r="121" spans="1:26" ht="30.75" thickBot="1" x14ac:dyDescent="0.3">
      <c r="B121" s="134" t="s">
        <v>152</v>
      </c>
      <c r="C121" s="135" t="s">
        <v>153</v>
      </c>
      <c r="D121" s="134" t="s">
        <v>29</v>
      </c>
      <c r="E121" s="135" t="s">
        <v>154</v>
      </c>
    </row>
    <row r="122" spans="1:26" x14ac:dyDescent="0.25">
      <c r="B122" s="136" t="s">
        <v>155</v>
      </c>
      <c r="C122" s="137">
        <v>20</v>
      </c>
      <c r="D122" s="137">
        <v>0</v>
      </c>
      <c r="E122" s="1396">
        <v>0</v>
      </c>
    </row>
    <row r="123" spans="1:26" x14ac:dyDescent="0.25">
      <c r="B123" s="136" t="s">
        <v>156</v>
      </c>
      <c r="C123" s="740">
        <v>30</v>
      </c>
      <c r="D123" s="746">
        <v>0</v>
      </c>
      <c r="E123" s="1397"/>
    </row>
    <row r="124" spans="1:26" ht="15.75" thickBot="1" x14ac:dyDescent="0.3">
      <c r="B124" s="136" t="s">
        <v>157</v>
      </c>
      <c r="C124" s="139">
        <v>40</v>
      </c>
      <c r="D124" s="139">
        <v>0</v>
      </c>
      <c r="E124" s="1398"/>
    </row>
    <row r="126" spans="1:26" ht="15.75" thickBot="1" x14ac:dyDescent="0.3"/>
    <row r="127" spans="1:26" ht="27" thickBot="1" x14ac:dyDescent="0.3">
      <c r="B127" s="1393" t="s">
        <v>158</v>
      </c>
      <c r="C127" s="1394"/>
      <c r="D127" s="1394"/>
      <c r="E127" s="1394"/>
      <c r="F127" s="1394"/>
      <c r="G127" s="1394"/>
      <c r="H127" s="1394"/>
      <c r="I127" s="1394"/>
      <c r="J127" s="1394"/>
      <c r="K127" s="1394"/>
      <c r="L127" s="1394"/>
      <c r="M127" s="1394"/>
      <c r="N127" s="1395"/>
    </row>
    <row r="129" spans="2:17" ht="75" x14ac:dyDescent="0.25">
      <c r="B129" s="91" t="s">
        <v>87</v>
      </c>
      <c r="C129" s="91" t="s">
        <v>88</v>
      </c>
      <c r="D129" s="91" t="s">
        <v>89</v>
      </c>
      <c r="E129" s="91" t="s">
        <v>90</v>
      </c>
      <c r="F129" s="91" t="s">
        <v>91</v>
      </c>
      <c r="G129" s="91" t="s">
        <v>92</v>
      </c>
      <c r="H129" s="91" t="s">
        <v>93</v>
      </c>
      <c r="I129" s="91" t="s">
        <v>94</v>
      </c>
      <c r="J129" s="1387" t="s">
        <v>95</v>
      </c>
      <c r="K129" s="1405"/>
      <c r="L129" s="1388"/>
      <c r="M129" s="91" t="s">
        <v>96</v>
      </c>
      <c r="N129" s="91" t="s">
        <v>97</v>
      </c>
      <c r="O129" s="91" t="s">
        <v>98</v>
      </c>
      <c r="P129" s="1387" t="s">
        <v>77</v>
      </c>
      <c r="Q129" s="1388"/>
    </row>
    <row r="130" spans="2:17" ht="72" x14ac:dyDescent="0.25">
      <c r="B130" s="1672" t="s">
        <v>320</v>
      </c>
      <c r="C130" s="1672" t="s">
        <v>103</v>
      </c>
      <c r="D130" s="1672" t="s">
        <v>1524</v>
      </c>
      <c r="E130" s="1518">
        <v>45547467</v>
      </c>
      <c r="F130" s="1672" t="s">
        <v>274</v>
      </c>
      <c r="G130" s="1672" t="s">
        <v>1523</v>
      </c>
      <c r="H130" s="1684">
        <v>39053</v>
      </c>
      <c r="I130" s="1685" t="s">
        <v>81</v>
      </c>
      <c r="J130" s="846" t="s">
        <v>1494</v>
      </c>
      <c r="K130" s="107" t="s">
        <v>1522</v>
      </c>
      <c r="L130" s="182" t="s">
        <v>1521</v>
      </c>
      <c r="M130" s="1686" t="s">
        <v>20</v>
      </c>
      <c r="N130" s="1689" t="s">
        <v>20</v>
      </c>
      <c r="O130" s="1686" t="s">
        <v>20</v>
      </c>
      <c r="P130" s="1656"/>
      <c r="Q130" s="1657"/>
    </row>
    <row r="131" spans="2:17" ht="57.75" x14ac:dyDescent="0.25">
      <c r="B131" s="1673"/>
      <c r="C131" s="1673"/>
      <c r="D131" s="1673"/>
      <c r="E131" s="1526"/>
      <c r="F131" s="1673"/>
      <c r="G131" s="1673"/>
      <c r="H131" s="2027"/>
      <c r="I131" s="2028"/>
      <c r="J131" s="846" t="s">
        <v>1498</v>
      </c>
      <c r="K131" s="269" t="s">
        <v>1520</v>
      </c>
      <c r="L131" s="179" t="s">
        <v>1519</v>
      </c>
      <c r="M131" s="1687"/>
      <c r="N131" s="1690"/>
      <c r="O131" s="1687"/>
      <c r="P131" s="1662"/>
      <c r="Q131" s="1663"/>
    </row>
    <row r="132" spans="2:17" ht="57.75" x14ac:dyDescent="0.25">
      <c r="B132" s="1673"/>
      <c r="C132" s="1673"/>
      <c r="D132" s="1673"/>
      <c r="E132" s="1526"/>
      <c r="F132" s="1673"/>
      <c r="G132" s="1673"/>
      <c r="H132" s="2027"/>
      <c r="I132" s="2028"/>
      <c r="J132" s="846" t="s">
        <v>1494</v>
      </c>
      <c r="K132" s="362" t="s">
        <v>1518</v>
      </c>
      <c r="L132" s="182" t="s">
        <v>1517</v>
      </c>
      <c r="M132" s="1687"/>
      <c r="N132" s="1690"/>
      <c r="O132" s="1687"/>
      <c r="P132" s="1662"/>
      <c r="Q132" s="1663"/>
    </row>
    <row r="133" spans="2:17" ht="72" x14ac:dyDescent="0.25">
      <c r="B133" s="1673"/>
      <c r="C133" s="1673"/>
      <c r="D133" s="1673"/>
      <c r="E133" s="1526"/>
      <c r="F133" s="1673"/>
      <c r="G133" s="1673"/>
      <c r="H133" s="2027"/>
      <c r="I133" s="2028"/>
      <c r="J133" s="846" t="s">
        <v>1516</v>
      </c>
      <c r="K133" s="362" t="s">
        <v>1515</v>
      </c>
      <c r="L133" s="182" t="s">
        <v>1514</v>
      </c>
      <c r="M133" s="1687"/>
      <c r="N133" s="1690"/>
      <c r="O133" s="1687"/>
      <c r="P133" s="1662"/>
      <c r="Q133" s="1663"/>
    </row>
    <row r="134" spans="2:17" x14ac:dyDescent="0.25">
      <c r="B134" s="1674"/>
      <c r="C134" s="1674"/>
      <c r="D134" s="1674"/>
      <c r="E134" s="1519"/>
      <c r="F134" s="1674"/>
      <c r="G134" s="1674"/>
      <c r="H134" s="1674"/>
      <c r="I134" s="1674"/>
      <c r="J134" s="106"/>
      <c r="K134" s="97"/>
      <c r="L134" s="107"/>
      <c r="M134" s="1688"/>
      <c r="N134" s="1691"/>
      <c r="O134" s="1688"/>
      <c r="P134" s="1390"/>
      <c r="Q134" s="1391"/>
    </row>
    <row r="135" spans="2:17" ht="72" x14ac:dyDescent="0.25">
      <c r="B135" s="1518" t="s">
        <v>165</v>
      </c>
      <c r="C135" s="1518" t="s">
        <v>103</v>
      </c>
      <c r="D135" s="1518" t="s">
        <v>1513</v>
      </c>
      <c r="E135" s="1665">
        <v>30775102</v>
      </c>
      <c r="F135" s="1520" t="s">
        <v>1512</v>
      </c>
      <c r="G135" s="1520" t="s">
        <v>386</v>
      </c>
      <c r="H135" s="1602">
        <v>37646</v>
      </c>
      <c r="I135" s="1678" t="s">
        <v>81</v>
      </c>
      <c r="J135" s="846" t="s">
        <v>1511</v>
      </c>
      <c r="K135" s="107" t="s">
        <v>1510</v>
      </c>
      <c r="L135" s="182" t="s">
        <v>1509</v>
      </c>
      <c r="M135" s="1770" t="s">
        <v>20</v>
      </c>
      <c r="N135" s="1770" t="s">
        <v>20</v>
      </c>
      <c r="O135" s="2204" t="s">
        <v>20</v>
      </c>
      <c r="P135" s="1595"/>
      <c r="Q135" s="1596"/>
    </row>
    <row r="136" spans="2:17" ht="30" x14ac:dyDescent="0.25">
      <c r="B136" s="1526"/>
      <c r="C136" s="1526"/>
      <c r="D136" s="1526"/>
      <c r="E136" s="1665"/>
      <c r="F136" s="1527"/>
      <c r="G136" s="1527"/>
      <c r="H136" s="1603"/>
      <c r="I136" s="1723"/>
      <c r="J136" s="846" t="s">
        <v>1508</v>
      </c>
      <c r="K136" s="269" t="s">
        <v>1507</v>
      </c>
      <c r="L136" s="179" t="s">
        <v>1504</v>
      </c>
      <c r="M136" s="1771"/>
      <c r="N136" s="1771"/>
      <c r="O136" s="2204"/>
      <c r="P136" s="1597"/>
      <c r="Q136" s="1598"/>
    </row>
    <row r="137" spans="2:17" ht="30" x14ac:dyDescent="0.25">
      <c r="B137" s="1526"/>
      <c r="C137" s="1526"/>
      <c r="D137" s="1526"/>
      <c r="E137" s="1665"/>
      <c r="F137" s="1527"/>
      <c r="G137" s="1527"/>
      <c r="H137" s="1603"/>
      <c r="I137" s="1723"/>
      <c r="J137" s="846" t="s">
        <v>1506</v>
      </c>
      <c r="K137" s="362" t="s">
        <v>1505</v>
      </c>
      <c r="L137" s="182" t="s">
        <v>1504</v>
      </c>
      <c r="M137" s="1771"/>
      <c r="N137" s="1771"/>
      <c r="O137" s="2204"/>
      <c r="P137" s="1597"/>
      <c r="Q137" s="1598"/>
    </row>
    <row r="138" spans="2:17" ht="72" x14ac:dyDescent="0.25">
      <c r="B138" s="1519"/>
      <c r="C138" s="1526"/>
      <c r="D138" s="1519"/>
      <c r="E138" s="1665"/>
      <c r="F138" s="1527"/>
      <c r="G138" s="1527"/>
      <c r="H138" s="1603"/>
      <c r="I138" s="1769"/>
      <c r="J138" s="846" t="s">
        <v>1503</v>
      </c>
      <c r="K138" s="362" t="s">
        <v>1502</v>
      </c>
      <c r="L138" s="182" t="s">
        <v>1501</v>
      </c>
      <c r="M138" s="1680"/>
      <c r="N138" s="1680"/>
      <c r="O138" s="2204"/>
      <c r="P138" s="1692"/>
      <c r="Q138" s="1693"/>
    </row>
    <row r="139" spans="2:17" x14ac:dyDescent="0.25">
      <c r="B139" s="1518" t="s">
        <v>175</v>
      </c>
      <c r="C139" s="1664" t="s">
        <v>103</v>
      </c>
      <c r="D139" s="1520" t="s">
        <v>1500</v>
      </c>
      <c r="E139" s="1528">
        <v>73137587</v>
      </c>
      <c r="F139" s="1527" t="s">
        <v>379</v>
      </c>
      <c r="G139" s="1527" t="s">
        <v>1499</v>
      </c>
      <c r="H139" s="1529">
        <v>39801</v>
      </c>
      <c r="I139" s="1484" t="s">
        <v>81</v>
      </c>
      <c r="J139" s="1520" t="s">
        <v>1498</v>
      </c>
      <c r="K139" s="2202" t="s">
        <v>1497</v>
      </c>
      <c r="L139" s="1503" t="s">
        <v>379</v>
      </c>
      <c r="M139" s="1577" t="s">
        <v>20</v>
      </c>
      <c r="N139" s="1577" t="s">
        <v>20</v>
      </c>
      <c r="O139" s="1397" t="s">
        <v>20</v>
      </c>
      <c r="P139" s="1597"/>
      <c r="Q139" s="1598"/>
    </row>
    <row r="140" spans="2:17" x14ac:dyDescent="0.25">
      <c r="B140" s="1526"/>
      <c r="C140" s="1664"/>
      <c r="D140" s="1527"/>
      <c r="E140" s="1528"/>
      <c r="F140" s="1527"/>
      <c r="G140" s="1527"/>
      <c r="H140" s="1529"/>
      <c r="I140" s="1485"/>
      <c r="J140" s="1521"/>
      <c r="K140" s="2203"/>
      <c r="L140" s="1504"/>
      <c r="M140" s="1578"/>
      <c r="N140" s="1578"/>
      <c r="O140" s="1397"/>
      <c r="P140" s="1597"/>
      <c r="Q140" s="1598"/>
    </row>
    <row r="141" spans="2:17" x14ac:dyDescent="0.25">
      <c r="B141" s="1526"/>
      <c r="C141" s="1664"/>
      <c r="D141" s="1527"/>
      <c r="E141" s="1528"/>
      <c r="F141" s="1527"/>
      <c r="G141" s="1527"/>
      <c r="H141" s="1529"/>
      <c r="I141" s="1485"/>
      <c r="J141" s="1520" t="s">
        <v>1496</v>
      </c>
      <c r="K141" s="2202" t="s">
        <v>1495</v>
      </c>
      <c r="L141" s="1503" t="s">
        <v>379</v>
      </c>
      <c r="M141" s="1578"/>
      <c r="N141" s="1578"/>
      <c r="O141" s="1397"/>
      <c r="P141" s="1597"/>
      <c r="Q141" s="1598"/>
    </row>
    <row r="142" spans="2:17" x14ac:dyDescent="0.25">
      <c r="B142" s="1526"/>
      <c r="C142" s="1664"/>
      <c r="D142" s="1527"/>
      <c r="E142" s="1528"/>
      <c r="F142" s="1527"/>
      <c r="G142" s="1527"/>
      <c r="H142" s="1529"/>
      <c r="I142" s="1485"/>
      <c r="J142" s="1521"/>
      <c r="K142" s="2203"/>
      <c r="L142" s="1504"/>
      <c r="M142" s="1578"/>
      <c r="N142" s="1578"/>
      <c r="O142" s="1397"/>
      <c r="P142" s="1597"/>
      <c r="Q142" s="1598"/>
    </row>
    <row r="143" spans="2:17" x14ac:dyDescent="0.25">
      <c r="B143" s="1526"/>
      <c r="C143" s="1664"/>
      <c r="D143" s="1527"/>
      <c r="E143" s="1528"/>
      <c r="F143" s="1527"/>
      <c r="G143" s="1527"/>
      <c r="H143" s="1529"/>
      <c r="I143" s="1485"/>
      <c r="J143" s="1520" t="s">
        <v>1494</v>
      </c>
      <c r="K143" s="1475" t="s">
        <v>1493</v>
      </c>
      <c r="L143" s="1503" t="s">
        <v>379</v>
      </c>
      <c r="M143" s="1578"/>
      <c r="N143" s="1578"/>
      <c r="O143" s="1397"/>
      <c r="P143" s="1597"/>
      <c r="Q143" s="1598"/>
    </row>
    <row r="144" spans="2:17" x14ac:dyDescent="0.25">
      <c r="B144" s="1526"/>
      <c r="C144" s="1664"/>
      <c r="D144" s="1527"/>
      <c r="E144" s="1528"/>
      <c r="F144" s="1527"/>
      <c r="G144" s="1527"/>
      <c r="H144" s="1529"/>
      <c r="I144" s="1485"/>
      <c r="J144" s="1521"/>
      <c r="K144" s="1477"/>
      <c r="L144" s="1504"/>
      <c r="M144" s="1578"/>
      <c r="N144" s="1578"/>
      <c r="O144" s="1397"/>
      <c r="P144" s="1597"/>
      <c r="Q144" s="1598"/>
    </row>
    <row r="145" spans="2:7" ht="15.75" thickBot="1" x14ac:dyDescent="0.3"/>
    <row r="146" spans="2:7" ht="30" x14ac:dyDescent="0.25">
      <c r="B146" s="42" t="s">
        <v>19</v>
      </c>
      <c r="C146" s="42" t="s">
        <v>152</v>
      </c>
      <c r="D146" s="91" t="s">
        <v>153</v>
      </c>
      <c r="E146" s="42" t="s">
        <v>29</v>
      </c>
      <c r="F146" s="135" t="s">
        <v>182</v>
      </c>
      <c r="G146" s="147"/>
    </row>
    <row r="147" spans="2:7" ht="108" x14ac:dyDescent="0.2">
      <c r="B147" s="1399" t="s">
        <v>183</v>
      </c>
      <c r="C147" s="148" t="s">
        <v>184</v>
      </c>
      <c r="D147" s="746">
        <v>25</v>
      </c>
      <c r="E147" s="746">
        <v>25</v>
      </c>
      <c r="F147" s="1400">
        <v>60</v>
      </c>
      <c r="G147" s="149"/>
    </row>
    <row r="148" spans="2:7" ht="96" x14ac:dyDescent="0.2">
      <c r="B148" s="1399"/>
      <c r="C148" s="148" t="s">
        <v>185</v>
      </c>
      <c r="D148" s="739">
        <v>25</v>
      </c>
      <c r="E148" s="746">
        <v>25</v>
      </c>
      <c r="F148" s="1401"/>
      <c r="G148" s="149"/>
    </row>
    <row r="149" spans="2:7" ht="60" x14ac:dyDescent="0.2">
      <c r="B149" s="1399"/>
      <c r="C149" s="148" t="s">
        <v>186</v>
      </c>
      <c r="D149" s="746">
        <v>10</v>
      </c>
      <c r="E149" s="746">
        <v>10</v>
      </c>
      <c r="F149" s="1402"/>
      <c r="G149" s="149"/>
    </row>
    <row r="150" spans="2:7" x14ac:dyDescent="0.25">
      <c r="C150"/>
    </row>
    <row r="153" spans="2:7" x14ac:dyDescent="0.25">
      <c r="B153" s="39" t="s">
        <v>187</v>
      </c>
    </row>
    <row r="156" spans="2:7" x14ac:dyDescent="0.25">
      <c r="B156" s="40" t="s">
        <v>19</v>
      </c>
      <c r="C156" s="40" t="s">
        <v>28</v>
      </c>
      <c r="D156" s="42" t="s">
        <v>29</v>
      </c>
      <c r="E156" s="42" t="s">
        <v>30</v>
      </c>
    </row>
    <row r="157" spans="2:7" ht="28.5" x14ac:dyDescent="0.25">
      <c r="B157" s="43" t="s">
        <v>188</v>
      </c>
      <c r="C157" s="813">
        <v>40</v>
      </c>
      <c r="D157" s="746">
        <v>0</v>
      </c>
      <c r="E157" s="1403">
        <v>60</v>
      </c>
    </row>
    <row r="158" spans="2:7" ht="42.75" x14ac:dyDescent="0.25">
      <c r="B158" s="43" t="s">
        <v>189</v>
      </c>
      <c r="C158" s="813">
        <v>60</v>
      </c>
      <c r="D158" s="746">
        <v>60</v>
      </c>
      <c r="E158" s="1404"/>
    </row>
  </sheetData>
  <mergeCells count="93">
    <mergeCell ref="C9:N9"/>
    <mergeCell ref="B2:P2"/>
    <mergeCell ref="B4:P4"/>
    <mergeCell ref="C6:N6"/>
    <mergeCell ref="C7:N7"/>
    <mergeCell ref="C8:N8"/>
    <mergeCell ref="P81:Q81"/>
    <mergeCell ref="J79:L79"/>
    <mergeCell ref="P79:Q79"/>
    <mergeCell ref="C10:E10"/>
    <mergeCell ref="B14:C21"/>
    <mergeCell ref="B22:C22"/>
    <mergeCell ref="E40:E41"/>
    <mergeCell ref="M45:N45"/>
    <mergeCell ref="B57:B58"/>
    <mergeCell ref="C57:C58"/>
    <mergeCell ref="D57:E57"/>
    <mergeCell ref="C61:N61"/>
    <mergeCell ref="B63:N63"/>
    <mergeCell ref="O66:P66"/>
    <mergeCell ref="O67:P68"/>
    <mergeCell ref="B74:N74"/>
    <mergeCell ref="H82:H86"/>
    <mergeCell ref="I82:I86"/>
    <mergeCell ref="M82:M86"/>
    <mergeCell ref="J129:L129"/>
    <mergeCell ref="P129:Q129"/>
    <mergeCell ref="N82:N86"/>
    <mergeCell ref="O82:O86"/>
    <mergeCell ref="P82:Q86"/>
    <mergeCell ref="P87:Q87"/>
    <mergeCell ref="B90:N90"/>
    <mergeCell ref="B82:B86"/>
    <mergeCell ref="C82:C86"/>
    <mergeCell ref="D82:D86"/>
    <mergeCell ref="E82:E86"/>
    <mergeCell ref="F82:F86"/>
    <mergeCell ref="G82:G86"/>
    <mergeCell ref="F130:F134"/>
    <mergeCell ref="G130:G134"/>
    <mergeCell ref="H130:H134"/>
    <mergeCell ref="I130:I134"/>
    <mergeCell ref="D93:E93"/>
    <mergeCell ref="D94:E94"/>
    <mergeCell ref="B97:P97"/>
    <mergeCell ref="B100:N100"/>
    <mergeCell ref="E122:E124"/>
    <mergeCell ref="B127:N127"/>
    <mergeCell ref="M130:M134"/>
    <mergeCell ref="N130:N134"/>
    <mergeCell ref="O130:O134"/>
    <mergeCell ref="P135:Q138"/>
    <mergeCell ref="B135:B138"/>
    <mergeCell ref="C135:C138"/>
    <mergeCell ref="D135:D138"/>
    <mergeCell ref="E135:E138"/>
    <mergeCell ref="F135:F138"/>
    <mergeCell ref="G135:G138"/>
    <mergeCell ref="P130:Q133"/>
    <mergeCell ref="P134:Q134"/>
    <mergeCell ref="B130:B134"/>
    <mergeCell ref="C130:C134"/>
    <mergeCell ref="D130:D134"/>
    <mergeCell ref="E130:E134"/>
    <mergeCell ref="P139:Q144"/>
    <mergeCell ref="J141:J142"/>
    <mergeCell ref="K141:K142"/>
    <mergeCell ref="L141:L142"/>
    <mergeCell ref="J143:J144"/>
    <mergeCell ref="H135:H138"/>
    <mergeCell ref="I135:I138"/>
    <mergeCell ref="M135:M138"/>
    <mergeCell ref="N135:N138"/>
    <mergeCell ref="O135:O138"/>
    <mergeCell ref="E157:E158"/>
    <mergeCell ref="N139:N144"/>
    <mergeCell ref="O139:O144"/>
    <mergeCell ref="H139:H144"/>
    <mergeCell ref="I139:I144"/>
    <mergeCell ref="K143:K144"/>
    <mergeCell ref="L143:L144"/>
    <mergeCell ref="J139:J140"/>
    <mergeCell ref="K139:K140"/>
    <mergeCell ref="L139:L140"/>
    <mergeCell ref="M139:M144"/>
    <mergeCell ref="E139:E144"/>
    <mergeCell ref="F139:F144"/>
    <mergeCell ref="G139:G144"/>
    <mergeCell ref="B147:B149"/>
    <mergeCell ref="F147:F149"/>
    <mergeCell ref="B139:B144"/>
    <mergeCell ref="C139:C144"/>
    <mergeCell ref="D139:D144"/>
  </mergeCells>
  <dataValidations count="2">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legacy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73"/>
  <sheetViews>
    <sheetView topLeftCell="A16"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6.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1561</v>
      </c>
      <c r="D6" s="1443"/>
      <c r="E6" s="1443"/>
      <c r="F6" s="1443"/>
      <c r="G6" s="1443"/>
      <c r="H6" s="1443"/>
      <c r="I6" s="1443"/>
      <c r="J6" s="1443"/>
      <c r="K6" s="1443"/>
      <c r="L6" s="1443"/>
      <c r="M6" s="1443"/>
      <c r="N6" s="1444"/>
    </row>
    <row r="7" spans="2:16" ht="16.5" thickBot="1" x14ac:dyDescent="0.3">
      <c r="B7" s="3" t="s">
        <v>4</v>
      </c>
      <c r="C7" s="799" t="s">
        <v>1560</v>
      </c>
      <c r="D7" s="800"/>
      <c r="E7" s="800"/>
      <c r="F7" s="800"/>
      <c r="G7" s="800"/>
      <c r="H7" s="800"/>
      <c r="I7" s="800"/>
      <c r="J7" s="800"/>
      <c r="K7" s="800"/>
      <c r="L7" s="800"/>
      <c r="M7" s="800"/>
      <c r="N7" s="801"/>
    </row>
    <row r="8" spans="2:16" ht="16.5" thickBot="1" x14ac:dyDescent="0.3">
      <c r="B8" s="3" t="s">
        <v>6</v>
      </c>
      <c r="C8" s="758" t="s">
        <v>1559</v>
      </c>
      <c r="D8" s="758"/>
      <c r="E8" s="758"/>
      <c r="F8" s="758"/>
      <c r="G8" s="758"/>
      <c r="H8" s="758"/>
      <c r="I8" s="758"/>
      <c r="J8" s="758"/>
      <c r="K8" s="758"/>
      <c r="L8" s="758"/>
      <c r="M8" s="758"/>
      <c r="N8" s="759"/>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22</v>
      </c>
      <c r="D10" s="1415"/>
      <c r="E10" s="1416"/>
      <c r="F10" s="4"/>
      <c r="G10" s="4"/>
      <c r="H10" s="4"/>
      <c r="I10" s="4"/>
      <c r="J10" s="4"/>
      <c r="K10" s="4"/>
      <c r="L10" s="4"/>
      <c r="M10" s="4"/>
      <c r="N10" s="5"/>
    </row>
    <row r="11" spans="2:16" ht="16.5" thickBot="1" x14ac:dyDescent="0.3">
      <c r="B11" s="6" t="s">
        <v>10</v>
      </c>
      <c r="C11" s="7">
        <v>41982</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c r="G14" s="16"/>
      <c r="I14" s="17"/>
      <c r="J14" s="17"/>
      <c r="K14" s="17"/>
      <c r="L14" s="17"/>
      <c r="M14" s="17"/>
      <c r="N14" s="14"/>
    </row>
    <row r="15" spans="2:16" x14ac:dyDescent="0.25">
      <c r="B15" s="1417"/>
      <c r="C15" s="1417"/>
      <c r="D15" s="760">
        <v>22</v>
      </c>
      <c r="E15" s="18">
        <v>1942010296</v>
      </c>
      <c r="F15" s="19">
        <v>692</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c r="F22" s="19">
        <v>692</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553.6</v>
      </c>
      <c r="D24" s="32"/>
      <c r="E24" s="18">
        <v>1942010296</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0"/>
      <c r="D30" s="740" t="s">
        <v>23</v>
      </c>
      <c r="E30"/>
      <c r="F30"/>
      <c r="G30"/>
      <c r="H30"/>
      <c r="I30" s="13"/>
      <c r="J30" s="13"/>
      <c r="K30" s="13"/>
      <c r="L30" s="13"/>
      <c r="M30" s="13"/>
      <c r="N30" s="14"/>
    </row>
    <row r="31" spans="1:14" x14ac:dyDescent="0.25">
      <c r="A31" s="36"/>
      <c r="B31" s="41" t="s">
        <v>24</v>
      </c>
      <c r="C31" s="740" t="s">
        <v>23</v>
      </c>
      <c r="D31" s="740"/>
      <c r="E31"/>
      <c r="F31"/>
      <c r="G31"/>
      <c r="H31"/>
      <c r="I31" s="13"/>
      <c r="J31" s="13"/>
      <c r="K31" s="13"/>
      <c r="L31" s="13"/>
      <c r="M31" s="13"/>
      <c r="N31" s="14"/>
    </row>
    <row r="32" spans="1:14" x14ac:dyDescent="0.25">
      <c r="A32" s="36"/>
      <c r="B32" s="41" t="s">
        <v>25</v>
      </c>
      <c r="C32" s="740"/>
      <c r="D32" s="740" t="s">
        <v>23</v>
      </c>
      <c r="E32"/>
      <c r="F32"/>
      <c r="G32"/>
      <c r="H32"/>
      <c r="I32" s="13"/>
      <c r="J32" s="13"/>
      <c r="K32" s="13"/>
      <c r="L32" s="13"/>
      <c r="M32" s="13"/>
      <c r="N32" s="14"/>
    </row>
    <row r="33" spans="1:17" x14ac:dyDescent="0.25">
      <c r="A33" s="36"/>
      <c r="B33" s="41" t="s">
        <v>26</v>
      </c>
      <c r="C33" s="740"/>
      <c r="D33" s="740"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79">
        <v>0</v>
      </c>
      <c r="E40" s="1403">
        <v>60</v>
      </c>
      <c r="F40"/>
      <c r="G40"/>
      <c r="H40"/>
      <c r="I40" s="13"/>
      <c r="J40" s="13"/>
      <c r="K40" s="13"/>
      <c r="L40" s="13"/>
      <c r="M40" s="13"/>
      <c r="N40" s="14"/>
    </row>
    <row r="41" spans="1:17" ht="42.75" x14ac:dyDescent="0.25">
      <c r="A41" s="36"/>
      <c r="B41" s="43" t="s">
        <v>32</v>
      </c>
      <c r="C41" s="813">
        <v>60</v>
      </c>
      <c r="D41" s="779">
        <v>60</v>
      </c>
      <c r="E41" s="1404"/>
      <c r="F41"/>
      <c r="G41"/>
      <c r="H41" s="156"/>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42.75" x14ac:dyDescent="0.25">
      <c r="A49" s="50">
        <v>1</v>
      </c>
      <c r="B49" s="52" t="s">
        <v>1559</v>
      </c>
      <c r="C49" s="52" t="s">
        <v>1559</v>
      </c>
      <c r="D49" s="64" t="s">
        <v>1628</v>
      </c>
      <c r="E49" s="53" t="s">
        <v>1639</v>
      </c>
      <c r="F49" s="52" t="s">
        <v>20</v>
      </c>
      <c r="G49" s="54">
        <v>0.5</v>
      </c>
      <c r="H49" s="55">
        <v>40723</v>
      </c>
      <c r="I49" s="157">
        <v>40907</v>
      </c>
      <c r="J49" s="56" t="s">
        <v>21</v>
      </c>
      <c r="K49" s="158" t="s">
        <v>1638</v>
      </c>
      <c r="L49" s="57"/>
      <c r="M49" s="58">
        <v>3457</v>
      </c>
      <c r="N49" s="58">
        <v>100</v>
      </c>
      <c r="O49" s="59">
        <v>629909200</v>
      </c>
      <c r="P49" s="60">
        <v>97</v>
      </c>
      <c r="Q49" s="60"/>
      <c r="R49" s="61"/>
      <c r="S49" s="61"/>
      <c r="T49" s="61"/>
      <c r="U49" s="61"/>
      <c r="V49" s="61"/>
      <c r="W49" s="61"/>
      <c r="X49" s="61"/>
      <c r="Y49" s="61"/>
      <c r="Z49" s="61"/>
    </row>
    <row r="50" spans="1:26" s="62" customFormat="1" ht="42.75" x14ac:dyDescent="0.25">
      <c r="A50" s="50">
        <f>+A49+1</f>
        <v>2</v>
      </c>
      <c r="B50" s="52" t="s">
        <v>1559</v>
      </c>
      <c r="C50" s="52" t="s">
        <v>1559</v>
      </c>
      <c r="D50" s="64" t="s">
        <v>1631</v>
      </c>
      <c r="E50" s="53" t="s">
        <v>1637</v>
      </c>
      <c r="F50" s="52" t="s">
        <v>20</v>
      </c>
      <c r="G50" s="54">
        <v>0.5</v>
      </c>
      <c r="H50" s="159">
        <v>40672</v>
      </c>
      <c r="I50" s="160">
        <v>40827</v>
      </c>
      <c r="J50" s="161" t="s">
        <v>21</v>
      </c>
      <c r="K50" s="57" t="s">
        <v>1636</v>
      </c>
      <c r="L50" s="57" t="s">
        <v>1635</v>
      </c>
      <c r="M50" s="58">
        <v>100</v>
      </c>
      <c r="N50" s="162">
        <v>100</v>
      </c>
      <c r="O50" s="163">
        <v>18370000</v>
      </c>
      <c r="P50" s="164">
        <v>98</v>
      </c>
      <c r="Q50" s="783" t="s">
        <v>1634</v>
      </c>
      <c r="R50" s="61"/>
      <c r="S50" s="61"/>
      <c r="T50" s="61"/>
      <c r="U50" s="61"/>
      <c r="V50" s="61"/>
      <c r="W50" s="61"/>
      <c r="X50" s="61"/>
      <c r="Y50" s="61"/>
      <c r="Z50" s="61"/>
    </row>
    <row r="51" spans="1:26" s="62" customFormat="1" ht="42.75" x14ac:dyDescent="0.25">
      <c r="A51" s="50"/>
      <c r="B51" s="52" t="s">
        <v>1559</v>
      </c>
      <c r="C51" s="52" t="s">
        <v>1559</v>
      </c>
      <c r="D51" s="64" t="s">
        <v>1631</v>
      </c>
      <c r="E51" s="53" t="s">
        <v>1633</v>
      </c>
      <c r="F51" s="52" t="s">
        <v>20</v>
      </c>
      <c r="G51" s="54">
        <v>0.5</v>
      </c>
      <c r="H51" s="159">
        <v>40464</v>
      </c>
      <c r="I51" s="160">
        <v>40543</v>
      </c>
      <c r="J51" s="56" t="s">
        <v>21</v>
      </c>
      <c r="K51" s="57" t="s">
        <v>1632</v>
      </c>
      <c r="L51" s="57"/>
      <c r="M51" s="58">
        <v>350</v>
      </c>
      <c r="N51" s="58">
        <v>100</v>
      </c>
      <c r="O51" s="163">
        <v>7110000</v>
      </c>
      <c r="P51" s="166">
        <v>99</v>
      </c>
      <c r="Q51" s="120"/>
      <c r="R51" s="61"/>
      <c r="S51" s="61"/>
      <c r="T51" s="61"/>
      <c r="U51" s="61"/>
      <c r="V51" s="61"/>
      <c r="W51" s="61"/>
      <c r="X51" s="61"/>
      <c r="Y51" s="61"/>
      <c r="Z51" s="61"/>
    </row>
    <row r="52" spans="1:26" s="62" customFormat="1" ht="42.75" x14ac:dyDescent="0.25">
      <c r="A52" s="50"/>
      <c r="B52" s="52" t="s">
        <v>1559</v>
      </c>
      <c r="C52" s="52" t="s">
        <v>1559</v>
      </c>
      <c r="D52" s="64" t="s">
        <v>1631</v>
      </c>
      <c r="E52" s="53"/>
      <c r="F52" s="52" t="s">
        <v>20</v>
      </c>
      <c r="G52" s="54">
        <v>0.5</v>
      </c>
      <c r="H52" s="159">
        <v>40718</v>
      </c>
      <c r="I52" s="160">
        <v>40844</v>
      </c>
      <c r="J52" s="56" t="s">
        <v>21</v>
      </c>
      <c r="K52" s="57"/>
      <c r="L52" s="57" t="s">
        <v>1630</v>
      </c>
      <c r="M52" s="58">
        <v>100</v>
      </c>
      <c r="N52" s="58">
        <v>100</v>
      </c>
      <c r="O52" s="163">
        <v>8000000</v>
      </c>
      <c r="P52" s="784">
        <v>100</v>
      </c>
      <c r="Q52" s="784" t="s">
        <v>1629</v>
      </c>
      <c r="R52" s="61"/>
      <c r="S52" s="61"/>
      <c r="T52" s="61"/>
      <c r="U52" s="61"/>
      <c r="V52" s="61"/>
      <c r="W52" s="61"/>
      <c r="X52" s="61"/>
      <c r="Y52" s="61"/>
      <c r="Z52" s="61"/>
    </row>
    <row r="53" spans="1:26" s="62" customFormat="1" ht="42.75" x14ac:dyDescent="0.25">
      <c r="A53" s="50"/>
      <c r="B53" s="52" t="s">
        <v>1559</v>
      </c>
      <c r="C53" s="52" t="s">
        <v>1559</v>
      </c>
      <c r="D53" s="64" t="s">
        <v>1628</v>
      </c>
      <c r="E53" s="53" t="s">
        <v>1627</v>
      </c>
      <c r="F53" s="52" t="s">
        <v>20</v>
      </c>
      <c r="G53" s="54">
        <v>0.5</v>
      </c>
      <c r="H53" s="159">
        <v>41711</v>
      </c>
      <c r="I53" s="160">
        <v>41832</v>
      </c>
      <c r="J53" s="56" t="s">
        <v>21</v>
      </c>
      <c r="K53" s="57">
        <v>4</v>
      </c>
      <c r="L53" s="57"/>
      <c r="M53" s="58">
        <v>300</v>
      </c>
      <c r="N53" s="58">
        <v>100</v>
      </c>
      <c r="O53" s="163">
        <v>183799980</v>
      </c>
      <c r="P53" s="784">
        <v>102</v>
      </c>
      <c r="Q53" s="784"/>
      <c r="R53" s="61"/>
      <c r="S53" s="61"/>
      <c r="T53" s="61"/>
      <c r="U53" s="61"/>
      <c r="V53" s="61"/>
      <c r="W53" s="61"/>
      <c r="X53" s="61"/>
      <c r="Y53" s="61"/>
      <c r="Z53" s="61"/>
    </row>
    <row r="54" spans="1:26" s="62" customFormat="1" ht="42.75" x14ac:dyDescent="0.25">
      <c r="A54" s="50" t="e">
        <f>+#REF!+1</f>
        <v>#REF!</v>
      </c>
      <c r="B54" s="52" t="s">
        <v>1559</v>
      </c>
      <c r="C54" s="52" t="s">
        <v>1559</v>
      </c>
      <c r="D54" s="64" t="s">
        <v>1626</v>
      </c>
      <c r="E54" s="53"/>
      <c r="F54" s="73"/>
      <c r="G54" s="73"/>
      <c r="H54" s="73"/>
      <c r="I54" s="74"/>
      <c r="J54" s="74"/>
      <c r="K54" s="74"/>
      <c r="L54" s="74"/>
      <c r="M54" s="76"/>
      <c r="N54" s="76"/>
      <c r="O54" s="77"/>
      <c r="P54" s="77">
        <v>101</v>
      </c>
      <c r="Q54" s="65" t="s">
        <v>1625</v>
      </c>
      <c r="R54" s="61"/>
      <c r="S54" s="61"/>
      <c r="T54" s="61"/>
      <c r="U54" s="61"/>
      <c r="V54" s="61"/>
      <c r="W54" s="61"/>
      <c r="X54" s="61"/>
      <c r="Y54" s="61"/>
      <c r="Z54" s="61"/>
    </row>
    <row r="55" spans="1:26" s="62" customFormat="1" x14ac:dyDescent="0.25">
      <c r="A55" s="50"/>
      <c r="B55" s="78" t="s">
        <v>30</v>
      </c>
      <c r="C55" s="72"/>
      <c r="D55" s="71"/>
      <c r="E55" s="53"/>
      <c r="F55" s="73"/>
      <c r="G55" s="73"/>
      <c r="H55" s="73"/>
      <c r="I55" s="74"/>
      <c r="J55" s="74"/>
      <c r="K55" s="168">
        <v>14.29</v>
      </c>
      <c r="L55" s="79">
        <f>SUM(L49:L54)</f>
        <v>0</v>
      </c>
      <c r="M55" s="80">
        <v>3457</v>
      </c>
      <c r="N55" s="169"/>
      <c r="O55" s="77">
        <f>SUM(O49:O54)</f>
        <v>847189180</v>
      </c>
      <c r="P55" s="77"/>
      <c r="Q55" s="81"/>
    </row>
    <row r="56" spans="1:26" s="82" customFormat="1" x14ac:dyDescent="0.25">
      <c r="E56" s="83"/>
      <c r="K56" s="170"/>
      <c r="N56" s="170"/>
    </row>
    <row r="57" spans="1:26" s="82" customFormat="1" x14ac:dyDescent="0.25">
      <c r="B57" s="1422" t="s">
        <v>56</v>
      </c>
      <c r="C57" s="1422" t="s">
        <v>57</v>
      </c>
      <c r="D57" s="1424" t="s">
        <v>58</v>
      </c>
      <c r="E57" s="1424"/>
    </row>
    <row r="58" spans="1:26" s="82" customFormat="1" x14ac:dyDescent="0.25">
      <c r="B58" s="1423"/>
      <c r="C58" s="1423"/>
      <c r="D58" s="766" t="s">
        <v>59</v>
      </c>
      <c r="E58" s="85" t="s">
        <v>60</v>
      </c>
      <c r="H58" s="171"/>
    </row>
    <row r="59" spans="1:26" s="82" customFormat="1" ht="18.75" x14ac:dyDescent="0.25">
      <c r="B59" s="86" t="s">
        <v>61</v>
      </c>
      <c r="C59" s="87">
        <f>+K55</f>
        <v>14.29</v>
      </c>
      <c r="D59" s="88"/>
      <c r="E59" s="88" t="s">
        <v>23</v>
      </c>
      <c r="F59" s="89"/>
      <c r="G59" s="89"/>
      <c r="H59" s="172"/>
      <c r="I59" s="89">
        <v>0</v>
      </c>
      <c r="J59" s="89"/>
      <c r="K59" s="89"/>
      <c r="L59" s="89"/>
      <c r="M59" s="89"/>
    </row>
    <row r="60" spans="1:26" s="82" customFormat="1" x14ac:dyDescent="0.25">
      <c r="B60" s="86" t="s">
        <v>62</v>
      </c>
      <c r="C60" s="87" t="s">
        <v>1624</v>
      </c>
      <c r="D60" s="88" t="s">
        <v>23</v>
      </c>
      <c r="E60" s="88"/>
    </row>
    <row r="61" spans="1:26" s="82" customFormat="1" x14ac:dyDescent="0.25">
      <c r="B61" s="90"/>
      <c r="C61" s="1413"/>
      <c r="D61" s="1413"/>
      <c r="E61" s="1413"/>
      <c r="F61" s="1413"/>
      <c r="G61" s="1413"/>
      <c r="H61" s="1413"/>
      <c r="I61" s="1413"/>
      <c r="J61" s="1413"/>
      <c r="K61" s="1413"/>
      <c r="L61" s="1413"/>
      <c r="M61" s="1413"/>
      <c r="N61" s="1413"/>
    </row>
    <row r="62" spans="1:26" ht="15.75" thickBot="1" x14ac:dyDescent="0.3"/>
    <row r="63" spans="1:26" ht="27" thickBot="1" x14ac:dyDescent="0.3">
      <c r="B63" s="1414" t="s">
        <v>63</v>
      </c>
      <c r="C63" s="1414"/>
      <c r="D63" s="1414"/>
      <c r="E63" s="1414"/>
      <c r="F63" s="1414"/>
      <c r="G63" s="1414"/>
      <c r="H63" s="1414"/>
      <c r="I63" s="1414"/>
      <c r="J63" s="1414"/>
      <c r="K63" s="1414"/>
      <c r="L63" s="1414"/>
      <c r="M63" s="1414"/>
      <c r="N63" s="1414"/>
    </row>
    <row r="66" spans="2:17" ht="75" x14ac:dyDescent="0.25">
      <c r="B66" s="91" t="s">
        <v>64</v>
      </c>
      <c r="C66" s="92" t="s">
        <v>65</v>
      </c>
      <c r="D66" s="92" t="s">
        <v>66</v>
      </c>
      <c r="E66" s="92" t="s">
        <v>67</v>
      </c>
      <c r="F66" s="92" t="s">
        <v>68</v>
      </c>
      <c r="G66" s="92" t="s">
        <v>69</v>
      </c>
      <c r="H66" s="92" t="s">
        <v>70</v>
      </c>
      <c r="I66" s="92" t="s">
        <v>71</v>
      </c>
      <c r="J66" s="92" t="s">
        <v>72</v>
      </c>
      <c r="K66" s="92" t="s">
        <v>73</v>
      </c>
      <c r="L66" s="92" t="s">
        <v>74</v>
      </c>
      <c r="M66" s="93" t="s">
        <v>75</v>
      </c>
      <c r="N66" s="93" t="s">
        <v>76</v>
      </c>
      <c r="O66" s="1387" t="s">
        <v>77</v>
      </c>
      <c r="P66" s="1388"/>
      <c r="Q66" s="92" t="s">
        <v>78</v>
      </c>
    </row>
    <row r="67" spans="2:17" ht="30" x14ac:dyDescent="0.25">
      <c r="B67" s="94" t="s">
        <v>1623</v>
      </c>
      <c r="C67" s="104" t="s">
        <v>684</v>
      </c>
      <c r="D67" s="107" t="s">
        <v>1622</v>
      </c>
      <c r="E67" s="95">
        <v>300</v>
      </c>
      <c r="F67" s="96" t="s">
        <v>81</v>
      </c>
      <c r="G67" s="96" t="s">
        <v>21</v>
      </c>
      <c r="H67" s="96" t="s">
        <v>81</v>
      </c>
      <c r="I67" s="97" t="s">
        <v>81</v>
      </c>
      <c r="J67" s="97" t="s">
        <v>20</v>
      </c>
      <c r="K67" s="41" t="s">
        <v>20</v>
      </c>
      <c r="L67" s="41" t="s">
        <v>20</v>
      </c>
      <c r="M67" s="41" t="s">
        <v>20</v>
      </c>
      <c r="N67" s="41" t="s">
        <v>20</v>
      </c>
      <c r="O67" s="1392" t="s">
        <v>1621</v>
      </c>
      <c r="P67" s="1392"/>
      <c r="Q67" s="41" t="s">
        <v>21</v>
      </c>
    </row>
    <row r="68" spans="2:17" ht="30" x14ac:dyDescent="0.25">
      <c r="B68" s="94" t="s">
        <v>1620</v>
      </c>
      <c r="C68" s="104" t="s">
        <v>1616</v>
      </c>
      <c r="D68" s="107" t="s">
        <v>1619</v>
      </c>
      <c r="E68" s="95">
        <v>196</v>
      </c>
      <c r="F68" s="96" t="s">
        <v>81</v>
      </c>
      <c r="G68" s="96" t="s">
        <v>81</v>
      </c>
      <c r="H68" s="96" t="s">
        <v>21</v>
      </c>
      <c r="I68" s="1" t="s">
        <v>81</v>
      </c>
      <c r="J68" s="97" t="s">
        <v>20</v>
      </c>
      <c r="K68" s="41" t="s">
        <v>20</v>
      </c>
      <c r="L68" s="41" t="s">
        <v>20</v>
      </c>
      <c r="M68" s="41" t="s">
        <v>20</v>
      </c>
      <c r="N68" s="41" t="s">
        <v>20</v>
      </c>
      <c r="O68" s="1595" t="s">
        <v>1618</v>
      </c>
      <c r="P68" s="1596"/>
      <c r="Q68" s="1403" t="s">
        <v>21</v>
      </c>
    </row>
    <row r="69" spans="2:17" ht="45" x14ac:dyDescent="0.25">
      <c r="B69" s="94" t="s">
        <v>1617</v>
      </c>
      <c r="C69" s="104" t="s">
        <v>1616</v>
      </c>
      <c r="D69" s="107" t="s">
        <v>1615</v>
      </c>
      <c r="E69" s="95">
        <v>196</v>
      </c>
      <c r="F69" s="96" t="s">
        <v>81</v>
      </c>
      <c r="G69" s="96" t="s">
        <v>81</v>
      </c>
      <c r="H69" s="96" t="s">
        <v>21</v>
      </c>
      <c r="I69" s="97" t="s">
        <v>81</v>
      </c>
      <c r="J69" s="97" t="s">
        <v>20</v>
      </c>
      <c r="K69" s="41" t="s">
        <v>20</v>
      </c>
      <c r="L69" s="41" t="s">
        <v>20</v>
      </c>
      <c r="M69" s="41" t="s">
        <v>20</v>
      </c>
      <c r="N69" s="41" t="s">
        <v>20</v>
      </c>
      <c r="O69" s="1599"/>
      <c r="P69" s="1600"/>
      <c r="Q69" s="1404"/>
    </row>
    <row r="70" spans="2:17" x14ac:dyDescent="0.25">
      <c r="B70" s="1" t="s">
        <v>83</v>
      </c>
    </row>
    <row r="71" spans="2:17" x14ac:dyDescent="0.25">
      <c r="B71" s="1" t="s">
        <v>84</v>
      </c>
    </row>
    <row r="72" spans="2:17" x14ac:dyDescent="0.25">
      <c r="B72" s="1" t="s">
        <v>85</v>
      </c>
    </row>
    <row r="74" spans="2:17" ht="15.75" thickBot="1" x14ac:dyDescent="0.3"/>
    <row r="75" spans="2:17" ht="27" thickBot="1" x14ac:dyDescent="0.3">
      <c r="B75" s="1393" t="s">
        <v>86</v>
      </c>
      <c r="C75" s="1394"/>
      <c r="D75" s="1394"/>
      <c r="E75" s="1394"/>
      <c r="F75" s="1394"/>
      <c r="G75" s="1394"/>
      <c r="H75" s="1394"/>
      <c r="I75" s="1394"/>
      <c r="J75" s="1394"/>
      <c r="K75" s="1394"/>
      <c r="L75" s="1394"/>
      <c r="M75" s="1394"/>
      <c r="N75" s="1395"/>
    </row>
    <row r="80" spans="2:17" ht="75" x14ac:dyDescent="0.25">
      <c r="B80" s="91" t="s">
        <v>87</v>
      </c>
      <c r="C80" s="91" t="s">
        <v>88</v>
      </c>
      <c r="D80" s="91" t="s">
        <v>89</v>
      </c>
      <c r="E80" s="91" t="s">
        <v>90</v>
      </c>
      <c r="F80" s="91" t="s">
        <v>91</v>
      </c>
      <c r="G80" s="91" t="s">
        <v>92</v>
      </c>
      <c r="H80" s="91" t="s">
        <v>93</v>
      </c>
      <c r="I80" s="91" t="s">
        <v>94</v>
      </c>
      <c r="J80" s="1387" t="s">
        <v>95</v>
      </c>
      <c r="K80" s="1405"/>
      <c r="L80" s="1388"/>
      <c r="M80" s="91" t="s">
        <v>96</v>
      </c>
      <c r="N80" s="91" t="s">
        <v>97</v>
      </c>
      <c r="O80" s="91" t="s">
        <v>98</v>
      </c>
      <c r="P80" s="1387" t="s">
        <v>77</v>
      </c>
      <c r="Q80" s="1388"/>
    </row>
    <row r="81" spans="2:18" s="102" customFormat="1" ht="30" x14ac:dyDescent="0.25">
      <c r="B81" s="98"/>
      <c r="C81" s="98"/>
      <c r="D81" s="98"/>
      <c r="E81" s="98"/>
      <c r="F81" s="98"/>
      <c r="G81" s="98"/>
      <c r="H81" s="98"/>
      <c r="I81" s="98"/>
      <c r="J81" s="775" t="s">
        <v>99</v>
      </c>
      <c r="K81" s="778" t="s">
        <v>100</v>
      </c>
      <c r="L81" s="776" t="s">
        <v>101</v>
      </c>
      <c r="M81" s="98"/>
      <c r="N81" s="98"/>
      <c r="O81" s="98"/>
      <c r="P81" s="775"/>
      <c r="Q81" s="776"/>
    </row>
    <row r="82" spans="2:18" x14ac:dyDescent="0.25">
      <c r="B82" s="2243" t="s">
        <v>1614</v>
      </c>
      <c r="C82" s="2029" t="s">
        <v>464</v>
      </c>
      <c r="D82" s="1654" t="s">
        <v>1613</v>
      </c>
      <c r="E82" s="2060">
        <v>1050955074</v>
      </c>
      <c r="F82" s="1654" t="s">
        <v>1553</v>
      </c>
      <c r="G82" s="2244" t="s">
        <v>1552</v>
      </c>
      <c r="H82" s="2236">
        <v>41440</v>
      </c>
      <c r="I82" s="1841" t="s">
        <v>81</v>
      </c>
      <c r="J82" s="2211" t="s">
        <v>1494</v>
      </c>
      <c r="K82" s="2239" t="s">
        <v>1612</v>
      </c>
      <c r="L82" s="1503" t="s">
        <v>1611</v>
      </c>
      <c r="M82" s="1537" t="s">
        <v>20</v>
      </c>
      <c r="N82" s="1537" t="s">
        <v>20</v>
      </c>
      <c r="O82" s="1537" t="s">
        <v>20</v>
      </c>
      <c r="P82" s="1561" t="s">
        <v>1592</v>
      </c>
      <c r="Q82" s="1562"/>
    </row>
    <row r="83" spans="2:18" x14ac:dyDescent="0.25">
      <c r="B83" s="2243"/>
      <c r="C83" s="2030"/>
      <c r="D83" s="2032"/>
      <c r="E83" s="2061"/>
      <c r="F83" s="2032"/>
      <c r="G83" s="2245"/>
      <c r="H83" s="2237"/>
      <c r="I83" s="2242"/>
      <c r="J83" s="2211"/>
      <c r="K83" s="2240"/>
      <c r="L83" s="2198"/>
      <c r="M83" s="1538"/>
      <c r="N83" s="1538"/>
      <c r="O83" s="1538"/>
      <c r="P83" s="1563"/>
      <c r="Q83" s="1564"/>
    </row>
    <row r="84" spans="2:18" x14ac:dyDescent="0.25">
      <c r="B84" s="2243"/>
      <c r="C84" s="2030"/>
      <c r="D84" s="2032"/>
      <c r="E84" s="2061"/>
      <c r="F84" s="2032"/>
      <c r="G84" s="2245"/>
      <c r="H84" s="2237"/>
      <c r="I84" s="2242"/>
      <c r="J84" s="2211"/>
      <c r="K84" s="2241"/>
      <c r="L84" s="1504"/>
      <c r="M84" s="1539"/>
      <c r="N84" s="1539"/>
      <c r="O84" s="1539"/>
      <c r="P84" s="1563"/>
      <c r="Q84" s="1564"/>
    </row>
    <row r="85" spans="2:18" ht="28.5" x14ac:dyDescent="0.2">
      <c r="B85" s="2243"/>
      <c r="C85" s="2030"/>
      <c r="D85" s="2032"/>
      <c r="E85" s="2061"/>
      <c r="F85" s="2032"/>
      <c r="G85" s="2245"/>
      <c r="H85" s="2237"/>
      <c r="I85" s="2242"/>
      <c r="J85" s="177" t="s">
        <v>1610</v>
      </c>
      <c r="K85" s="833" t="s">
        <v>1609</v>
      </c>
      <c r="L85" s="179" t="s">
        <v>1606</v>
      </c>
      <c r="M85" s="346" t="s">
        <v>20</v>
      </c>
      <c r="N85" s="346" t="s">
        <v>20</v>
      </c>
      <c r="O85" s="346" t="s">
        <v>20</v>
      </c>
      <c r="P85" s="1563"/>
      <c r="Q85" s="1564"/>
    </row>
    <row r="86" spans="2:18" ht="28.5" x14ac:dyDescent="0.2">
      <c r="B86" s="2243"/>
      <c r="C86" s="2030"/>
      <c r="D86" s="2032"/>
      <c r="E86" s="2061"/>
      <c r="F86" s="2032"/>
      <c r="G86" s="2245"/>
      <c r="H86" s="2237"/>
      <c r="I86" s="2242"/>
      <c r="J86" s="177" t="s">
        <v>1608</v>
      </c>
      <c r="K86" s="181" t="s">
        <v>1607</v>
      </c>
      <c r="L86" s="182" t="s">
        <v>1606</v>
      </c>
      <c r="M86" s="750" t="s">
        <v>20</v>
      </c>
      <c r="N86" s="750" t="s">
        <v>20</v>
      </c>
      <c r="O86" s="750" t="s">
        <v>20</v>
      </c>
      <c r="P86" s="1563"/>
      <c r="Q86" s="1564"/>
    </row>
    <row r="87" spans="2:18" x14ac:dyDescent="0.2">
      <c r="B87" s="2243"/>
      <c r="C87" s="2030"/>
      <c r="D87" s="2032"/>
      <c r="E87" s="859"/>
      <c r="F87" s="2032"/>
      <c r="G87" s="2245"/>
      <c r="H87" s="2237"/>
      <c r="I87" s="2242"/>
      <c r="J87" s="41"/>
      <c r="K87" s="41"/>
      <c r="L87" s="182"/>
      <c r="M87" s="858"/>
      <c r="N87" s="750"/>
      <c r="O87" s="750"/>
      <c r="P87" s="1563"/>
      <c r="Q87" s="1564"/>
    </row>
    <row r="88" spans="2:18" x14ac:dyDescent="0.2">
      <c r="B88" s="2243"/>
      <c r="C88" s="2030"/>
      <c r="D88" s="2032"/>
      <c r="E88" s="859"/>
      <c r="F88" s="2032"/>
      <c r="G88" s="2245"/>
      <c r="H88" s="2237"/>
      <c r="I88" s="2242"/>
      <c r="J88" s="41"/>
      <c r="K88" s="41"/>
      <c r="L88" s="182"/>
      <c r="M88" s="858"/>
      <c r="N88" s="750"/>
      <c r="O88" s="750"/>
      <c r="P88" s="1563"/>
      <c r="Q88" s="1564"/>
    </row>
    <row r="89" spans="2:18" ht="15.75" thickBot="1" x14ac:dyDescent="0.25">
      <c r="B89" s="2243"/>
      <c r="C89" s="2031"/>
      <c r="D89" s="1655"/>
      <c r="E89" s="857"/>
      <c r="F89" s="1655"/>
      <c r="G89" s="2246"/>
      <c r="H89" s="2238"/>
      <c r="I89" s="1842"/>
      <c r="J89" s="120"/>
      <c r="K89" s="41"/>
      <c r="L89" s="184"/>
      <c r="M89" s="856"/>
      <c r="N89" s="738"/>
      <c r="O89" s="738"/>
      <c r="P89" s="1565"/>
      <c r="Q89" s="1566"/>
    </row>
    <row r="90" spans="2:18" ht="28.9" customHeight="1" x14ac:dyDescent="0.25">
      <c r="B90" s="2227" t="s">
        <v>1597</v>
      </c>
      <c r="C90" s="2229" t="s">
        <v>464</v>
      </c>
      <c r="D90" s="2231" t="s">
        <v>1605</v>
      </c>
      <c r="E90" s="2233">
        <v>45593026</v>
      </c>
      <c r="F90" s="1520" t="s">
        <v>1604</v>
      </c>
      <c r="G90" s="1520" t="s">
        <v>1603</v>
      </c>
      <c r="H90" s="2235">
        <v>37974</v>
      </c>
      <c r="I90" s="1524" t="s">
        <v>81</v>
      </c>
      <c r="J90" s="855" t="s">
        <v>1602</v>
      </c>
      <c r="K90" s="854" t="s">
        <v>1601</v>
      </c>
      <c r="L90" s="182" t="s">
        <v>1600</v>
      </c>
      <c r="M90" s="346" t="s">
        <v>20</v>
      </c>
      <c r="N90" s="346" t="s">
        <v>20</v>
      </c>
      <c r="O90" s="346" t="s">
        <v>20</v>
      </c>
      <c r="P90" s="1629" t="s">
        <v>1599</v>
      </c>
      <c r="Q90" s="1630"/>
      <c r="R90" s="1662"/>
    </row>
    <row r="91" spans="2:18" ht="40.9" customHeight="1" x14ac:dyDescent="0.25">
      <c r="B91" s="2035"/>
      <c r="C91" s="2230"/>
      <c r="D91" s="2232"/>
      <c r="E91" s="2234"/>
      <c r="F91" s="1521"/>
      <c r="G91" s="1521"/>
      <c r="H91" s="1523"/>
      <c r="I91" s="1525"/>
      <c r="J91" s="855" t="s">
        <v>1578</v>
      </c>
      <c r="K91" s="854" t="s">
        <v>1577</v>
      </c>
      <c r="L91" s="182" t="s">
        <v>1598</v>
      </c>
      <c r="M91" s="737" t="s">
        <v>235</v>
      </c>
      <c r="N91" s="737" t="s">
        <v>20</v>
      </c>
      <c r="O91" s="737" t="s">
        <v>20</v>
      </c>
      <c r="P91" s="1631"/>
      <c r="Q91" s="1632"/>
      <c r="R91" s="1662"/>
    </row>
    <row r="92" spans="2:18" ht="30" x14ac:dyDescent="0.25">
      <c r="B92" s="2029" t="s">
        <v>1597</v>
      </c>
      <c r="C92" s="2034" t="s">
        <v>1568</v>
      </c>
      <c r="D92" s="1654" t="s">
        <v>1596</v>
      </c>
      <c r="E92" s="1522">
        <v>33067017</v>
      </c>
      <c r="F92" s="1520" t="s">
        <v>1595</v>
      </c>
      <c r="G92" s="1520" t="s">
        <v>161</v>
      </c>
      <c r="H92" s="1516">
        <v>37974</v>
      </c>
      <c r="I92" s="1592" t="s">
        <v>81</v>
      </c>
      <c r="J92" s="104" t="s">
        <v>1594</v>
      </c>
      <c r="K92" s="853" t="s">
        <v>1593</v>
      </c>
      <c r="L92" s="107" t="s">
        <v>245</v>
      </c>
      <c r="M92" s="1403" t="s">
        <v>20</v>
      </c>
      <c r="N92" s="1403" t="s">
        <v>20</v>
      </c>
      <c r="O92" s="1403" t="s">
        <v>20</v>
      </c>
      <c r="P92" s="1595" t="s">
        <v>1592</v>
      </c>
      <c r="Q92" s="1596"/>
    </row>
    <row r="93" spans="2:18" ht="30" x14ac:dyDescent="0.25">
      <c r="B93" s="2030"/>
      <c r="C93" s="2034"/>
      <c r="D93" s="2032"/>
      <c r="E93" s="1528"/>
      <c r="F93" s="1527"/>
      <c r="G93" s="1527"/>
      <c r="H93" s="1529"/>
      <c r="I93" s="1593"/>
      <c r="J93" s="104" t="s">
        <v>1591</v>
      </c>
      <c r="K93" s="746" t="s">
        <v>1590</v>
      </c>
      <c r="L93" s="120" t="s">
        <v>245</v>
      </c>
      <c r="M93" s="1397"/>
      <c r="N93" s="1397"/>
      <c r="O93" s="1397"/>
      <c r="P93" s="1597"/>
      <c r="Q93" s="1598"/>
    </row>
    <row r="94" spans="2:18" ht="45" x14ac:dyDescent="0.25">
      <c r="B94" s="2031"/>
      <c r="C94" s="2034"/>
      <c r="D94" s="1521"/>
      <c r="E94" s="1517"/>
      <c r="F94" s="1521"/>
      <c r="G94" s="1521"/>
      <c r="H94" s="1523"/>
      <c r="I94" s="1594"/>
      <c r="J94" s="104" t="s">
        <v>1496</v>
      </c>
      <c r="K94" s="200" t="s">
        <v>1589</v>
      </c>
      <c r="L94" s="120" t="s">
        <v>1588</v>
      </c>
      <c r="M94" s="1404"/>
      <c r="N94" s="1404"/>
      <c r="O94" s="1404"/>
      <c r="P94" s="1599"/>
      <c r="Q94" s="1600"/>
    </row>
    <row r="95" spans="2:18" ht="30" x14ac:dyDescent="0.25">
      <c r="B95" s="2029" t="s">
        <v>1569</v>
      </c>
      <c r="C95" s="2210" t="s">
        <v>464</v>
      </c>
      <c r="D95" s="1520" t="s">
        <v>1587</v>
      </c>
      <c r="E95" s="1522">
        <v>45747985</v>
      </c>
      <c r="F95" s="1520" t="s">
        <v>113</v>
      </c>
      <c r="G95" s="1520" t="s">
        <v>279</v>
      </c>
      <c r="H95" s="1516">
        <v>41844</v>
      </c>
      <c r="I95" s="1484" t="s">
        <v>81</v>
      </c>
      <c r="J95" s="199" t="s">
        <v>1578</v>
      </c>
      <c r="K95" s="200" t="s">
        <v>1577</v>
      </c>
      <c r="L95" s="120" t="s">
        <v>1532</v>
      </c>
      <c r="M95" s="742" t="s">
        <v>20</v>
      </c>
      <c r="N95" s="742" t="s">
        <v>20</v>
      </c>
      <c r="O95" s="742" t="s">
        <v>20</v>
      </c>
      <c r="P95" s="1595" t="s">
        <v>1586</v>
      </c>
      <c r="Q95" s="1596"/>
    </row>
    <row r="96" spans="2:18" ht="45" x14ac:dyDescent="0.25">
      <c r="B96" s="2030"/>
      <c r="C96" s="2210"/>
      <c r="D96" s="1527"/>
      <c r="E96" s="1528"/>
      <c r="F96" s="1527"/>
      <c r="G96" s="1527"/>
      <c r="H96" s="1529"/>
      <c r="I96" s="1485"/>
      <c r="J96" s="199" t="s">
        <v>1584</v>
      </c>
      <c r="K96" s="200" t="s">
        <v>1585</v>
      </c>
      <c r="L96" s="120" t="s">
        <v>1582</v>
      </c>
      <c r="M96" s="742" t="s">
        <v>20</v>
      </c>
      <c r="N96" s="742" t="s">
        <v>20</v>
      </c>
      <c r="O96" s="742" t="s">
        <v>20</v>
      </c>
      <c r="P96" s="1597"/>
      <c r="Q96" s="1598"/>
    </row>
    <row r="97" spans="2:17" ht="45" x14ac:dyDescent="0.25">
      <c r="B97" s="2030"/>
      <c r="C97" s="2210"/>
      <c r="D97" s="1527"/>
      <c r="E97" s="1528"/>
      <c r="F97" s="1527"/>
      <c r="G97" s="1527"/>
      <c r="H97" s="1529"/>
      <c r="I97" s="1485"/>
      <c r="J97" s="199" t="s">
        <v>1584</v>
      </c>
      <c r="K97" s="200" t="s">
        <v>1583</v>
      </c>
      <c r="L97" s="120" t="s">
        <v>1582</v>
      </c>
      <c r="M97" s="742" t="s">
        <v>20</v>
      </c>
      <c r="N97" s="742" t="s">
        <v>20</v>
      </c>
      <c r="O97" s="742" t="s">
        <v>20</v>
      </c>
      <c r="P97" s="1597"/>
      <c r="Q97" s="1598"/>
    </row>
    <row r="98" spans="2:17" ht="30" x14ac:dyDescent="0.25">
      <c r="B98" s="2031"/>
      <c r="C98" s="2210"/>
      <c r="D98" s="1521"/>
      <c r="E98" s="1517"/>
      <c r="F98" s="1521"/>
      <c r="G98" s="1521"/>
      <c r="H98" s="1523"/>
      <c r="I98" s="1486"/>
      <c r="J98" s="199" t="s">
        <v>1581</v>
      </c>
      <c r="K98" s="200" t="s">
        <v>1580</v>
      </c>
      <c r="L98" s="120" t="s">
        <v>999</v>
      </c>
      <c r="M98" s="742" t="s">
        <v>20</v>
      </c>
      <c r="N98" s="742" t="s">
        <v>20</v>
      </c>
      <c r="O98" s="742" t="s">
        <v>20</v>
      </c>
      <c r="P98" s="1599"/>
      <c r="Q98" s="1600"/>
    </row>
    <row r="99" spans="2:17" ht="30" x14ac:dyDescent="0.25">
      <c r="B99" s="2029" t="s">
        <v>1569</v>
      </c>
      <c r="C99" s="2227" t="s">
        <v>464</v>
      </c>
      <c r="D99" s="1520" t="s">
        <v>1579</v>
      </c>
      <c r="E99" s="1522">
        <v>1102842399</v>
      </c>
      <c r="F99" s="1520" t="s">
        <v>274</v>
      </c>
      <c r="G99" s="1520" t="s">
        <v>701</v>
      </c>
      <c r="H99" s="1516">
        <v>41613</v>
      </c>
      <c r="I99" s="1484" t="s">
        <v>81</v>
      </c>
      <c r="J99" s="104" t="s">
        <v>1578</v>
      </c>
      <c r="K99" s="200" t="s">
        <v>1577</v>
      </c>
      <c r="L99" s="120" t="s">
        <v>1576</v>
      </c>
      <c r="M99" s="742" t="s">
        <v>20</v>
      </c>
      <c r="N99" s="742" t="s">
        <v>20</v>
      </c>
      <c r="O99" s="742" t="s">
        <v>20</v>
      </c>
      <c r="P99" s="1595" t="s">
        <v>1575</v>
      </c>
      <c r="Q99" s="1596"/>
    </row>
    <row r="100" spans="2:17" ht="60" x14ac:dyDescent="0.25">
      <c r="B100" s="2030"/>
      <c r="C100" s="2034"/>
      <c r="D100" s="1527"/>
      <c r="E100" s="1528"/>
      <c r="F100" s="1527"/>
      <c r="G100" s="1527"/>
      <c r="H100" s="1529"/>
      <c r="I100" s="1485"/>
      <c r="J100" s="104" t="s">
        <v>1069</v>
      </c>
      <c r="K100" s="200" t="s">
        <v>1574</v>
      </c>
      <c r="L100" s="120" t="s">
        <v>1573</v>
      </c>
      <c r="M100" s="742" t="s">
        <v>20</v>
      </c>
      <c r="N100" s="742" t="s">
        <v>20</v>
      </c>
      <c r="O100" s="742" t="s">
        <v>20</v>
      </c>
      <c r="P100" s="1597"/>
      <c r="Q100" s="1598"/>
    </row>
    <row r="101" spans="2:17" ht="30" x14ac:dyDescent="0.25">
      <c r="B101" s="2030"/>
      <c r="C101" s="2034"/>
      <c r="D101" s="1527"/>
      <c r="E101" s="1528"/>
      <c r="F101" s="1527"/>
      <c r="G101" s="1527"/>
      <c r="H101" s="1529"/>
      <c r="I101" s="1485"/>
      <c r="J101" s="104" t="s">
        <v>1572</v>
      </c>
      <c r="K101" s="200" t="s">
        <v>1571</v>
      </c>
      <c r="L101" s="120" t="s">
        <v>1570</v>
      </c>
      <c r="M101" s="742" t="s">
        <v>20</v>
      </c>
      <c r="N101" s="742" t="s">
        <v>20</v>
      </c>
      <c r="O101" s="742" t="s">
        <v>20</v>
      </c>
      <c r="P101" s="1597"/>
      <c r="Q101" s="1598"/>
    </row>
    <row r="102" spans="2:17" ht="28.9" customHeight="1" x14ac:dyDescent="0.25">
      <c r="B102" s="2029" t="s">
        <v>1569</v>
      </c>
      <c r="C102" s="2228" t="s">
        <v>1568</v>
      </c>
      <c r="D102" s="1520" t="s">
        <v>1567</v>
      </c>
      <c r="E102" s="1522">
        <v>1050955398</v>
      </c>
      <c r="F102" s="1522" t="s">
        <v>113</v>
      </c>
      <c r="G102" s="1520" t="s">
        <v>298</v>
      </c>
      <c r="H102" s="1516">
        <v>40997</v>
      </c>
      <c r="I102" s="1592" t="s">
        <v>81</v>
      </c>
      <c r="J102" s="199" t="s">
        <v>1498</v>
      </c>
      <c r="K102" s="200" t="s">
        <v>1566</v>
      </c>
      <c r="L102" s="248" t="s">
        <v>560</v>
      </c>
      <c r="M102" s="742" t="s">
        <v>20</v>
      </c>
      <c r="N102" s="742" t="s">
        <v>20</v>
      </c>
      <c r="O102" s="742" t="s">
        <v>20</v>
      </c>
      <c r="P102" s="1493" t="s">
        <v>1565</v>
      </c>
      <c r="Q102" s="1494"/>
    </row>
    <row r="103" spans="2:17" ht="60" x14ac:dyDescent="0.25">
      <c r="B103" s="2031"/>
      <c r="C103" s="2228"/>
      <c r="D103" s="1521"/>
      <c r="E103" s="1517"/>
      <c r="F103" s="1517"/>
      <c r="G103" s="1521"/>
      <c r="H103" s="1523"/>
      <c r="I103" s="1594"/>
      <c r="J103" s="755" t="s">
        <v>1564</v>
      </c>
      <c r="K103" s="41" t="s">
        <v>1563</v>
      </c>
      <c r="L103" s="120" t="s">
        <v>999</v>
      </c>
      <c r="M103" s="746" t="s">
        <v>20</v>
      </c>
      <c r="N103" s="746" t="s">
        <v>20</v>
      </c>
      <c r="O103" s="746" t="s">
        <v>20</v>
      </c>
      <c r="P103" s="1495"/>
      <c r="Q103" s="1496"/>
    </row>
    <row r="104" spans="2:17" ht="15.75" thickBot="1" x14ac:dyDescent="0.3">
      <c r="K104" s="41"/>
      <c r="L104" s="41"/>
      <c r="M104" s="41"/>
      <c r="N104" s="41"/>
      <c r="O104" s="41"/>
      <c r="P104" s="41"/>
      <c r="Q104" s="41"/>
    </row>
    <row r="105" spans="2:17" ht="27" thickBot="1" x14ac:dyDescent="0.3">
      <c r="B105" s="1393" t="s">
        <v>143</v>
      </c>
      <c r="C105" s="1394"/>
      <c r="D105" s="1394"/>
      <c r="E105" s="1394"/>
      <c r="F105" s="1394"/>
      <c r="G105" s="1394"/>
      <c r="H105" s="1394"/>
      <c r="I105" s="1394"/>
      <c r="J105" s="1394"/>
      <c r="K105" s="1828"/>
      <c r="L105" s="1828"/>
      <c r="M105" s="1828"/>
      <c r="N105" s="1829"/>
    </row>
    <row r="108" spans="2:17" ht="30" x14ac:dyDescent="0.25">
      <c r="B108" s="92" t="s">
        <v>19</v>
      </c>
      <c r="C108" s="92" t="s">
        <v>144</v>
      </c>
      <c r="D108" s="1387" t="s">
        <v>77</v>
      </c>
      <c r="E108" s="1388"/>
    </row>
    <row r="109" spans="2:17" x14ac:dyDescent="0.25">
      <c r="B109" s="120" t="s">
        <v>145</v>
      </c>
      <c r="C109" s="41" t="s">
        <v>20</v>
      </c>
      <c r="D109" s="1389"/>
      <c r="E109" s="1389"/>
      <c r="I109" s="205"/>
    </row>
    <row r="112" spans="2:17" ht="26.25" x14ac:dyDescent="0.25">
      <c r="B112" s="1408" t="s">
        <v>146</v>
      </c>
      <c r="C112" s="1409"/>
      <c r="D112" s="1409"/>
      <c r="E112" s="1409"/>
      <c r="F112" s="1409"/>
      <c r="G112" s="1409"/>
      <c r="H112" s="1409"/>
      <c r="I112" s="1409"/>
      <c r="J112" s="1409"/>
      <c r="K112" s="1409"/>
      <c r="L112" s="1409"/>
      <c r="M112" s="1409"/>
      <c r="N112" s="1409"/>
      <c r="O112" s="1409"/>
      <c r="P112" s="1409"/>
    </row>
    <row r="114" spans="1:26" ht="15.75" thickBot="1" x14ac:dyDescent="0.3"/>
    <row r="115" spans="1:26" ht="27" thickBot="1" x14ac:dyDescent="0.3">
      <c r="B115" s="1393" t="s">
        <v>147</v>
      </c>
      <c r="C115" s="1394"/>
      <c r="D115" s="1394"/>
      <c r="E115" s="1394"/>
      <c r="F115" s="1394"/>
      <c r="G115" s="1394"/>
      <c r="H115" s="1394"/>
      <c r="I115" s="1394"/>
      <c r="J115" s="1394"/>
      <c r="K115" s="1394"/>
      <c r="L115" s="1394"/>
      <c r="M115" s="1394"/>
      <c r="N115" s="1395"/>
    </row>
    <row r="117" spans="1:26" ht="15.75" thickBot="1" x14ac:dyDescent="0.3">
      <c r="M117" s="46"/>
      <c r="N117" s="46"/>
    </row>
    <row r="118" spans="1:26" s="13" customFormat="1" ht="60" x14ac:dyDescent="0.25">
      <c r="B118" s="47" t="s">
        <v>35</v>
      </c>
      <c r="C118" s="47" t="s">
        <v>36</v>
      </c>
      <c r="D118" s="47" t="s">
        <v>37</v>
      </c>
      <c r="E118" s="47" t="s">
        <v>38</v>
      </c>
      <c r="F118" s="47" t="s">
        <v>39</v>
      </c>
      <c r="G118" s="47" t="s">
        <v>40</v>
      </c>
      <c r="H118" s="47" t="s">
        <v>41</v>
      </c>
      <c r="I118" s="47" t="s">
        <v>42</v>
      </c>
      <c r="J118" s="47" t="s">
        <v>43</v>
      </c>
      <c r="K118" s="47" t="s">
        <v>44</v>
      </c>
      <c r="L118" s="47" t="s">
        <v>45</v>
      </c>
      <c r="M118" s="48" t="s">
        <v>46</v>
      </c>
      <c r="N118" s="47" t="s">
        <v>47</v>
      </c>
      <c r="O118" s="47" t="s">
        <v>48</v>
      </c>
      <c r="P118" s="49" t="s">
        <v>49</v>
      </c>
      <c r="Q118" s="49" t="s">
        <v>50</v>
      </c>
    </row>
    <row r="119" spans="1:26" s="62" customFormat="1" ht="57" x14ac:dyDescent="0.25">
      <c r="A119" s="50">
        <v>1</v>
      </c>
      <c r="B119" s="64"/>
      <c r="C119" s="64" t="s">
        <v>1530</v>
      </c>
      <c r="D119" s="52" t="s">
        <v>1529</v>
      </c>
      <c r="E119" s="162" t="s">
        <v>1528</v>
      </c>
      <c r="F119" s="52"/>
      <c r="G119" s="54"/>
      <c r="H119" s="55"/>
      <c r="I119" s="157"/>
      <c r="J119" s="56"/>
      <c r="K119" s="57"/>
      <c r="L119" s="56"/>
      <c r="M119" s="58"/>
      <c r="N119" s="58"/>
      <c r="O119" s="59"/>
      <c r="P119" s="59"/>
      <c r="Q119" s="60" t="s">
        <v>1527</v>
      </c>
      <c r="R119" s="61"/>
      <c r="S119" s="61"/>
      <c r="T119" s="61"/>
      <c r="U119" s="61"/>
      <c r="V119" s="61"/>
      <c r="W119" s="61"/>
      <c r="X119" s="61"/>
      <c r="Y119" s="61"/>
      <c r="Z119" s="61"/>
    </row>
    <row r="120" spans="1:26" s="62" customFormat="1" ht="42.75" x14ac:dyDescent="0.25">
      <c r="A120" s="50">
        <f>+A119+1</f>
        <v>2</v>
      </c>
      <c r="B120" s="64"/>
      <c r="C120" s="64" t="s">
        <v>1526</v>
      </c>
      <c r="D120" s="52"/>
      <c r="E120" s="162"/>
      <c r="F120" s="52"/>
      <c r="G120" s="206"/>
      <c r="H120" s="55"/>
      <c r="I120" s="157"/>
      <c r="J120" s="56"/>
      <c r="K120" s="58"/>
      <c r="L120" s="58"/>
      <c r="M120" s="58"/>
      <c r="N120" s="58"/>
      <c r="O120" s="59"/>
      <c r="P120" s="207"/>
      <c r="Q120" s="60" t="s">
        <v>1525</v>
      </c>
      <c r="R120" s="61"/>
      <c r="S120" s="61"/>
      <c r="T120" s="61"/>
      <c r="U120" s="61"/>
      <c r="V120" s="61"/>
      <c r="W120" s="61"/>
      <c r="X120" s="61"/>
      <c r="Y120" s="61"/>
      <c r="Z120" s="61"/>
    </row>
    <row r="121" spans="1:26" s="62" customFormat="1" ht="42.75" x14ac:dyDescent="0.25">
      <c r="A121" s="50">
        <f>+A120+1</f>
        <v>3</v>
      </c>
      <c r="B121" s="64"/>
      <c r="C121" s="64" t="s">
        <v>1526</v>
      </c>
      <c r="D121" s="52"/>
      <c r="E121" s="58"/>
      <c r="F121" s="52"/>
      <c r="G121" s="206"/>
      <c r="H121" s="55"/>
      <c r="I121" s="208"/>
      <c r="J121" s="56"/>
      <c r="K121" s="56"/>
      <c r="L121" s="56"/>
      <c r="M121" s="58"/>
      <c r="N121" s="57"/>
      <c r="O121" s="59"/>
      <c r="P121" s="59"/>
      <c r="Q121" s="60" t="s">
        <v>1525</v>
      </c>
      <c r="R121" s="61"/>
      <c r="S121" s="61"/>
      <c r="T121" s="61"/>
      <c r="U121" s="61"/>
      <c r="V121" s="61"/>
      <c r="W121" s="61"/>
      <c r="X121" s="61"/>
      <c r="Y121" s="61"/>
      <c r="Z121" s="61"/>
    </row>
    <row r="122" spans="1:26" s="62" customFormat="1" ht="42.75" x14ac:dyDescent="0.25">
      <c r="A122" s="50"/>
      <c r="B122" s="64"/>
      <c r="C122" s="64" t="s">
        <v>1526</v>
      </c>
      <c r="D122" s="52"/>
      <c r="E122" s="58"/>
      <c r="F122" s="52"/>
      <c r="G122" s="206"/>
      <c r="H122" s="55"/>
      <c r="I122" s="208"/>
      <c r="J122" s="56"/>
      <c r="K122" s="56"/>
      <c r="L122" s="56"/>
      <c r="M122" s="58"/>
      <c r="N122" s="57"/>
      <c r="O122" s="59"/>
      <c r="P122" s="59"/>
      <c r="Q122" s="60" t="s">
        <v>1525</v>
      </c>
      <c r="R122" s="61"/>
      <c r="S122" s="61"/>
      <c r="T122" s="61"/>
      <c r="U122" s="61"/>
      <c r="V122" s="61"/>
      <c r="W122" s="61"/>
      <c r="X122" s="61"/>
      <c r="Y122" s="61"/>
      <c r="Z122" s="61"/>
    </row>
    <row r="123" spans="1:26" s="62" customFormat="1" ht="42.75" x14ac:dyDescent="0.25">
      <c r="A123" s="50"/>
      <c r="B123" s="64"/>
      <c r="C123" s="64" t="s">
        <v>1526</v>
      </c>
      <c r="D123" s="52"/>
      <c r="E123" s="58"/>
      <c r="F123" s="52"/>
      <c r="G123" s="206"/>
      <c r="H123" s="55"/>
      <c r="I123" s="208"/>
      <c r="J123" s="56"/>
      <c r="K123" s="56"/>
      <c r="L123" s="56"/>
      <c r="M123" s="58"/>
      <c r="N123" s="57"/>
      <c r="O123" s="59"/>
      <c r="P123" s="59"/>
      <c r="Q123" s="60" t="s">
        <v>1525</v>
      </c>
      <c r="R123" s="61"/>
      <c r="S123" s="61"/>
      <c r="T123" s="61"/>
      <c r="U123" s="61"/>
      <c r="V123" s="61"/>
      <c r="W123" s="61"/>
      <c r="X123" s="61"/>
      <c r="Y123" s="61"/>
      <c r="Z123" s="61"/>
    </row>
    <row r="124" spans="1:26" s="62" customFormat="1" ht="42.75" x14ac:dyDescent="0.25">
      <c r="A124" s="50"/>
      <c r="B124" s="64"/>
      <c r="C124" s="64" t="s">
        <v>1526</v>
      </c>
      <c r="D124" s="52"/>
      <c r="E124" s="58"/>
      <c r="F124" s="52"/>
      <c r="G124" s="206"/>
      <c r="H124" s="55"/>
      <c r="I124" s="208"/>
      <c r="J124" s="56"/>
      <c r="K124" s="56"/>
      <c r="L124" s="56"/>
      <c r="M124" s="58"/>
      <c r="N124" s="57"/>
      <c r="O124" s="59"/>
      <c r="P124" s="59"/>
      <c r="Q124" s="60" t="s">
        <v>1525</v>
      </c>
      <c r="R124" s="61"/>
      <c r="S124" s="61"/>
      <c r="T124" s="61"/>
      <c r="U124" s="61"/>
      <c r="V124" s="61"/>
      <c r="W124" s="61"/>
      <c r="X124" s="61"/>
      <c r="Y124" s="61"/>
      <c r="Z124" s="61"/>
    </row>
    <row r="125" spans="1:26" s="62" customFormat="1" ht="42.75" x14ac:dyDescent="0.25">
      <c r="A125" s="50"/>
      <c r="B125" s="64"/>
      <c r="C125" s="64" t="s">
        <v>1526</v>
      </c>
      <c r="D125" s="52"/>
      <c r="E125" s="58"/>
      <c r="F125" s="52"/>
      <c r="G125" s="206"/>
      <c r="H125" s="55"/>
      <c r="I125" s="208"/>
      <c r="J125" s="56"/>
      <c r="K125" s="56"/>
      <c r="L125" s="56"/>
      <c r="M125" s="58"/>
      <c r="N125" s="57"/>
      <c r="O125" s="59"/>
      <c r="P125" s="59"/>
      <c r="Q125" s="60" t="s">
        <v>1525</v>
      </c>
      <c r="R125" s="61"/>
      <c r="S125" s="61"/>
      <c r="T125" s="61"/>
      <c r="U125" s="61"/>
      <c r="V125" s="61"/>
      <c r="W125" s="61"/>
      <c r="X125" s="61"/>
      <c r="Y125" s="61"/>
      <c r="Z125" s="61"/>
    </row>
    <row r="126" spans="1:26" s="62" customFormat="1" ht="42.75" x14ac:dyDescent="0.25">
      <c r="A126" s="50"/>
      <c r="B126" s="64"/>
      <c r="C126" s="64" t="s">
        <v>1526</v>
      </c>
      <c r="D126" s="52"/>
      <c r="E126" s="58"/>
      <c r="F126" s="52"/>
      <c r="G126" s="206"/>
      <c r="H126" s="55"/>
      <c r="I126" s="208"/>
      <c r="J126" s="56"/>
      <c r="K126" s="56"/>
      <c r="L126" s="56"/>
      <c r="M126" s="58"/>
      <c r="N126" s="57"/>
      <c r="O126" s="59"/>
      <c r="P126" s="59"/>
      <c r="Q126" s="60" t="s">
        <v>1525</v>
      </c>
      <c r="R126" s="61"/>
      <c r="S126" s="61"/>
      <c r="T126" s="61"/>
      <c r="U126" s="61"/>
      <c r="V126" s="61"/>
      <c r="W126" s="61"/>
      <c r="X126" s="61"/>
      <c r="Y126" s="61"/>
      <c r="Z126" s="61"/>
    </row>
    <row r="127" spans="1:26" s="62" customFormat="1" ht="42.75" x14ac:dyDescent="0.25">
      <c r="A127" s="50"/>
      <c r="B127" s="64"/>
      <c r="C127" s="64" t="s">
        <v>1526</v>
      </c>
      <c r="D127" s="52"/>
      <c r="E127" s="58"/>
      <c r="F127" s="52"/>
      <c r="G127" s="206"/>
      <c r="H127" s="55"/>
      <c r="I127" s="208"/>
      <c r="J127" s="56"/>
      <c r="K127" s="56"/>
      <c r="L127" s="56"/>
      <c r="M127" s="58"/>
      <c r="N127" s="57"/>
      <c r="O127" s="59"/>
      <c r="P127" s="59"/>
      <c r="Q127" s="60" t="s">
        <v>1525</v>
      </c>
      <c r="R127" s="61"/>
      <c r="S127" s="61"/>
      <c r="T127" s="61"/>
      <c r="U127" s="61"/>
      <c r="V127" s="61"/>
      <c r="W127" s="61"/>
      <c r="X127" s="61"/>
      <c r="Y127" s="61"/>
      <c r="Z127" s="61"/>
    </row>
    <row r="128" spans="1:26" s="62" customFormat="1" ht="42.75" x14ac:dyDescent="0.25">
      <c r="A128" s="50"/>
      <c r="B128" s="64"/>
      <c r="C128" s="64" t="s">
        <v>1526</v>
      </c>
      <c r="D128" s="52"/>
      <c r="E128" s="58"/>
      <c r="F128" s="52"/>
      <c r="G128" s="206"/>
      <c r="H128" s="55"/>
      <c r="I128" s="208"/>
      <c r="J128" s="56"/>
      <c r="K128" s="56"/>
      <c r="L128" s="56"/>
      <c r="M128" s="58"/>
      <c r="N128" s="57"/>
      <c r="O128" s="59"/>
      <c r="P128" s="59"/>
      <c r="Q128" s="60" t="s">
        <v>1525</v>
      </c>
      <c r="R128" s="61"/>
      <c r="S128" s="61"/>
      <c r="T128" s="61"/>
      <c r="U128" s="61"/>
      <c r="V128" s="61"/>
      <c r="W128" s="61"/>
      <c r="X128" s="61"/>
      <c r="Y128" s="61"/>
      <c r="Z128" s="61"/>
    </row>
    <row r="129" spans="1:26" s="62" customFormat="1" ht="42.75" x14ac:dyDescent="0.25">
      <c r="A129" s="50"/>
      <c r="B129" s="64"/>
      <c r="C129" s="64" t="s">
        <v>1526</v>
      </c>
      <c r="D129" s="52"/>
      <c r="E129" s="58"/>
      <c r="F129" s="52"/>
      <c r="G129" s="206"/>
      <c r="H129" s="55"/>
      <c r="I129" s="208"/>
      <c r="J129" s="56"/>
      <c r="K129" s="56"/>
      <c r="L129" s="56"/>
      <c r="M129" s="58"/>
      <c r="N129" s="57"/>
      <c r="O129" s="59"/>
      <c r="P129" s="59"/>
      <c r="Q129" s="60" t="s">
        <v>1525</v>
      </c>
      <c r="R129" s="61"/>
      <c r="S129" s="61"/>
      <c r="T129" s="61"/>
      <c r="U129" s="61"/>
      <c r="V129" s="61"/>
      <c r="W129" s="61"/>
      <c r="X129" s="61"/>
      <c r="Y129" s="61"/>
      <c r="Z129" s="61"/>
    </row>
    <row r="130" spans="1:26" s="62" customFormat="1" ht="42.75" x14ac:dyDescent="0.25">
      <c r="A130" s="50"/>
      <c r="B130" s="64"/>
      <c r="C130" s="64" t="s">
        <v>1526</v>
      </c>
      <c r="D130" s="52"/>
      <c r="E130" s="58"/>
      <c r="F130" s="52"/>
      <c r="G130" s="206"/>
      <c r="H130" s="55"/>
      <c r="I130" s="208"/>
      <c r="J130" s="56"/>
      <c r="K130" s="56"/>
      <c r="L130" s="56"/>
      <c r="M130" s="58"/>
      <c r="N130" s="57"/>
      <c r="O130" s="59"/>
      <c r="P130" s="59"/>
      <c r="Q130" s="60" t="s">
        <v>1525</v>
      </c>
      <c r="R130" s="61"/>
      <c r="S130" s="61"/>
      <c r="T130" s="61"/>
      <c r="U130" s="61"/>
      <c r="V130" s="61"/>
      <c r="W130" s="61"/>
      <c r="X130" s="61"/>
      <c r="Y130" s="61"/>
      <c r="Z130" s="61"/>
    </row>
    <row r="131" spans="1:26" s="62" customFormat="1" x14ac:dyDescent="0.25">
      <c r="A131" s="50"/>
      <c r="B131" s="78" t="s">
        <v>30</v>
      </c>
      <c r="C131" s="64"/>
      <c r="D131" s="64"/>
      <c r="E131" s="127"/>
      <c r="F131" s="122"/>
      <c r="G131" s="122"/>
      <c r="H131" s="122"/>
      <c r="I131" s="125"/>
      <c r="J131" s="125"/>
      <c r="K131" s="209">
        <f>SUM(K119:K121)</f>
        <v>0</v>
      </c>
      <c r="L131" s="131">
        <f>SUM(L119:L121)</f>
        <v>0</v>
      </c>
      <c r="M131" s="210"/>
      <c r="N131" s="209">
        <f>SUM(N119:N121)</f>
        <v>0</v>
      </c>
      <c r="O131" s="59">
        <f>SUM(O119:O121)</f>
        <v>0</v>
      </c>
      <c r="P131" s="126"/>
      <c r="Q131" s="60"/>
    </row>
    <row r="132" spans="1:26" x14ac:dyDescent="0.25">
      <c r="B132" s="82"/>
      <c r="C132" s="82"/>
      <c r="D132" s="82"/>
      <c r="E132" s="83"/>
      <c r="F132" s="82"/>
      <c r="G132" s="82"/>
      <c r="H132" s="82"/>
      <c r="I132" s="82"/>
      <c r="J132" s="82"/>
      <c r="K132" s="82"/>
      <c r="L132" s="82"/>
      <c r="M132" s="82"/>
      <c r="N132" s="82"/>
      <c r="O132" s="82"/>
      <c r="P132" s="82"/>
    </row>
    <row r="133" spans="1:26" ht="18.75" x14ac:dyDescent="0.25">
      <c r="B133" s="86" t="s">
        <v>151</v>
      </c>
      <c r="C133" s="133">
        <f>+K131</f>
        <v>0</v>
      </c>
      <c r="H133" s="89"/>
      <c r="I133" s="89"/>
      <c r="J133" s="89"/>
      <c r="K133" s="89"/>
      <c r="L133" s="89"/>
      <c r="M133" s="89"/>
      <c r="N133" s="82"/>
      <c r="O133" s="82"/>
      <c r="P133" s="82"/>
    </row>
    <row r="135" spans="1:26" ht="15.75" thickBot="1" x14ac:dyDescent="0.3"/>
    <row r="136" spans="1:26" ht="30.75" thickBot="1" x14ac:dyDescent="0.3">
      <c r="B136" s="134" t="s">
        <v>152</v>
      </c>
      <c r="C136" s="135" t="s">
        <v>153</v>
      </c>
      <c r="D136" s="134" t="s">
        <v>29</v>
      </c>
      <c r="E136" s="135" t="s">
        <v>154</v>
      </c>
    </row>
    <row r="137" spans="1:26" x14ac:dyDescent="0.25">
      <c r="B137" s="136" t="s">
        <v>155</v>
      </c>
      <c r="C137" s="137">
        <v>20</v>
      </c>
      <c r="D137" s="137">
        <v>0</v>
      </c>
      <c r="E137" s="1396">
        <v>0</v>
      </c>
    </row>
    <row r="138" spans="1:26" x14ac:dyDescent="0.25">
      <c r="B138" s="136" t="s">
        <v>156</v>
      </c>
      <c r="C138" s="740">
        <v>30</v>
      </c>
      <c r="D138" s="746">
        <v>0</v>
      </c>
      <c r="E138" s="1397"/>
    </row>
    <row r="139" spans="1:26" ht="15.75" thickBot="1" x14ac:dyDescent="0.3">
      <c r="B139" s="136" t="s">
        <v>157</v>
      </c>
      <c r="C139" s="139">
        <v>40</v>
      </c>
      <c r="D139" s="139">
        <v>0</v>
      </c>
      <c r="E139" s="1398"/>
    </row>
    <row r="141" spans="1:26" ht="15.75" thickBot="1" x14ac:dyDescent="0.3"/>
    <row r="142" spans="1:26" ht="27" thickBot="1" x14ac:dyDescent="0.3">
      <c r="B142" s="1393" t="s">
        <v>158</v>
      </c>
      <c r="C142" s="1394"/>
      <c r="D142" s="1394"/>
      <c r="E142" s="1394"/>
      <c r="F142" s="1394"/>
      <c r="G142" s="1394"/>
      <c r="H142" s="1394"/>
      <c r="I142" s="1394"/>
      <c r="J142" s="1394"/>
      <c r="K142" s="1394"/>
      <c r="L142" s="1394"/>
      <c r="M142" s="1394"/>
      <c r="N142" s="1395"/>
    </row>
    <row r="144" spans="1:26" ht="75" x14ac:dyDescent="0.25">
      <c r="B144" s="91" t="s">
        <v>87</v>
      </c>
      <c r="C144" s="91" t="s">
        <v>88</v>
      </c>
      <c r="D144" s="91" t="s">
        <v>89</v>
      </c>
      <c r="E144" s="91" t="s">
        <v>90</v>
      </c>
      <c r="F144" s="91" t="s">
        <v>91</v>
      </c>
      <c r="G144" s="91" t="s">
        <v>92</v>
      </c>
      <c r="H144" s="91" t="s">
        <v>93</v>
      </c>
      <c r="I144" s="91" t="s">
        <v>94</v>
      </c>
      <c r="J144" s="1387" t="s">
        <v>95</v>
      </c>
      <c r="K144" s="1405"/>
      <c r="L144" s="1388"/>
      <c r="M144" s="91" t="s">
        <v>96</v>
      </c>
      <c r="N144" s="91" t="s">
        <v>97</v>
      </c>
      <c r="O144" s="91" t="s">
        <v>98</v>
      </c>
      <c r="P144" s="1387" t="s">
        <v>77</v>
      </c>
      <c r="Q144" s="1388"/>
    </row>
    <row r="145" spans="2:17" ht="72" x14ac:dyDescent="0.25">
      <c r="B145" s="1672" t="s">
        <v>320</v>
      </c>
      <c r="C145" s="1672" t="s">
        <v>103</v>
      </c>
      <c r="D145" s="1672" t="s">
        <v>1524</v>
      </c>
      <c r="E145" s="1518">
        <v>45547467</v>
      </c>
      <c r="F145" s="1672" t="s">
        <v>274</v>
      </c>
      <c r="G145" s="1672" t="s">
        <v>1523</v>
      </c>
      <c r="H145" s="1684">
        <v>39053</v>
      </c>
      <c r="I145" s="1685" t="s">
        <v>81</v>
      </c>
      <c r="J145" s="846" t="s">
        <v>1494</v>
      </c>
      <c r="K145" s="107" t="s">
        <v>1522</v>
      </c>
      <c r="L145" s="182" t="s">
        <v>1521</v>
      </c>
      <c r="M145" s="1686" t="s">
        <v>20</v>
      </c>
      <c r="N145" s="1689" t="s">
        <v>20</v>
      </c>
      <c r="O145" s="1686" t="s">
        <v>20</v>
      </c>
      <c r="P145" s="1656"/>
      <c r="Q145" s="1657"/>
    </row>
    <row r="146" spans="2:17" ht="57.75" x14ac:dyDescent="0.25">
      <c r="B146" s="1673"/>
      <c r="C146" s="1673"/>
      <c r="D146" s="1673"/>
      <c r="E146" s="1526"/>
      <c r="F146" s="1673"/>
      <c r="G146" s="1673"/>
      <c r="H146" s="2027"/>
      <c r="I146" s="2028"/>
      <c r="J146" s="846" t="s">
        <v>1498</v>
      </c>
      <c r="K146" s="269" t="s">
        <v>1520</v>
      </c>
      <c r="L146" s="179" t="s">
        <v>1519</v>
      </c>
      <c r="M146" s="1687"/>
      <c r="N146" s="1690"/>
      <c r="O146" s="1687"/>
      <c r="P146" s="1662"/>
      <c r="Q146" s="1663"/>
    </row>
    <row r="147" spans="2:17" ht="57.75" x14ac:dyDescent="0.25">
      <c r="B147" s="1673"/>
      <c r="C147" s="1673"/>
      <c r="D147" s="1673"/>
      <c r="E147" s="1526"/>
      <c r="F147" s="1673"/>
      <c r="G147" s="1673"/>
      <c r="H147" s="2027"/>
      <c r="I147" s="2028"/>
      <c r="J147" s="846" t="s">
        <v>1494</v>
      </c>
      <c r="K147" s="362" t="s">
        <v>1518</v>
      </c>
      <c r="L147" s="182" t="s">
        <v>1517</v>
      </c>
      <c r="M147" s="1687"/>
      <c r="N147" s="1690"/>
      <c r="O147" s="1687"/>
      <c r="P147" s="1662"/>
      <c r="Q147" s="1663"/>
    </row>
    <row r="148" spans="2:17" ht="72" x14ac:dyDescent="0.25">
      <c r="B148" s="1673"/>
      <c r="C148" s="1673"/>
      <c r="D148" s="1673"/>
      <c r="E148" s="1526"/>
      <c r="F148" s="1673"/>
      <c r="G148" s="1673"/>
      <c r="H148" s="2027"/>
      <c r="I148" s="2028"/>
      <c r="J148" s="846" t="s">
        <v>1516</v>
      </c>
      <c r="K148" s="362" t="s">
        <v>1515</v>
      </c>
      <c r="L148" s="182" t="s">
        <v>1514</v>
      </c>
      <c r="M148" s="1687"/>
      <c r="N148" s="1690"/>
      <c r="O148" s="1687"/>
      <c r="P148" s="1662"/>
      <c r="Q148" s="1663"/>
    </row>
    <row r="149" spans="2:17" x14ac:dyDescent="0.25">
      <c r="B149" s="1674"/>
      <c r="C149" s="1674"/>
      <c r="D149" s="1674"/>
      <c r="E149" s="1519"/>
      <c r="F149" s="1674"/>
      <c r="G149" s="1674"/>
      <c r="H149" s="1674"/>
      <c r="I149" s="1674"/>
      <c r="J149" s="106"/>
      <c r="K149" s="97"/>
      <c r="L149" s="107"/>
      <c r="M149" s="1688"/>
      <c r="N149" s="1691"/>
      <c r="O149" s="1688"/>
      <c r="P149" s="1390"/>
      <c r="Q149" s="1391"/>
    </row>
    <row r="150" spans="2:17" s="222" customFormat="1" ht="72" x14ac:dyDescent="0.25">
      <c r="B150" s="1518" t="s">
        <v>165</v>
      </c>
      <c r="C150" s="1518" t="s">
        <v>103</v>
      </c>
      <c r="D150" s="1518" t="s">
        <v>1513</v>
      </c>
      <c r="E150" s="1665">
        <v>30775102</v>
      </c>
      <c r="F150" s="1520" t="s">
        <v>1512</v>
      </c>
      <c r="G150" s="1520" t="s">
        <v>386</v>
      </c>
      <c r="H150" s="1602">
        <v>37646</v>
      </c>
      <c r="I150" s="1678" t="s">
        <v>81</v>
      </c>
      <c r="J150" s="846" t="s">
        <v>1511</v>
      </c>
      <c r="K150" s="107" t="s">
        <v>1510</v>
      </c>
      <c r="L150" s="182" t="s">
        <v>1509</v>
      </c>
      <c r="M150" s="2217" t="s">
        <v>20</v>
      </c>
      <c r="N150" s="2217" t="s">
        <v>20</v>
      </c>
      <c r="O150" s="2219" t="s">
        <v>20</v>
      </c>
      <c r="P150" s="2221"/>
      <c r="Q150" s="2222"/>
    </row>
    <row r="151" spans="2:17" s="222" customFormat="1" ht="30" x14ac:dyDescent="0.25">
      <c r="B151" s="1526"/>
      <c r="C151" s="1526"/>
      <c r="D151" s="1526"/>
      <c r="E151" s="1665"/>
      <c r="F151" s="1527"/>
      <c r="G151" s="1527"/>
      <c r="H151" s="1603"/>
      <c r="I151" s="1723"/>
      <c r="J151" s="846" t="s">
        <v>1508</v>
      </c>
      <c r="K151" s="269" t="s">
        <v>1507</v>
      </c>
      <c r="L151" s="179" t="s">
        <v>1504</v>
      </c>
      <c r="M151" s="2218"/>
      <c r="N151" s="2218"/>
      <c r="O151" s="2219"/>
      <c r="P151" s="2223"/>
      <c r="Q151" s="2224"/>
    </row>
    <row r="152" spans="2:17" s="222" customFormat="1" ht="30" x14ac:dyDescent="0.25">
      <c r="B152" s="1526"/>
      <c r="C152" s="1526"/>
      <c r="D152" s="1526"/>
      <c r="E152" s="1665"/>
      <c r="F152" s="1527"/>
      <c r="G152" s="1527"/>
      <c r="H152" s="1603"/>
      <c r="I152" s="1723"/>
      <c r="J152" s="846" t="s">
        <v>1506</v>
      </c>
      <c r="K152" s="362" t="s">
        <v>1505</v>
      </c>
      <c r="L152" s="182" t="s">
        <v>1504</v>
      </c>
      <c r="M152" s="2218"/>
      <c r="N152" s="2218"/>
      <c r="O152" s="2219"/>
      <c r="P152" s="2223"/>
      <c r="Q152" s="2224"/>
    </row>
    <row r="153" spans="2:17" s="222" customFormat="1" ht="72" x14ac:dyDescent="0.25">
      <c r="B153" s="1519"/>
      <c r="C153" s="1526"/>
      <c r="D153" s="1519"/>
      <c r="E153" s="1665"/>
      <c r="F153" s="1527"/>
      <c r="G153" s="1527"/>
      <c r="H153" s="1603"/>
      <c r="I153" s="1769"/>
      <c r="J153" s="846" t="s">
        <v>1503</v>
      </c>
      <c r="K153" s="362" t="s">
        <v>1502</v>
      </c>
      <c r="L153" s="182" t="s">
        <v>1501</v>
      </c>
      <c r="M153" s="2218"/>
      <c r="N153" s="2218"/>
      <c r="O153" s="2220"/>
      <c r="P153" s="2225"/>
      <c r="Q153" s="2226"/>
    </row>
    <row r="154" spans="2:17" x14ac:dyDescent="0.25">
      <c r="B154" s="1518" t="s">
        <v>175</v>
      </c>
      <c r="C154" s="1664" t="s">
        <v>103</v>
      </c>
      <c r="D154" s="2215" t="s">
        <v>1500</v>
      </c>
      <c r="E154" s="1575">
        <v>73137587</v>
      </c>
      <c r="F154" s="2215" t="s">
        <v>379</v>
      </c>
      <c r="G154" s="2215" t="s">
        <v>1499</v>
      </c>
      <c r="H154" s="2216">
        <v>39801</v>
      </c>
      <c r="I154" s="1576" t="s">
        <v>81</v>
      </c>
      <c r="J154" s="1520" t="s">
        <v>1498</v>
      </c>
      <c r="K154" s="2202" t="s">
        <v>1497</v>
      </c>
      <c r="L154" s="1503" t="s">
        <v>379</v>
      </c>
      <c r="M154" s="1392" t="s">
        <v>20</v>
      </c>
      <c r="N154" s="1392" t="s">
        <v>20</v>
      </c>
      <c r="O154" s="1389" t="s">
        <v>20</v>
      </c>
      <c r="P154" s="1392"/>
      <c r="Q154" s="1392"/>
    </row>
    <row r="155" spans="2:17" x14ac:dyDescent="0.25">
      <c r="B155" s="1526"/>
      <c r="C155" s="1664"/>
      <c r="D155" s="2215"/>
      <c r="E155" s="1575"/>
      <c r="F155" s="2215"/>
      <c r="G155" s="2215"/>
      <c r="H155" s="2216"/>
      <c r="I155" s="1576"/>
      <c r="J155" s="1521"/>
      <c r="K155" s="2203"/>
      <c r="L155" s="1504"/>
      <c r="M155" s="1392"/>
      <c r="N155" s="1392"/>
      <c r="O155" s="1389"/>
      <c r="P155" s="1392"/>
      <c r="Q155" s="1392"/>
    </row>
    <row r="156" spans="2:17" x14ac:dyDescent="0.25">
      <c r="B156" s="1526"/>
      <c r="C156" s="1664"/>
      <c r="D156" s="2215"/>
      <c r="E156" s="1575"/>
      <c r="F156" s="2215"/>
      <c r="G156" s="2215"/>
      <c r="H156" s="2216"/>
      <c r="I156" s="1576"/>
      <c r="J156" s="1520" t="s">
        <v>1496</v>
      </c>
      <c r="K156" s="2202" t="s">
        <v>1495</v>
      </c>
      <c r="L156" s="1503" t="s">
        <v>379</v>
      </c>
      <c r="M156" s="1392"/>
      <c r="N156" s="1392"/>
      <c r="O156" s="1389"/>
      <c r="P156" s="1392"/>
      <c r="Q156" s="1392"/>
    </row>
    <row r="157" spans="2:17" x14ac:dyDescent="0.25">
      <c r="B157" s="1526"/>
      <c r="C157" s="1664"/>
      <c r="D157" s="2215"/>
      <c r="E157" s="1575"/>
      <c r="F157" s="2215"/>
      <c r="G157" s="2215"/>
      <c r="H157" s="2216"/>
      <c r="I157" s="1576"/>
      <c r="J157" s="1521"/>
      <c r="K157" s="2203"/>
      <c r="L157" s="1504"/>
      <c r="M157" s="1392"/>
      <c r="N157" s="1392"/>
      <c r="O157" s="1389"/>
      <c r="P157" s="1392"/>
      <c r="Q157" s="1392"/>
    </row>
    <row r="158" spans="2:17" x14ac:dyDescent="0.25">
      <c r="B158" s="1526"/>
      <c r="C158" s="1664"/>
      <c r="D158" s="2215"/>
      <c r="E158" s="1575"/>
      <c r="F158" s="2215"/>
      <c r="G158" s="2215"/>
      <c r="H158" s="2216"/>
      <c r="I158" s="1576"/>
      <c r="J158" s="1520" t="s">
        <v>1494</v>
      </c>
      <c r="K158" s="2202" t="s">
        <v>1562</v>
      </c>
      <c r="L158" s="1503" t="s">
        <v>379</v>
      </c>
      <c r="M158" s="1392"/>
      <c r="N158" s="1392"/>
      <c r="O158" s="1389"/>
      <c r="P158" s="1392"/>
      <c r="Q158" s="1392"/>
    </row>
    <row r="159" spans="2:17" x14ac:dyDescent="0.25">
      <c r="B159" s="1526"/>
      <c r="C159" s="1664"/>
      <c r="D159" s="2215"/>
      <c r="E159" s="1575"/>
      <c r="F159" s="2215"/>
      <c r="G159" s="2215"/>
      <c r="H159" s="2216"/>
      <c r="I159" s="1576"/>
      <c r="J159" s="1521"/>
      <c r="K159" s="2203"/>
      <c r="L159" s="1504"/>
      <c r="M159" s="1392"/>
      <c r="N159" s="1392"/>
      <c r="O159" s="1389"/>
      <c r="P159" s="1392"/>
      <c r="Q159" s="1392"/>
    </row>
    <row r="160" spans="2:17" ht="15.75" thickBot="1" x14ac:dyDescent="0.3"/>
    <row r="161" spans="2:7" ht="30" x14ac:dyDescent="0.25">
      <c r="B161" s="42" t="s">
        <v>19</v>
      </c>
      <c r="C161" s="42" t="s">
        <v>152</v>
      </c>
      <c r="D161" s="91" t="s">
        <v>153</v>
      </c>
      <c r="E161" s="42" t="s">
        <v>29</v>
      </c>
      <c r="F161" s="135" t="s">
        <v>182</v>
      </c>
      <c r="G161" s="147"/>
    </row>
    <row r="162" spans="2:7" ht="108" x14ac:dyDescent="0.2">
      <c r="B162" s="1399" t="s">
        <v>183</v>
      </c>
      <c r="C162" s="148" t="s">
        <v>184</v>
      </c>
      <c r="D162" s="746">
        <v>25</v>
      </c>
      <c r="E162" s="746">
        <v>25</v>
      </c>
      <c r="F162" s="1400">
        <v>60</v>
      </c>
      <c r="G162" s="149"/>
    </row>
    <row r="163" spans="2:7" ht="96" x14ac:dyDescent="0.2">
      <c r="B163" s="1399"/>
      <c r="C163" s="148" t="s">
        <v>185</v>
      </c>
      <c r="D163" s="739">
        <v>25</v>
      </c>
      <c r="E163" s="746">
        <v>25</v>
      </c>
      <c r="F163" s="1401"/>
      <c r="G163" s="149"/>
    </row>
    <row r="164" spans="2:7" ht="60" x14ac:dyDescent="0.2">
      <c r="B164" s="1399"/>
      <c r="C164" s="148" t="s">
        <v>186</v>
      </c>
      <c r="D164" s="746">
        <v>10</v>
      </c>
      <c r="E164" s="746">
        <v>10</v>
      </c>
      <c r="F164" s="1402"/>
      <c r="G164" s="149"/>
    </row>
    <row r="165" spans="2:7" x14ac:dyDescent="0.25">
      <c r="C165"/>
    </row>
    <row r="168" spans="2:7" x14ac:dyDescent="0.25">
      <c r="B168" s="39" t="s">
        <v>187</v>
      </c>
    </row>
    <row r="171" spans="2:7" x14ac:dyDescent="0.25">
      <c r="B171" s="40" t="s">
        <v>19</v>
      </c>
      <c r="C171" s="40" t="s">
        <v>28</v>
      </c>
      <c r="D171" s="42" t="s">
        <v>29</v>
      </c>
      <c r="E171" s="42" t="s">
        <v>30</v>
      </c>
    </row>
    <row r="172" spans="2:7" ht="28.5" x14ac:dyDescent="0.25">
      <c r="B172" s="43" t="s">
        <v>188</v>
      </c>
      <c r="C172" s="813">
        <v>40</v>
      </c>
      <c r="D172" s="746">
        <v>0</v>
      </c>
      <c r="E172" s="1403">
        <v>60</v>
      </c>
    </row>
    <row r="173" spans="2:7" ht="42.75" x14ac:dyDescent="0.25">
      <c r="B173" s="43" t="s">
        <v>189</v>
      </c>
      <c r="C173" s="813">
        <v>60</v>
      </c>
      <c r="D173" s="746">
        <v>60</v>
      </c>
      <c r="E173" s="1404"/>
    </row>
  </sheetData>
  <mergeCells count="143">
    <mergeCell ref="R90:R91"/>
    <mergeCell ref="B2:P2"/>
    <mergeCell ref="B4:P4"/>
    <mergeCell ref="C6:N6"/>
    <mergeCell ref="C9:N9"/>
    <mergeCell ref="C10:E10"/>
    <mergeCell ref="B14:C21"/>
    <mergeCell ref="C61:N61"/>
    <mergeCell ref="B63:N63"/>
    <mergeCell ref="O66:P66"/>
    <mergeCell ref="O67:P67"/>
    <mergeCell ref="O68:P69"/>
    <mergeCell ref="Q68:Q69"/>
    <mergeCell ref="B22:C22"/>
    <mergeCell ref="E40:E41"/>
    <mergeCell ref="M45:N45"/>
    <mergeCell ref="B57:B58"/>
    <mergeCell ref="C57:C58"/>
    <mergeCell ref="D57:E57"/>
    <mergeCell ref="B75:N75"/>
    <mergeCell ref="J80:L80"/>
    <mergeCell ref="P80:Q80"/>
    <mergeCell ref="B82:B89"/>
    <mergeCell ref="C82:C89"/>
    <mergeCell ref="D82:D89"/>
    <mergeCell ref="E82:E86"/>
    <mergeCell ref="F82:F89"/>
    <mergeCell ref="G82:G89"/>
    <mergeCell ref="H82:H89"/>
    <mergeCell ref="O82:O84"/>
    <mergeCell ref="P82:Q89"/>
    <mergeCell ref="J82:J84"/>
    <mergeCell ref="K82:K84"/>
    <mergeCell ref="L82:L84"/>
    <mergeCell ref="M82:M84"/>
    <mergeCell ref="N82:N84"/>
    <mergeCell ref="I82:I89"/>
    <mergeCell ref="N92:N94"/>
    <mergeCell ref="O92:O94"/>
    <mergeCell ref="P92:Q94"/>
    <mergeCell ref="B90:B91"/>
    <mergeCell ref="C90:C91"/>
    <mergeCell ref="D90:D91"/>
    <mergeCell ref="E90:E91"/>
    <mergeCell ref="F90:F91"/>
    <mergeCell ref="G90:G91"/>
    <mergeCell ref="H90:H91"/>
    <mergeCell ref="P90:Q91"/>
    <mergeCell ref="B92:B94"/>
    <mergeCell ref="C92:C94"/>
    <mergeCell ref="D92:D94"/>
    <mergeCell ref="E92:E94"/>
    <mergeCell ref="F92:F94"/>
    <mergeCell ref="G92:G94"/>
    <mergeCell ref="H92:H94"/>
    <mergeCell ref="I92:I94"/>
    <mergeCell ref="M92:M94"/>
    <mergeCell ref="I90:I91"/>
    <mergeCell ref="B95:B98"/>
    <mergeCell ref="C95:C98"/>
    <mergeCell ref="D95:D98"/>
    <mergeCell ref="E95:E98"/>
    <mergeCell ref="F95:F98"/>
    <mergeCell ref="G95:G98"/>
    <mergeCell ref="H95:H98"/>
    <mergeCell ref="I95:I98"/>
    <mergeCell ref="P102:Q103"/>
    <mergeCell ref="P95:Q98"/>
    <mergeCell ref="D108:E108"/>
    <mergeCell ref="D109:E109"/>
    <mergeCell ref="B112:P112"/>
    <mergeCell ref="B115:N115"/>
    <mergeCell ref="E137:E139"/>
    <mergeCell ref="P99:Q101"/>
    <mergeCell ref="B102:B103"/>
    <mergeCell ref="C102:C103"/>
    <mergeCell ref="D102:D103"/>
    <mergeCell ref="H99:H101"/>
    <mergeCell ref="I99:I101"/>
    <mergeCell ref="B105:N105"/>
    <mergeCell ref="I145:I149"/>
    <mergeCell ref="M145:M149"/>
    <mergeCell ref="N145:N149"/>
    <mergeCell ref="F145:F149"/>
    <mergeCell ref="G145:G149"/>
    <mergeCell ref="H145:H149"/>
    <mergeCell ref="B99:B101"/>
    <mergeCell ref="C99:C101"/>
    <mergeCell ref="D99:D101"/>
    <mergeCell ref="E99:E101"/>
    <mergeCell ref="F99:F101"/>
    <mergeCell ref="G99:G101"/>
    <mergeCell ref="E102:E103"/>
    <mergeCell ref="F102:F103"/>
    <mergeCell ref="G102:G103"/>
    <mergeCell ref="H102:H103"/>
    <mergeCell ref="I102:I103"/>
    <mergeCell ref="N150:N153"/>
    <mergeCell ref="O150:O153"/>
    <mergeCell ref="P150:Q153"/>
    <mergeCell ref="O145:O149"/>
    <mergeCell ref="P145:Q148"/>
    <mergeCell ref="P149:Q149"/>
    <mergeCell ref="B142:N142"/>
    <mergeCell ref="J144:L144"/>
    <mergeCell ref="P144:Q144"/>
    <mergeCell ref="B145:B149"/>
    <mergeCell ref="C145:C149"/>
    <mergeCell ref="D145:D149"/>
    <mergeCell ref="E145:E149"/>
    <mergeCell ref="B150:B153"/>
    <mergeCell ref="C150:C153"/>
    <mergeCell ref="D150:D153"/>
    <mergeCell ref="E150:E153"/>
    <mergeCell ref="F150:F153"/>
    <mergeCell ref="G150:G153"/>
    <mergeCell ref="H150:H153"/>
    <mergeCell ref="I150:I153"/>
    <mergeCell ref="M150:M153"/>
    <mergeCell ref="B162:B164"/>
    <mergeCell ref="F162:F164"/>
    <mergeCell ref="E172:E173"/>
    <mergeCell ref="N154:N159"/>
    <mergeCell ref="O154:O159"/>
    <mergeCell ref="P154:Q159"/>
    <mergeCell ref="J156:J157"/>
    <mergeCell ref="K156:K157"/>
    <mergeCell ref="L156:L157"/>
    <mergeCell ref="J158:J159"/>
    <mergeCell ref="M154:M159"/>
    <mergeCell ref="B154:B159"/>
    <mergeCell ref="C154:C159"/>
    <mergeCell ref="D154:D159"/>
    <mergeCell ref="E154:E159"/>
    <mergeCell ref="F154:F159"/>
    <mergeCell ref="G154:G159"/>
    <mergeCell ref="K158:K159"/>
    <mergeCell ref="L158:L159"/>
    <mergeCell ref="H154:H159"/>
    <mergeCell ref="I154:I159"/>
    <mergeCell ref="J154:J155"/>
    <mergeCell ref="K154:K155"/>
    <mergeCell ref="L154:L155"/>
  </mergeCells>
  <dataValidations count="2">
    <dataValidation type="decimal" allowBlank="1" showInputMessage="1" showErrorMessage="1" sqref="WVH983089 WLL983089 C65585 IV65585 SR65585 ACN65585 AMJ65585 AWF65585 BGB65585 BPX65585 BZT65585 CJP65585 CTL65585 DDH65585 DND65585 DWZ65585 EGV65585 EQR65585 FAN65585 FKJ65585 FUF65585 GEB65585 GNX65585 GXT65585 HHP65585 HRL65585 IBH65585 ILD65585 IUZ65585 JEV65585 JOR65585 JYN65585 KIJ65585 KSF65585 LCB65585 LLX65585 LVT65585 MFP65585 MPL65585 MZH65585 NJD65585 NSZ65585 OCV65585 OMR65585 OWN65585 PGJ65585 PQF65585 QAB65585 QJX65585 QTT65585 RDP65585 RNL65585 RXH65585 SHD65585 SQZ65585 TAV65585 TKR65585 TUN65585 UEJ65585 UOF65585 UYB65585 VHX65585 VRT65585 WBP65585 WLL65585 WVH65585 C131121 IV131121 SR131121 ACN131121 AMJ131121 AWF131121 BGB131121 BPX131121 BZT131121 CJP131121 CTL131121 DDH131121 DND131121 DWZ131121 EGV131121 EQR131121 FAN131121 FKJ131121 FUF131121 GEB131121 GNX131121 GXT131121 HHP131121 HRL131121 IBH131121 ILD131121 IUZ131121 JEV131121 JOR131121 JYN131121 KIJ131121 KSF131121 LCB131121 LLX131121 LVT131121 MFP131121 MPL131121 MZH131121 NJD131121 NSZ131121 OCV131121 OMR131121 OWN131121 PGJ131121 PQF131121 QAB131121 QJX131121 QTT131121 RDP131121 RNL131121 RXH131121 SHD131121 SQZ131121 TAV131121 TKR131121 TUN131121 UEJ131121 UOF131121 UYB131121 VHX131121 VRT131121 WBP131121 WLL131121 WVH131121 C196657 IV196657 SR196657 ACN196657 AMJ196657 AWF196657 BGB196657 BPX196657 BZT196657 CJP196657 CTL196657 DDH196657 DND196657 DWZ196657 EGV196657 EQR196657 FAN196657 FKJ196657 FUF196657 GEB196657 GNX196657 GXT196657 HHP196657 HRL196657 IBH196657 ILD196657 IUZ196657 JEV196657 JOR196657 JYN196657 KIJ196657 KSF196657 LCB196657 LLX196657 LVT196657 MFP196657 MPL196657 MZH196657 NJD196657 NSZ196657 OCV196657 OMR196657 OWN196657 PGJ196657 PQF196657 QAB196657 QJX196657 QTT196657 RDP196657 RNL196657 RXH196657 SHD196657 SQZ196657 TAV196657 TKR196657 TUN196657 UEJ196657 UOF196657 UYB196657 VHX196657 VRT196657 WBP196657 WLL196657 WVH196657 C262193 IV262193 SR262193 ACN262193 AMJ262193 AWF262193 BGB262193 BPX262193 BZT262193 CJP262193 CTL262193 DDH262193 DND262193 DWZ262193 EGV262193 EQR262193 FAN262193 FKJ262193 FUF262193 GEB262193 GNX262193 GXT262193 HHP262193 HRL262193 IBH262193 ILD262193 IUZ262193 JEV262193 JOR262193 JYN262193 KIJ262193 KSF262193 LCB262193 LLX262193 LVT262193 MFP262193 MPL262193 MZH262193 NJD262193 NSZ262193 OCV262193 OMR262193 OWN262193 PGJ262193 PQF262193 QAB262193 QJX262193 QTT262193 RDP262193 RNL262193 RXH262193 SHD262193 SQZ262193 TAV262193 TKR262193 TUN262193 UEJ262193 UOF262193 UYB262193 VHX262193 VRT262193 WBP262193 WLL262193 WVH262193 C327729 IV327729 SR327729 ACN327729 AMJ327729 AWF327729 BGB327729 BPX327729 BZT327729 CJP327729 CTL327729 DDH327729 DND327729 DWZ327729 EGV327729 EQR327729 FAN327729 FKJ327729 FUF327729 GEB327729 GNX327729 GXT327729 HHP327729 HRL327729 IBH327729 ILD327729 IUZ327729 JEV327729 JOR327729 JYN327729 KIJ327729 KSF327729 LCB327729 LLX327729 LVT327729 MFP327729 MPL327729 MZH327729 NJD327729 NSZ327729 OCV327729 OMR327729 OWN327729 PGJ327729 PQF327729 QAB327729 QJX327729 QTT327729 RDP327729 RNL327729 RXH327729 SHD327729 SQZ327729 TAV327729 TKR327729 TUN327729 UEJ327729 UOF327729 UYB327729 VHX327729 VRT327729 WBP327729 WLL327729 WVH327729 C393265 IV393265 SR393265 ACN393265 AMJ393265 AWF393265 BGB393265 BPX393265 BZT393265 CJP393265 CTL393265 DDH393265 DND393265 DWZ393265 EGV393265 EQR393265 FAN393265 FKJ393265 FUF393265 GEB393265 GNX393265 GXT393265 HHP393265 HRL393265 IBH393265 ILD393265 IUZ393265 JEV393265 JOR393265 JYN393265 KIJ393265 KSF393265 LCB393265 LLX393265 LVT393265 MFP393265 MPL393265 MZH393265 NJD393265 NSZ393265 OCV393265 OMR393265 OWN393265 PGJ393265 PQF393265 QAB393265 QJX393265 QTT393265 RDP393265 RNL393265 RXH393265 SHD393265 SQZ393265 TAV393265 TKR393265 TUN393265 UEJ393265 UOF393265 UYB393265 VHX393265 VRT393265 WBP393265 WLL393265 WVH393265 C458801 IV458801 SR458801 ACN458801 AMJ458801 AWF458801 BGB458801 BPX458801 BZT458801 CJP458801 CTL458801 DDH458801 DND458801 DWZ458801 EGV458801 EQR458801 FAN458801 FKJ458801 FUF458801 GEB458801 GNX458801 GXT458801 HHP458801 HRL458801 IBH458801 ILD458801 IUZ458801 JEV458801 JOR458801 JYN458801 KIJ458801 KSF458801 LCB458801 LLX458801 LVT458801 MFP458801 MPL458801 MZH458801 NJD458801 NSZ458801 OCV458801 OMR458801 OWN458801 PGJ458801 PQF458801 QAB458801 QJX458801 QTT458801 RDP458801 RNL458801 RXH458801 SHD458801 SQZ458801 TAV458801 TKR458801 TUN458801 UEJ458801 UOF458801 UYB458801 VHX458801 VRT458801 WBP458801 WLL458801 WVH458801 C524337 IV524337 SR524337 ACN524337 AMJ524337 AWF524337 BGB524337 BPX524337 BZT524337 CJP524337 CTL524337 DDH524337 DND524337 DWZ524337 EGV524337 EQR524337 FAN524337 FKJ524337 FUF524337 GEB524337 GNX524337 GXT524337 HHP524337 HRL524337 IBH524337 ILD524337 IUZ524337 JEV524337 JOR524337 JYN524337 KIJ524337 KSF524337 LCB524337 LLX524337 LVT524337 MFP524337 MPL524337 MZH524337 NJD524337 NSZ524337 OCV524337 OMR524337 OWN524337 PGJ524337 PQF524337 QAB524337 QJX524337 QTT524337 RDP524337 RNL524337 RXH524337 SHD524337 SQZ524337 TAV524337 TKR524337 TUN524337 UEJ524337 UOF524337 UYB524337 VHX524337 VRT524337 WBP524337 WLL524337 WVH524337 C589873 IV589873 SR589873 ACN589873 AMJ589873 AWF589873 BGB589873 BPX589873 BZT589873 CJP589873 CTL589873 DDH589873 DND589873 DWZ589873 EGV589873 EQR589873 FAN589873 FKJ589873 FUF589873 GEB589873 GNX589873 GXT589873 HHP589873 HRL589873 IBH589873 ILD589873 IUZ589873 JEV589873 JOR589873 JYN589873 KIJ589873 KSF589873 LCB589873 LLX589873 LVT589873 MFP589873 MPL589873 MZH589873 NJD589873 NSZ589873 OCV589873 OMR589873 OWN589873 PGJ589873 PQF589873 QAB589873 QJX589873 QTT589873 RDP589873 RNL589873 RXH589873 SHD589873 SQZ589873 TAV589873 TKR589873 TUN589873 UEJ589873 UOF589873 UYB589873 VHX589873 VRT589873 WBP589873 WLL589873 WVH589873 C655409 IV655409 SR655409 ACN655409 AMJ655409 AWF655409 BGB655409 BPX655409 BZT655409 CJP655409 CTL655409 DDH655409 DND655409 DWZ655409 EGV655409 EQR655409 FAN655409 FKJ655409 FUF655409 GEB655409 GNX655409 GXT655409 HHP655409 HRL655409 IBH655409 ILD655409 IUZ655409 JEV655409 JOR655409 JYN655409 KIJ655409 KSF655409 LCB655409 LLX655409 LVT655409 MFP655409 MPL655409 MZH655409 NJD655409 NSZ655409 OCV655409 OMR655409 OWN655409 PGJ655409 PQF655409 QAB655409 QJX655409 QTT655409 RDP655409 RNL655409 RXH655409 SHD655409 SQZ655409 TAV655409 TKR655409 TUN655409 UEJ655409 UOF655409 UYB655409 VHX655409 VRT655409 WBP655409 WLL655409 WVH655409 C720945 IV720945 SR720945 ACN720945 AMJ720945 AWF720945 BGB720945 BPX720945 BZT720945 CJP720945 CTL720945 DDH720945 DND720945 DWZ720945 EGV720945 EQR720945 FAN720945 FKJ720945 FUF720945 GEB720945 GNX720945 GXT720945 HHP720945 HRL720945 IBH720945 ILD720945 IUZ720945 JEV720945 JOR720945 JYN720945 KIJ720945 KSF720945 LCB720945 LLX720945 LVT720945 MFP720945 MPL720945 MZH720945 NJD720945 NSZ720945 OCV720945 OMR720945 OWN720945 PGJ720945 PQF720945 QAB720945 QJX720945 QTT720945 RDP720945 RNL720945 RXH720945 SHD720945 SQZ720945 TAV720945 TKR720945 TUN720945 UEJ720945 UOF720945 UYB720945 VHX720945 VRT720945 WBP720945 WLL720945 WVH720945 C786481 IV786481 SR786481 ACN786481 AMJ786481 AWF786481 BGB786481 BPX786481 BZT786481 CJP786481 CTL786481 DDH786481 DND786481 DWZ786481 EGV786481 EQR786481 FAN786481 FKJ786481 FUF786481 GEB786481 GNX786481 GXT786481 HHP786481 HRL786481 IBH786481 ILD786481 IUZ786481 JEV786481 JOR786481 JYN786481 KIJ786481 KSF786481 LCB786481 LLX786481 LVT786481 MFP786481 MPL786481 MZH786481 NJD786481 NSZ786481 OCV786481 OMR786481 OWN786481 PGJ786481 PQF786481 QAB786481 QJX786481 QTT786481 RDP786481 RNL786481 RXH786481 SHD786481 SQZ786481 TAV786481 TKR786481 TUN786481 UEJ786481 UOF786481 UYB786481 VHX786481 VRT786481 WBP786481 WLL786481 WVH786481 C852017 IV852017 SR852017 ACN852017 AMJ852017 AWF852017 BGB852017 BPX852017 BZT852017 CJP852017 CTL852017 DDH852017 DND852017 DWZ852017 EGV852017 EQR852017 FAN852017 FKJ852017 FUF852017 GEB852017 GNX852017 GXT852017 HHP852017 HRL852017 IBH852017 ILD852017 IUZ852017 JEV852017 JOR852017 JYN852017 KIJ852017 KSF852017 LCB852017 LLX852017 LVT852017 MFP852017 MPL852017 MZH852017 NJD852017 NSZ852017 OCV852017 OMR852017 OWN852017 PGJ852017 PQF852017 QAB852017 QJX852017 QTT852017 RDP852017 RNL852017 RXH852017 SHD852017 SQZ852017 TAV852017 TKR852017 TUN852017 UEJ852017 UOF852017 UYB852017 VHX852017 VRT852017 WBP852017 WLL852017 WVH852017 C917553 IV917553 SR917553 ACN917553 AMJ917553 AWF917553 BGB917553 BPX917553 BZT917553 CJP917553 CTL917553 DDH917553 DND917553 DWZ917553 EGV917553 EQR917553 FAN917553 FKJ917553 FUF917553 GEB917553 GNX917553 GXT917553 HHP917553 HRL917553 IBH917553 ILD917553 IUZ917553 JEV917553 JOR917553 JYN917553 KIJ917553 KSF917553 LCB917553 LLX917553 LVT917553 MFP917553 MPL917553 MZH917553 NJD917553 NSZ917553 OCV917553 OMR917553 OWN917553 PGJ917553 PQF917553 QAB917553 QJX917553 QTT917553 RDP917553 RNL917553 RXH917553 SHD917553 SQZ917553 TAV917553 TKR917553 TUN917553 UEJ917553 UOF917553 UYB917553 VHX917553 VRT917553 WBP917553 WLL917553 WVH917553 C983089 IV983089 SR983089 ACN983089 AMJ983089 AWF983089 BGB983089 BPX983089 BZT983089 CJP983089 CTL983089 DDH983089 DND983089 DWZ983089 EGV983089 EQR983089 FAN983089 FKJ983089 FUF983089 GEB983089 GNX983089 GXT983089 HHP983089 HRL983089 IBH983089 ILD983089 IUZ983089 JEV983089 JOR983089 JYN983089 KIJ983089 KSF983089 LCB983089 LLX983089 LVT983089 MFP983089 MPL983089 MZH983089 NJD983089 NSZ983089 OCV983089 OMR983089 OWN983089 PGJ983089 PQF983089 QAB983089 QJX983089 QTT983089 RDP983089 RNL983089 RXH983089 SHD983089 SQZ983089 TAV983089 TKR983089 TUN983089 UEJ983089 UOF983089 UYB983089 VHX983089 VRT983089 WBP98308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9 A65585 IS65585 SO65585 ACK65585 AMG65585 AWC65585 BFY65585 BPU65585 BZQ65585 CJM65585 CTI65585 DDE65585 DNA65585 DWW65585 EGS65585 EQO65585 FAK65585 FKG65585 FUC65585 GDY65585 GNU65585 GXQ65585 HHM65585 HRI65585 IBE65585 ILA65585 IUW65585 JES65585 JOO65585 JYK65585 KIG65585 KSC65585 LBY65585 LLU65585 LVQ65585 MFM65585 MPI65585 MZE65585 NJA65585 NSW65585 OCS65585 OMO65585 OWK65585 PGG65585 PQC65585 PZY65585 QJU65585 QTQ65585 RDM65585 RNI65585 RXE65585 SHA65585 SQW65585 TAS65585 TKO65585 TUK65585 UEG65585 UOC65585 UXY65585 VHU65585 VRQ65585 WBM65585 WLI65585 WVE65585 A131121 IS131121 SO131121 ACK131121 AMG131121 AWC131121 BFY131121 BPU131121 BZQ131121 CJM131121 CTI131121 DDE131121 DNA131121 DWW131121 EGS131121 EQO131121 FAK131121 FKG131121 FUC131121 GDY131121 GNU131121 GXQ131121 HHM131121 HRI131121 IBE131121 ILA131121 IUW131121 JES131121 JOO131121 JYK131121 KIG131121 KSC131121 LBY131121 LLU131121 LVQ131121 MFM131121 MPI131121 MZE131121 NJA131121 NSW131121 OCS131121 OMO131121 OWK131121 PGG131121 PQC131121 PZY131121 QJU131121 QTQ131121 RDM131121 RNI131121 RXE131121 SHA131121 SQW131121 TAS131121 TKO131121 TUK131121 UEG131121 UOC131121 UXY131121 VHU131121 VRQ131121 WBM131121 WLI131121 WVE131121 A196657 IS196657 SO196657 ACK196657 AMG196657 AWC196657 BFY196657 BPU196657 BZQ196657 CJM196657 CTI196657 DDE196657 DNA196657 DWW196657 EGS196657 EQO196657 FAK196657 FKG196657 FUC196657 GDY196657 GNU196657 GXQ196657 HHM196657 HRI196657 IBE196657 ILA196657 IUW196657 JES196657 JOO196657 JYK196657 KIG196657 KSC196657 LBY196657 LLU196657 LVQ196657 MFM196657 MPI196657 MZE196657 NJA196657 NSW196657 OCS196657 OMO196657 OWK196657 PGG196657 PQC196657 PZY196657 QJU196657 QTQ196657 RDM196657 RNI196657 RXE196657 SHA196657 SQW196657 TAS196657 TKO196657 TUK196657 UEG196657 UOC196657 UXY196657 VHU196657 VRQ196657 WBM196657 WLI196657 WVE196657 A262193 IS262193 SO262193 ACK262193 AMG262193 AWC262193 BFY262193 BPU262193 BZQ262193 CJM262193 CTI262193 DDE262193 DNA262193 DWW262193 EGS262193 EQO262193 FAK262193 FKG262193 FUC262193 GDY262193 GNU262193 GXQ262193 HHM262193 HRI262193 IBE262193 ILA262193 IUW262193 JES262193 JOO262193 JYK262193 KIG262193 KSC262193 LBY262193 LLU262193 LVQ262193 MFM262193 MPI262193 MZE262193 NJA262193 NSW262193 OCS262193 OMO262193 OWK262193 PGG262193 PQC262193 PZY262193 QJU262193 QTQ262193 RDM262193 RNI262193 RXE262193 SHA262193 SQW262193 TAS262193 TKO262193 TUK262193 UEG262193 UOC262193 UXY262193 VHU262193 VRQ262193 WBM262193 WLI262193 WVE262193 A327729 IS327729 SO327729 ACK327729 AMG327729 AWC327729 BFY327729 BPU327729 BZQ327729 CJM327729 CTI327729 DDE327729 DNA327729 DWW327729 EGS327729 EQO327729 FAK327729 FKG327729 FUC327729 GDY327729 GNU327729 GXQ327729 HHM327729 HRI327729 IBE327729 ILA327729 IUW327729 JES327729 JOO327729 JYK327729 KIG327729 KSC327729 LBY327729 LLU327729 LVQ327729 MFM327729 MPI327729 MZE327729 NJA327729 NSW327729 OCS327729 OMO327729 OWK327729 PGG327729 PQC327729 PZY327729 QJU327729 QTQ327729 RDM327729 RNI327729 RXE327729 SHA327729 SQW327729 TAS327729 TKO327729 TUK327729 UEG327729 UOC327729 UXY327729 VHU327729 VRQ327729 WBM327729 WLI327729 WVE327729 A393265 IS393265 SO393265 ACK393265 AMG393265 AWC393265 BFY393265 BPU393265 BZQ393265 CJM393265 CTI393265 DDE393265 DNA393265 DWW393265 EGS393265 EQO393265 FAK393265 FKG393265 FUC393265 GDY393265 GNU393265 GXQ393265 HHM393265 HRI393265 IBE393265 ILA393265 IUW393265 JES393265 JOO393265 JYK393265 KIG393265 KSC393265 LBY393265 LLU393265 LVQ393265 MFM393265 MPI393265 MZE393265 NJA393265 NSW393265 OCS393265 OMO393265 OWK393265 PGG393265 PQC393265 PZY393265 QJU393265 QTQ393265 RDM393265 RNI393265 RXE393265 SHA393265 SQW393265 TAS393265 TKO393265 TUK393265 UEG393265 UOC393265 UXY393265 VHU393265 VRQ393265 WBM393265 WLI393265 WVE393265 A458801 IS458801 SO458801 ACK458801 AMG458801 AWC458801 BFY458801 BPU458801 BZQ458801 CJM458801 CTI458801 DDE458801 DNA458801 DWW458801 EGS458801 EQO458801 FAK458801 FKG458801 FUC458801 GDY458801 GNU458801 GXQ458801 HHM458801 HRI458801 IBE458801 ILA458801 IUW458801 JES458801 JOO458801 JYK458801 KIG458801 KSC458801 LBY458801 LLU458801 LVQ458801 MFM458801 MPI458801 MZE458801 NJA458801 NSW458801 OCS458801 OMO458801 OWK458801 PGG458801 PQC458801 PZY458801 QJU458801 QTQ458801 RDM458801 RNI458801 RXE458801 SHA458801 SQW458801 TAS458801 TKO458801 TUK458801 UEG458801 UOC458801 UXY458801 VHU458801 VRQ458801 WBM458801 WLI458801 WVE458801 A524337 IS524337 SO524337 ACK524337 AMG524337 AWC524337 BFY524337 BPU524337 BZQ524337 CJM524337 CTI524337 DDE524337 DNA524337 DWW524337 EGS524337 EQO524337 FAK524337 FKG524337 FUC524337 GDY524337 GNU524337 GXQ524337 HHM524337 HRI524337 IBE524337 ILA524337 IUW524337 JES524337 JOO524337 JYK524337 KIG524337 KSC524337 LBY524337 LLU524337 LVQ524337 MFM524337 MPI524337 MZE524337 NJA524337 NSW524337 OCS524337 OMO524337 OWK524337 PGG524337 PQC524337 PZY524337 QJU524337 QTQ524337 RDM524337 RNI524337 RXE524337 SHA524337 SQW524337 TAS524337 TKO524337 TUK524337 UEG524337 UOC524337 UXY524337 VHU524337 VRQ524337 WBM524337 WLI524337 WVE524337 A589873 IS589873 SO589873 ACK589873 AMG589873 AWC589873 BFY589873 BPU589873 BZQ589873 CJM589873 CTI589873 DDE589873 DNA589873 DWW589873 EGS589873 EQO589873 FAK589873 FKG589873 FUC589873 GDY589873 GNU589873 GXQ589873 HHM589873 HRI589873 IBE589873 ILA589873 IUW589873 JES589873 JOO589873 JYK589873 KIG589873 KSC589873 LBY589873 LLU589873 LVQ589873 MFM589873 MPI589873 MZE589873 NJA589873 NSW589873 OCS589873 OMO589873 OWK589873 PGG589873 PQC589873 PZY589873 QJU589873 QTQ589873 RDM589873 RNI589873 RXE589873 SHA589873 SQW589873 TAS589873 TKO589873 TUK589873 UEG589873 UOC589873 UXY589873 VHU589873 VRQ589873 WBM589873 WLI589873 WVE589873 A655409 IS655409 SO655409 ACK655409 AMG655409 AWC655409 BFY655409 BPU655409 BZQ655409 CJM655409 CTI655409 DDE655409 DNA655409 DWW655409 EGS655409 EQO655409 FAK655409 FKG655409 FUC655409 GDY655409 GNU655409 GXQ655409 HHM655409 HRI655409 IBE655409 ILA655409 IUW655409 JES655409 JOO655409 JYK655409 KIG655409 KSC655409 LBY655409 LLU655409 LVQ655409 MFM655409 MPI655409 MZE655409 NJA655409 NSW655409 OCS655409 OMO655409 OWK655409 PGG655409 PQC655409 PZY655409 QJU655409 QTQ655409 RDM655409 RNI655409 RXE655409 SHA655409 SQW655409 TAS655409 TKO655409 TUK655409 UEG655409 UOC655409 UXY655409 VHU655409 VRQ655409 WBM655409 WLI655409 WVE655409 A720945 IS720945 SO720945 ACK720945 AMG720945 AWC720945 BFY720945 BPU720945 BZQ720945 CJM720945 CTI720945 DDE720945 DNA720945 DWW720945 EGS720945 EQO720945 FAK720945 FKG720945 FUC720945 GDY720945 GNU720945 GXQ720945 HHM720945 HRI720945 IBE720945 ILA720945 IUW720945 JES720945 JOO720945 JYK720945 KIG720945 KSC720945 LBY720945 LLU720945 LVQ720945 MFM720945 MPI720945 MZE720945 NJA720945 NSW720945 OCS720945 OMO720945 OWK720945 PGG720945 PQC720945 PZY720945 QJU720945 QTQ720945 RDM720945 RNI720945 RXE720945 SHA720945 SQW720945 TAS720945 TKO720945 TUK720945 UEG720945 UOC720945 UXY720945 VHU720945 VRQ720945 WBM720945 WLI720945 WVE720945 A786481 IS786481 SO786481 ACK786481 AMG786481 AWC786481 BFY786481 BPU786481 BZQ786481 CJM786481 CTI786481 DDE786481 DNA786481 DWW786481 EGS786481 EQO786481 FAK786481 FKG786481 FUC786481 GDY786481 GNU786481 GXQ786481 HHM786481 HRI786481 IBE786481 ILA786481 IUW786481 JES786481 JOO786481 JYK786481 KIG786481 KSC786481 LBY786481 LLU786481 LVQ786481 MFM786481 MPI786481 MZE786481 NJA786481 NSW786481 OCS786481 OMO786481 OWK786481 PGG786481 PQC786481 PZY786481 QJU786481 QTQ786481 RDM786481 RNI786481 RXE786481 SHA786481 SQW786481 TAS786481 TKO786481 TUK786481 UEG786481 UOC786481 UXY786481 VHU786481 VRQ786481 WBM786481 WLI786481 WVE786481 A852017 IS852017 SO852017 ACK852017 AMG852017 AWC852017 BFY852017 BPU852017 BZQ852017 CJM852017 CTI852017 DDE852017 DNA852017 DWW852017 EGS852017 EQO852017 FAK852017 FKG852017 FUC852017 GDY852017 GNU852017 GXQ852017 HHM852017 HRI852017 IBE852017 ILA852017 IUW852017 JES852017 JOO852017 JYK852017 KIG852017 KSC852017 LBY852017 LLU852017 LVQ852017 MFM852017 MPI852017 MZE852017 NJA852017 NSW852017 OCS852017 OMO852017 OWK852017 PGG852017 PQC852017 PZY852017 QJU852017 QTQ852017 RDM852017 RNI852017 RXE852017 SHA852017 SQW852017 TAS852017 TKO852017 TUK852017 UEG852017 UOC852017 UXY852017 VHU852017 VRQ852017 WBM852017 WLI852017 WVE852017 A917553 IS917553 SO917553 ACK917553 AMG917553 AWC917553 BFY917553 BPU917553 BZQ917553 CJM917553 CTI917553 DDE917553 DNA917553 DWW917553 EGS917553 EQO917553 FAK917553 FKG917553 FUC917553 GDY917553 GNU917553 GXQ917553 HHM917553 HRI917553 IBE917553 ILA917553 IUW917553 JES917553 JOO917553 JYK917553 KIG917553 KSC917553 LBY917553 LLU917553 LVQ917553 MFM917553 MPI917553 MZE917553 NJA917553 NSW917553 OCS917553 OMO917553 OWK917553 PGG917553 PQC917553 PZY917553 QJU917553 QTQ917553 RDM917553 RNI917553 RXE917553 SHA917553 SQW917553 TAS917553 TKO917553 TUK917553 UEG917553 UOC917553 UXY917553 VHU917553 VRQ917553 WBM917553 WLI917553 WVE917553 A983089 IS983089 SO983089 ACK983089 AMG983089 AWC983089 BFY983089 BPU983089 BZQ983089 CJM983089 CTI983089 DDE983089 DNA983089 DWW983089 EGS983089 EQO983089 FAK983089 FKG983089 FUC983089 GDY983089 GNU983089 GXQ983089 HHM983089 HRI983089 IBE983089 ILA983089 IUW983089 JES983089 JOO983089 JYK983089 KIG983089 KSC983089 LBY983089 LLU983089 LVQ983089 MFM983089 MPI983089 MZE983089 NJA983089 NSW983089 OCS983089 OMO983089 OWK983089 PGG983089 PQC983089 PZY983089 QJU983089 QTQ983089 RDM983089 RNI983089 RXE983089 SHA983089 SQW983089 TAS983089 TKO983089 TUK983089 UEG983089 UOC983089 UXY983089 VHU983089 VRQ983089 WBM983089 WLI98308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legacy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81"/>
  <sheetViews>
    <sheetView topLeftCell="A7" zoomScale="64" zoomScaleNormal="64"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1749</v>
      </c>
      <c r="D6" s="1533"/>
      <c r="E6" s="1533"/>
      <c r="F6" s="1533"/>
      <c r="G6" s="1533"/>
      <c r="H6" s="1533"/>
      <c r="I6" s="1533"/>
      <c r="J6" s="1533"/>
      <c r="K6" s="1533"/>
      <c r="L6" s="1533"/>
      <c r="M6" s="1533"/>
      <c r="N6" s="1574"/>
    </row>
    <row r="7" spans="2:16" ht="16.5" thickBot="1" x14ac:dyDescent="0.3">
      <c r="B7" s="3" t="s">
        <v>4</v>
      </c>
      <c r="C7" s="1533"/>
      <c r="D7" s="1533"/>
      <c r="E7" s="1533"/>
      <c r="F7" s="1533"/>
      <c r="G7" s="1533"/>
      <c r="H7" s="1533"/>
      <c r="I7" s="1533"/>
      <c r="J7" s="1533"/>
      <c r="K7" s="1533"/>
      <c r="L7" s="1533"/>
      <c r="M7" s="1533"/>
      <c r="N7" s="1574"/>
    </row>
    <row r="8" spans="2:16" ht="16.5" thickBot="1" x14ac:dyDescent="0.3">
      <c r="B8" s="3" t="s">
        <v>6</v>
      </c>
      <c r="C8" s="1533"/>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18</v>
      </c>
      <c r="D10" s="1435"/>
      <c r="E10" s="1436"/>
      <c r="F10" s="314"/>
      <c r="G10" s="314"/>
      <c r="H10" s="314"/>
      <c r="I10" s="314"/>
      <c r="J10" s="314"/>
      <c r="K10" s="314"/>
      <c r="L10" s="314"/>
      <c r="M10" s="314"/>
      <c r="N10" s="315"/>
    </row>
    <row r="11" spans="2:16" ht="16.5" thickBot="1" x14ac:dyDescent="0.3">
      <c r="B11" s="6" t="s">
        <v>10</v>
      </c>
      <c r="C11" s="316">
        <v>41982</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15" customHeight="1" x14ac:dyDescent="0.25">
      <c r="B14" s="1417" t="s">
        <v>680</v>
      </c>
      <c r="C14" s="1417"/>
      <c r="D14" s="760" t="s">
        <v>12</v>
      </c>
      <c r="E14" s="760" t="s">
        <v>13</v>
      </c>
      <c r="F14" s="760" t="s">
        <v>14</v>
      </c>
      <c r="G14" s="16"/>
      <c r="I14" s="17"/>
      <c r="J14" s="17"/>
      <c r="K14" s="17"/>
      <c r="L14" s="17"/>
      <c r="M14" s="17"/>
      <c r="N14" s="14"/>
    </row>
    <row r="15" spans="2:16" x14ac:dyDescent="0.25">
      <c r="B15" s="1417"/>
      <c r="C15" s="1417"/>
      <c r="D15" s="760">
        <v>18</v>
      </c>
      <c r="E15" s="18">
        <v>1901530250</v>
      </c>
      <c r="F15" s="19">
        <v>850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f>SUM(E15:E21)</f>
        <v>1901530250</v>
      </c>
      <c r="F22" s="19">
        <f>SUM(F15:F21)</f>
        <v>850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B24" s="41"/>
      <c r="C24" s="31">
        <f>F22*0.8</f>
        <v>680</v>
      </c>
      <c r="D24" s="32"/>
      <c r="E24" s="33">
        <f>E22</f>
        <v>1901530250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t="s">
        <v>23</v>
      </c>
      <c r="D31" s="41"/>
      <c r="E31"/>
      <c r="F31"/>
      <c r="G31"/>
      <c r="H31"/>
      <c r="I31" s="13"/>
      <c r="J31" s="13"/>
      <c r="K31" s="13"/>
      <c r="L31" s="13"/>
      <c r="M31" s="13"/>
      <c r="N31" s="14"/>
    </row>
    <row r="32" spans="1:14" x14ac:dyDescent="0.25">
      <c r="A32" s="36"/>
      <c r="B32" s="41" t="s">
        <v>25</v>
      </c>
      <c r="C32" s="41" t="s">
        <v>23</v>
      </c>
      <c r="D32" s="41"/>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75</v>
      </c>
      <c r="F40"/>
      <c r="G40"/>
      <c r="H40"/>
      <c r="I40" s="13"/>
      <c r="J40" s="13"/>
      <c r="K40" s="13"/>
      <c r="L40" s="13"/>
      <c r="M40" s="13"/>
      <c r="N40" s="14"/>
    </row>
    <row r="41" spans="1:17" ht="42.7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H46" s="319"/>
      <c r="I46" s="319"/>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320" t="s">
        <v>1662</v>
      </c>
      <c r="C49" s="72" t="s">
        <v>1662</v>
      </c>
      <c r="D49" s="71" t="s">
        <v>682</v>
      </c>
      <c r="E49" s="321">
        <v>701820120233</v>
      </c>
      <c r="F49" s="73" t="s">
        <v>20</v>
      </c>
      <c r="G49" s="322">
        <v>1</v>
      </c>
      <c r="H49" s="226">
        <v>40947</v>
      </c>
      <c r="I49" s="226">
        <v>41273</v>
      </c>
      <c r="J49" s="74" t="s">
        <v>21</v>
      </c>
      <c r="K49" s="323">
        <f>20/28+10</f>
        <v>10.714285714285714</v>
      </c>
      <c r="L49" s="75">
        <v>0</v>
      </c>
      <c r="M49" s="321">
        <v>406</v>
      </c>
      <c r="N49" s="75">
        <f>+M49*G49</f>
        <v>406</v>
      </c>
      <c r="O49" s="324">
        <v>289348729</v>
      </c>
      <c r="P49" s="77" t="s">
        <v>1748</v>
      </c>
      <c r="Q49" s="65"/>
      <c r="R49" s="61"/>
      <c r="S49" s="61"/>
      <c r="T49" s="61"/>
      <c r="U49" s="61"/>
      <c r="V49" s="61"/>
      <c r="W49" s="61"/>
      <c r="X49" s="61"/>
      <c r="Y49" s="61"/>
      <c r="Z49" s="61"/>
    </row>
    <row r="50" spans="1:26" s="62" customFormat="1" x14ac:dyDescent="0.25">
      <c r="A50" s="50">
        <v>2</v>
      </c>
      <c r="B50" s="320" t="s">
        <v>1664</v>
      </c>
      <c r="C50" s="72" t="s">
        <v>1664</v>
      </c>
      <c r="D50" s="71" t="s">
        <v>682</v>
      </c>
      <c r="E50" s="321">
        <v>701820100091</v>
      </c>
      <c r="F50" s="73" t="s">
        <v>20</v>
      </c>
      <c r="G50" s="228">
        <v>1</v>
      </c>
      <c r="H50" s="226">
        <v>40205</v>
      </c>
      <c r="I50" s="226">
        <v>40543</v>
      </c>
      <c r="J50" s="74" t="s">
        <v>21</v>
      </c>
      <c r="K50" s="323">
        <f>3/30+11</f>
        <v>11.1</v>
      </c>
      <c r="L50" s="75">
        <v>0</v>
      </c>
      <c r="M50" s="321">
        <v>966</v>
      </c>
      <c r="N50" s="75">
        <f>+M50*G50</f>
        <v>966</v>
      </c>
      <c r="O50" s="324">
        <v>454882298</v>
      </c>
      <c r="P50" s="77" t="s">
        <v>1747</v>
      </c>
      <c r="Q50" s="65"/>
      <c r="R50" s="61"/>
      <c r="S50" s="61"/>
      <c r="T50" s="61"/>
      <c r="U50" s="61"/>
      <c r="V50" s="61"/>
      <c r="W50" s="61"/>
      <c r="X50" s="61"/>
      <c r="Y50" s="61"/>
      <c r="Z50" s="61"/>
    </row>
    <row r="51" spans="1:26" s="62" customFormat="1" x14ac:dyDescent="0.25">
      <c r="A51" s="50">
        <v>3</v>
      </c>
      <c r="B51" s="320" t="s">
        <v>1664</v>
      </c>
      <c r="C51" s="72" t="s">
        <v>1664</v>
      </c>
      <c r="D51" s="71" t="s">
        <v>682</v>
      </c>
      <c r="E51" s="321">
        <v>701820140126</v>
      </c>
      <c r="F51" s="73" t="s">
        <v>20</v>
      </c>
      <c r="G51" s="228">
        <v>1</v>
      </c>
      <c r="H51" s="226">
        <v>41660</v>
      </c>
      <c r="I51" s="226">
        <v>41912</v>
      </c>
      <c r="J51" s="74" t="s">
        <v>21</v>
      </c>
      <c r="K51" s="323">
        <f>9/30+8</f>
        <v>8.3000000000000007</v>
      </c>
      <c r="L51" s="75">
        <v>0</v>
      </c>
      <c r="M51" s="321">
        <v>432</v>
      </c>
      <c r="N51" s="75">
        <f>+M51*G51</f>
        <v>432</v>
      </c>
      <c r="O51" s="324">
        <v>127043136</v>
      </c>
      <c r="P51" s="77">
        <v>124</v>
      </c>
      <c r="Q51" s="65"/>
      <c r="R51" s="61"/>
      <c r="S51" s="61"/>
      <c r="T51" s="61"/>
      <c r="U51" s="61"/>
      <c r="V51" s="61"/>
      <c r="W51" s="61"/>
      <c r="X51" s="61"/>
      <c r="Y51" s="61"/>
      <c r="Z51" s="61"/>
    </row>
    <row r="52" spans="1:26" s="62" customFormat="1" x14ac:dyDescent="0.25">
      <c r="A52" s="50">
        <v>4</v>
      </c>
      <c r="B52" s="320"/>
      <c r="C52" s="72"/>
      <c r="D52" s="71"/>
      <c r="E52" s="321"/>
      <c r="F52" s="73"/>
      <c r="G52" s="322"/>
      <c r="H52" s="226"/>
      <c r="I52" s="226"/>
      <c r="J52" s="74"/>
      <c r="K52" s="323"/>
      <c r="L52" s="75"/>
      <c r="M52" s="321"/>
      <c r="N52" s="75"/>
      <c r="O52" s="324"/>
      <c r="P52" s="77"/>
      <c r="Q52" s="65"/>
      <c r="R52" s="61"/>
      <c r="S52" s="61"/>
      <c r="T52" s="61"/>
      <c r="U52" s="61"/>
      <c r="V52" s="61"/>
      <c r="W52" s="61"/>
      <c r="X52" s="61"/>
      <c r="Y52" s="61"/>
      <c r="Z52" s="61"/>
    </row>
    <row r="53" spans="1:26" s="62" customFormat="1" x14ac:dyDescent="0.25">
      <c r="A53" s="50">
        <v>5</v>
      </c>
      <c r="B53" s="320"/>
      <c r="C53" s="72"/>
      <c r="D53" s="71"/>
      <c r="E53" s="321"/>
      <c r="F53" s="73"/>
      <c r="G53" s="322"/>
      <c r="H53" s="226"/>
      <c r="I53" s="226"/>
      <c r="J53" s="74"/>
      <c r="K53" s="323"/>
      <c r="L53" s="75"/>
      <c r="M53" s="321"/>
      <c r="N53" s="75"/>
      <c r="O53" s="324"/>
      <c r="P53" s="77"/>
      <c r="Q53" s="65"/>
      <c r="R53" s="61"/>
      <c r="S53" s="61"/>
      <c r="T53" s="61"/>
      <c r="U53" s="61"/>
      <c r="V53" s="61"/>
      <c r="W53" s="61"/>
      <c r="X53" s="61"/>
      <c r="Y53" s="61"/>
      <c r="Z53" s="61"/>
    </row>
    <row r="54" spans="1:26" s="62" customFormat="1" x14ac:dyDescent="0.25">
      <c r="A54" s="50">
        <v>6</v>
      </c>
      <c r="B54" s="320"/>
      <c r="C54" s="72"/>
      <c r="D54" s="71"/>
      <c r="E54" s="321"/>
      <c r="F54" s="73"/>
      <c r="G54" s="228"/>
      <c r="H54" s="73"/>
      <c r="I54" s="74"/>
      <c r="J54" s="74"/>
      <c r="K54" s="323"/>
      <c r="L54" s="75"/>
      <c r="M54" s="321"/>
      <c r="N54" s="75"/>
      <c r="O54" s="324"/>
      <c r="P54" s="77"/>
      <c r="Q54" s="65"/>
      <c r="R54" s="61"/>
      <c r="S54" s="61"/>
      <c r="T54" s="61"/>
      <c r="U54" s="61"/>
      <c r="V54" s="61"/>
      <c r="W54" s="61"/>
      <c r="X54" s="61"/>
      <c r="Y54" s="61"/>
      <c r="Z54" s="61"/>
    </row>
    <row r="55" spans="1:26" s="62" customFormat="1" x14ac:dyDescent="0.25">
      <c r="A55" s="50">
        <f>+A54+1</f>
        <v>7</v>
      </c>
      <c r="B55" s="320"/>
      <c r="C55" s="72"/>
      <c r="D55" s="71"/>
      <c r="E55" s="321"/>
      <c r="F55" s="73"/>
      <c r="G55" s="228"/>
      <c r="H55" s="73"/>
      <c r="I55" s="74"/>
      <c r="J55" s="74"/>
      <c r="K55" s="323"/>
      <c r="L55" s="74"/>
      <c r="M55" s="321"/>
      <c r="N55" s="75"/>
      <c r="O55" s="324"/>
      <c r="P55" s="77"/>
      <c r="Q55" s="65"/>
      <c r="R55" s="61"/>
      <c r="S55" s="61"/>
      <c r="T55" s="61"/>
      <c r="U55" s="61"/>
      <c r="V55" s="61"/>
      <c r="W55" s="61"/>
      <c r="X55" s="61"/>
      <c r="Y55" s="61"/>
      <c r="Z55" s="61"/>
    </row>
    <row r="56" spans="1:26" s="62" customFormat="1" x14ac:dyDescent="0.25">
      <c r="A56" s="50">
        <f>+A55+1</f>
        <v>8</v>
      </c>
      <c r="B56" s="320"/>
      <c r="C56" s="72"/>
      <c r="D56" s="71"/>
      <c r="E56" s="321"/>
      <c r="F56" s="73"/>
      <c r="G56" s="228"/>
      <c r="H56" s="73"/>
      <c r="I56" s="74"/>
      <c r="J56" s="74"/>
      <c r="K56" s="323"/>
      <c r="L56" s="74"/>
      <c r="M56" s="321"/>
      <c r="N56" s="75"/>
      <c r="O56" s="324"/>
      <c r="P56" s="77"/>
      <c r="Q56" s="65"/>
      <c r="R56" s="61"/>
      <c r="S56" s="61"/>
      <c r="T56" s="61"/>
      <c r="U56" s="61"/>
      <c r="V56" s="61"/>
      <c r="W56" s="61"/>
      <c r="X56" s="61"/>
      <c r="Y56" s="61"/>
      <c r="Z56" s="61"/>
    </row>
    <row r="57" spans="1:26" s="62" customFormat="1" x14ac:dyDescent="0.25">
      <c r="A57" s="50">
        <f>+A56+1</f>
        <v>9</v>
      </c>
      <c r="B57" s="320"/>
      <c r="C57" s="72"/>
      <c r="D57" s="71"/>
      <c r="E57" s="321"/>
      <c r="F57" s="73"/>
      <c r="G57" s="228"/>
      <c r="H57" s="73"/>
      <c r="I57" s="74"/>
      <c r="J57" s="74"/>
      <c r="K57" s="323"/>
      <c r="L57" s="74"/>
      <c r="M57" s="321"/>
      <c r="N57" s="75"/>
      <c r="O57" s="324"/>
      <c r="P57" s="77"/>
      <c r="Q57" s="65"/>
      <c r="R57" s="61"/>
      <c r="S57" s="61"/>
      <c r="T57" s="61"/>
      <c r="U57" s="61"/>
      <c r="V57" s="61"/>
      <c r="W57" s="61"/>
      <c r="X57" s="61"/>
      <c r="Y57" s="61"/>
      <c r="Z57" s="61"/>
    </row>
    <row r="58" spans="1:26" s="62" customFormat="1" x14ac:dyDescent="0.25">
      <c r="A58" s="50">
        <f>+A57+1</f>
        <v>10</v>
      </c>
      <c r="B58" s="71"/>
      <c r="C58" s="72"/>
      <c r="D58" s="71"/>
      <c r="E58" s="321"/>
      <c r="F58" s="73"/>
      <c r="G58" s="228"/>
      <c r="H58" s="73"/>
      <c r="I58" s="74"/>
      <c r="J58" s="74"/>
      <c r="K58" s="323"/>
      <c r="L58" s="74"/>
      <c r="M58" s="321"/>
      <c r="N58" s="75"/>
      <c r="O58" s="324"/>
      <c r="P58" s="77"/>
      <c r="Q58" s="65"/>
      <c r="R58" s="61"/>
      <c r="S58" s="61"/>
      <c r="T58" s="61"/>
      <c r="U58" s="61"/>
      <c r="V58" s="61"/>
      <c r="W58" s="61"/>
      <c r="X58" s="61"/>
      <c r="Y58" s="61"/>
      <c r="Z58" s="61"/>
    </row>
    <row r="59" spans="1:26" s="62" customFormat="1" x14ac:dyDescent="0.25">
      <c r="A59" s="50"/>
      <c r="B59" s="78" t="s">
        <v>30</v>
      </c>
      <c r="C59" s="72"/>
      <c r="D59" s="71"/>
      <c r="E59" s="321"/>
      <c r="F59" s="73"/>
      <c r="G59" s="228"/>
      <c r="H59" s="73"/>
      <c r="I59" s="74"/>
      <c r="J59" s="74"/>
      <c r="K59" s="325">
        <f>SUM(K49:K58)</f>
        <v>30.114285714285714</v>
      </c>
      <c r="L59" s="325">
        <f>SUM(L49:L58)</f>
        <v>0</v>
      </c>
      <c r="M59" s="326">
        <v>1372</v>
      </c>
      <c r="N59" s="79"/>
      <c r="O59" s="324"/>
      <c r="P59" s="77"/>
      <c r="Q59" s="81"/>
    </row>
    <row r="60" spans="1:26" s="82" customFormat="1" x14ac:dyDescent="0.25">
      <c r="E60" s="83"/>
    </row>
    <row r="61" spans="1:26" s="82" customFormat="1" x14ac:dyDescent="0.25">
      <c r="B61" s="1422" t="s">
        <v>56</v>
      </c>
      <c r="C61" s="1422" t="s">
        <v>57</v>
      </c>
      <c r="D61" s="1424" t="s">
        <v>58</v>
      </c>
      <c r="E61" s="1424"/>
    </row>
    <row r="62" spans="1:26" s="82" customFormat="1" x14ac:dyDescent="0.25">
      <c r="B62" s="1423"/>
      <c r="C62" s="1423"/>
      <c r="D62" s="766" t="s">
        <v>59</v>
      </c>
      <c r="E62" s="85" t="s">
        <v>60</v>
      </c>
    </row>
    <row r="63" spans="1:26" s="82" customFormat="1" ht="18.75" x14ac:dyDescent="0.25">
      <c r="B63" s="86" t="s">
        <v>61</v>
      </c>
      <c r="C63" s="327">
        <f>K59</f>
        <v>30.114285714285714</v>
      </c>
      <c r="D63" s="740" t="s">
        <v>23</v>
      </c>
      <c r="E63" s="740"/>
      <c r="F63" s="89"/>
      <c r="G63" s="89"/>
      <c r="H63" s="89"/>
      <c r="I63" s="89"/>
      <c r="J63" s="89"/>
      <c r="K63" s="89"/>
      <c r="L63" s="89"/>
      <c r="M63" s="89"/>
    </row>
    <row r="64" spans="1:26" s="82" customFormat="1" x14ac:dyDescent="0.25">
      <c r="B64" s="86" t="s">
        <v>62</v>
      </c>
      <c r="C64" s="328">
        <v>1372</v>
      </c>
      <c r="D64" s="740" t="s">
        <v>23</v>
      </c>
      <c r="E64" s="740"/>
    </row>
    <row r="65" spans="2:17" s="82" customFormat="1" x14ac:dyDescent="0.25">
      <c r="B65" s="90"/>
      <c r="C65" s="1413"/>
      <c r="D65" s="1413"/>
      <c r="E65" s="1413"/>
      <c r="F65" s="1413"/>
      <c r="G65" s="1413"/>
      <c r="H65" s="1413"/>
      <c r="I65" s="1413"/>
      <c r="J65" s="1413"/>
      <c r="K65" s="1413"/>
      <c r="L65" s="1413"/>
      <c r="M65" s="1413"/>
      <c r="N65" s="1413"/>
    </row>
    <row r="66" spans="2:17" ht="15.75" thickBot="1" x14ac:dyDescent="0.3"/>
    <row r="67" spans="2:17" ht="27" thickBot="1" x14ac:dyDescent="0.3">
      <c r="B67" s="1414" t="s">
        <v>63</v>
      </c>
      <c r="C67" s="1414"/>
      <c r="D67" s="1414"/>
      <c r="E67" s="1414"/>
      <c r="F67" s="1414"/>
      <c r="G67" s="1414"/>
      <c r="H67" s="1414"/>
      <c r="I67" s="1414"/>
      <c r="J67" s="1414"/>
      <c r="K67" s="1414"/>
      <c r="L67" s="1414"/>
      <c r="M67" s="1414"/>
      <c r="N67" s="1414"/>
    </row>
    <row r="70" spans="2:17" ht="105" x14ac:dyDescent="0.25">
      <c r="B70" s="91" t="s">
        <v>64</v>
      </c>
      <c r="C70" s="92" t="s">
        <v>65</v>
      </c>
      <c r="D70" s="92" t="s">
        <v>66</v>
      </c>
      <c r="E70" s="92" t="s">
        <v>67</v>
      </c>
      <c r="F70" s="92" t="s">
        <v>68</v>
      </c>
      <c r="G70" s="92" t="s">
        <v>69</v>
      </c>
      <c r="H70" s="92" t="s">
        <v>70</v>
      </c>
      <c r="I70" s="92" t="s">
        <v>71</v>
      </c>
      <c r="J70" s="92" t="s">
        <v>72</v>
      </c>
      <c r="K70" s="92" t="s">
        <v>73</v>
      </c>
      <c r="L70" s="92" t="s">
        <v>74</v>
      </c>
      <c r="M70" s="93" t="s">
        <v>75</v>
      </c>
      <c r="N70" s="93" t="s">
        <v>76</v>
      </c>
      <c r="O70" s="1387" t="s">
        <v>77</v>
      </c>
      <c r="P70" s="1388"/>
      <c r="Q70" s="92" t="s">
        <v>78</v>
      </c>
    </row>
    <row r="71" spans="2:17" ht="30" x14ac:dyDescent="0.25">
      <c r="B71" s="94" t="s">
        <v>1616</v>
      </c>
      <c r="C71" s="94" t="s">
        <v>1616</v>
      </c>
      <c r="D71" s="107" t="s">
        <v>1746</v>
      </c>
      <c r="E71" s="95">
        <v>200</v>
      </c>
      <c r="F71" s="96" t="s">
        <v>368</v>
      </c>
      <c r="G71" s="96" t="s">
        <v>368</v>
      </c>
      <c r="H71" s="96" t="s">
        <v>20</v>
      </c>
      <c r="I71" s="97" t="s">
        <v>368</v>
      </c>
      <c r="J71" s="97" t="s">
        <v>537</v>
      </c>
      <c r="K71" s="97" t="s">
        <v>537</v>
      </c>
      <c r="L71" s="97" t="s">
        <v>537</v>
      </c>
      <c r="M71" s="97" t="s">
        <v>537</v>
      </c>
      <c r="N71" s="97" t="s">
        <v>1743</v>
      </c>
      <c r="O71" s="1390" t="s">
        <v>1745</v>
      </c>
      <c r="P71" s="1391"/>
      <c r="Q71" s="41" t="s">
        <v>20</v>
      </c>
    </row>
    <row r="72" spans="2:17" ht="90" x14ac:dyDescent="0.25">
      <c r="B72" s="94" t="s">
        <v>688</v>
      </c>
      <c r="C72" s="94" t="s">
        <v>689</v>
      </c>
      <c r="D72" s="107" t="s">
        <v>1744</v>
      </c>
      <c r="E72" s="95">
        <v>650</v>
      </c>
      <c r="F72" s="96" t="s">
        <v>368</v>
      </c>
      <c r="G72" s="96" t="s">
        <v>368</v>
      </c>
      <c r="H72" s="96" t="s">
        <v>368</v>
      </c>
      <c r="I72" s="97" t="s">
        <v>20</v>
      </c>
      <c r="J72" s="97" t="s">
        <v>537</v>
      </c>
      <c r="K72" s="97" t="s">
        <v>537</v>
      </c>
      <c r="L72" s="97" t="s">
        <v>537</v>
      </c>
      <c r="M72" s="97" t="s">
        <v>537</v>
      </c>
      <c r="N72" s="97" t="s">
        <v>1743</v>
      </c>
      <c r="O72" s="1390" t="s">
        <v>1742</v>
      </c>
      <c r="P72" s="1391"/>
      <c r="Q72" s="41" t="s">
        <v>20</v>
      </c>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94"/>
      <c r="C75" s="94"/>
      <c r="D75" s="95"/>
      <c r="E75" s="95"/>
      <c r="F75" s="96"/>
      <c r="G75" s="96"/>
      <c r="H75" s="96"/>
      <c r="I75" s="97"/>
      <c r="J75" s="97"/>
      <c r="K75" s="41"/>
      <c r="L75" s="41"/>
      <c r="M75" s="41"/>
      <c r="N75" s="41"/>
      <c r="O75" s="1410"/>
      <c r="P75" s="1411"/>
      <c r="Q75" s="41"/>
    </row>
    <row r="76" spans="2:17" x14ac:dyDescent="0.25">
      <c r="B76" s="94"/>
      <c r="C76" s="94"/>
      <c r="D76" s="95"/>
      <c r="E76" s="95"/>
      <c r="F76" s="96"/>
      <c r="G76" s="96"/>
      <c r="H76" s="96"/>
      <c r="I76" s="97"/>
      <c r="J76" s="97"/>
      <c r="K76" s="41"/>
      <c r="L76" s="41"/>
      <c r="M76" s="41"/>
      <c r="N76" s="41"/>
      <c r="O76" s="1410"/>
      <c r="P76" s="1411"/>
      <c r="Q76" s="41"/>
    </row>
    <row r="77" spans="2:17" x14ac:dyDescent="0.25">
      <c r="B77" s="41"/>
      <c r="C77" s="41"/>
      <c r="D77" s="41"/>
      <c r="E77" s="41"/>
      <c r="F77" s="41"/>
      <c r="G77" s="41"/>
      <c r="H77" s="41"/>
      <c r="I77" s="41"/>
      <c r="J77" s="41"/>
      <c r="K77" s="41"/>
      <c r="L77" s="41"/>
      <c r="M77" s="41"/>
      <c r="N77" s="41"/>
      <c r="O77" s="1410"/>
      <c r="P77" s="1411"/>
      <c r="Q77" s="41"/>
    </row>
    <row r="78" spans="2:17" x14ac:dyDescent="0.25">
      <c r="B78" s="1" t="s">
        <v>83</v>
      </c>
    </row>
    <row r="79" spans="2:17" x14ac:dyDescent="0.25">
      <c r="B79" s="1" t="s">
        <v>84</v>
      </c>
    </row>
    <row r="80" spans="2:17" x14ac:dyDescent="0.25">
      <c r="B80" s="1" t="s">
        <v>85</v>
      </c>
    </row>
    <row r="82" spans="2:17" ht="15.75" thickBot="1" x14ac:dyDescent="0.3"/>
    <row r="83" spans="2:17" ht="27" thickBot="1" x14ac:dyDescent="0.3">
      <c r="B83" s="1393" t="s">
        <v>86</v>
      </c>
      <c r="C83" s="1394"/>
      <c r="D83" s="1394"/>
      <c r="E83" s="1394"/>
      <c r="F83" s="1394"/>
      <c r="G83" s="1394"/>
      <c r="H83" s="1394"/>
      <c r="I83" s="1394"/>
      <c r="J83" s="1394"/>
      <c r="K83" s="1394"/>
      <c r="L83" s="1394"/>
      <c r="M83" s="1394"/>
      <c r="N83" s="1395"/>
    </row>
    <row r="86" spans="2:17" x14ac:dyDescent="0.25">
      <c r="C86" s="248"/>
    </row>
    <row r="88" spans="2:17" ht="75" x14ac:dyDescent="0.25">
      <c r="B88" s="91" t="s">
        <v>87</v>
      </c>
      <c r="C88" s="91" t="s">
        <v>88</v>
      </c>
      <c r="D88" s="91" t="s">
        <v>89</v>
      </c>
      <c r="E88" s="91" t="s">
        <v>90</v>
      </c>
      <c r="F88" s="91" t="s">
        <v>91</v>
      </c>
      <c r="G88" s="91" t="s">
        <v>92</v>
      </c>
      <c r="H88" s="91" t="s">
        <v>93</v>
      </c>
      <c r="I88" s="91" t="s">
        <v>94</v>
      </c>
      <c r="J88" s="1387" t="s">
        <v>95</v>
      </c>
      <c r="K88" s="1405"/>
      <c r="L88" s="1388"/>
      <c r="M88" s="91" t="s">
        <v>96</v>
      </c>
      <c r="N88" s="91" t="s">
        <v>97</v>
      </c>
      <c r="O88" s="91" t="s">
        <v>98</v>
      </c>
      <c r="P88" s="1387" t="s">
        <v>77</v>
      </c>
      <c r="Q88" s="1388"/>
    </row>
    <row r="89" spans="2:17" ht="60" x14ac:dyDescent="0.25">
      <c r="B89" s="1518" t="s">
        <v>1741</v>
      </c>
      <c r="C89" s="1518" t="s">
        <v>464</v>
      </c>
      <c r="D89" s="1518" t="s">
        <v>1740</v>
      </c>
      <c r="E89" s="1524">
        <v>42271184</v>
      </c>
      <c r="F89" s="1518" t="s">
        <v>1721</v>
      </c>
      <c r="G89" s="1518" t="s">
        <v>453</v>
      </c>
      <c r="H89" s="1602">
        <v>37498</v>
      </c>
      <c r="I89" s="1484" t="s">
        <v>368</v>
      </c>
      <c r="J89" s="104" t="s">
        <v>1679</v>
      </c>
      <c r="K89" s="107" t="s">
        <v>1739</v>
      </c>
      <c r="L89" s="97" t="s">
        <v>394</v>
      </c>
      <c r="M89" s="1403" t="s">
        <v>20</v>
      </c>
      <c r="N89" s="1403" t="s">
        <v>20</v>
      </c>
      <c r="O89" s="1403" t="s">
        <v>20</v>
      </c>
      <c r="P89" s="1595" t="s">
        <v>1738</v>
      </c>
      <c r="Q89" s="1596"/>
    </row>
    <row r="90" spans="2:17" ht="60" x14ac:dyDescent="0.25">
      <c r="B90" s="1526"/>
      <c r="C90" s="1526"/>
      <c r="D90" s="1526"/>
      <c r="E90" s="1601"/>
      <c r="F90" s="1526"/>
      <c r="G90" s="1526"/>
      <c r="H90" s="1603"/>
      <c r="I90" s="1485"/>
      <c r="J90" s="104" t="s">
        <v>1679</v>
      </c>
      <c r="K90" s="107" t="s">
        <v>1737</v>
      </c>
      <c r="L90" s="107" t="s">
        <v>394</v>
      </c>
      <c r="M90" s="1404"/>
      <c r="N90" s="1404"/>
      <c r="O90" s="1404"/>
      <c r="P90" s="1597"/>
      <c r="Q90" s="1598"/>
    </row>
    <row r="91" spans="2:17" ht="30" customHeight="1" x14ac:dyDescent="0.25">
      <c r="B91" s="794" t="s">
        <v>1736</v>
      </c>
      <c r="C91" s="794" t="s">
        <v>464</v>
      </c>
      <c r="D91" s="794" t="s">
        <v>1735</v>
      </c>
      <c r="E91" s="796">
        <v>1102230626</v>
      </c>
      <c r="F91" s="796" t="s">
        <v>113</v>
      </c>
      <c r="G91" s="794" t="s">
        <v>453</v>
      </c>
      <c r="H91" s="793">
        <v>41452</v>
      </c>
      <c r="I91" s="790" t="s">
        <v>368</v>
      </c>
      <c r="J91" s="104" t="s">
        <v>1734</v>
      </c>
      <c r="K91" s="107" t="s">
        <v>1733</v>
      </c>
      <c r="L91" s="97" t="s">
        <v>376</v>
      </c>
      <c r="M91" s="41" t="s">
        <v>20</v>
      </c>
      <c r="N91" s="41" t="s">
        <v>21</v>
      </c>
      <c r="O91" s="41" t="s">
        <v>20</v>
      </c>
      <c r="P91" s="1595" t="s">
        <v>1732</v>
      </c>
      <c r="Q91" s="1596"/>
    </row>
    <row r="92" spans="2:17" ht="45" customHeight="1" x14ac:dyDescent="0.25">
      <c r="B92" s="1518" t="s">
        <v>1709</v>
      </c>
      <c r="C92" s="1518" t="s">
        <v>215</v>
      </c>
      <c r="D92" s="1518" t="s">
        <v>1731</v>
      </c>
      <c r="E92" s="1524">
        <v>64749773</v>
      </c>
      <c r="F92" s="1518" t="s">
        <v>1188</v>
      </c>
      <c r="G92" s="1518" t="s">
        <v>338</v>
      </c>
      <c r="H92" s="1602">
        <v>39136</v>
      </c>
      <c r="I92" s="1484" t="s">
        <v>368</v>
      </c>
      <c r="J92" s="104" t="s">
        <v>1730</v>
      </c>
      <c r="K92" s="107"/>
      <c r="L92" s="97" t="s">
        <v>376</v>
      </c>
      <c r="M92" s="1403" t="s">
        <v>20</v>
      </c>
      <c r="N92" s="1403" t="s">
        <v>20</v>
      </c>
      <c r="O92" s="1403" t="s">
        <v>20</v>
      </c>
      <c r="P92" s="1595" t="s">
        <v>1729</v>
      </c>
      <c r="Q92" s="1596"/>
    </row>
    <row r="93" spans="2:17" ht="75" x14ac:dyDescent="0.25">
      <c r="B93" s="1526"/>
      <c r="C93" s="1526"/>
      <c r="D93" s="1526"/>
      <c r="E93" s="1601"/>
      <c r="F93" s="1526"/>
      <c r="G93" s="1526"/>
      <c r="H93" s="1603"/>
      <c r="I93" s="1485"/>
      <c r="J93" s="104" t="s">
        <v>1728</v>
      </c>
      <c r="K93" s="107" t="s">
        <v>1727</v>
      </c>
      <c r="L93" s="107" t="s">
        <v>394</v>
      </c>
      <c r="M93" s="1397"/>
      <c r="N93" s="1397"/>
      <c r="O93" s="1397"/>
      <c r="P93" s="1597"/>
      <c r="Q93" s="1598"/>
    </row>
    <row r="94" spans="2:17" ht="60" x14ac:dyDescent="0.25">
      <c r="B94" s="1526"/>
      <c r="C94" s="1526"/>
      <c r="D94" s="1526"/>
      <c r="E94" s="1601"/>
      <c r="F94" s="1526"/>
      <c r="G94" s="1526"/>
      <c r="H94" s="1603"/>
      <c r="I94" s="1485"/>
      <c r="J94" s="104" t="s">
        <v>1679</v>
      </c>
      <c r="K94" s="107" t="s">
        <v>1726</v>
      </c>
      <c r="L94" s="107" t="s">
        <v>394</v>
      </c>
      <c r="M94" s="1397"/>
      <c r="N94" s="1397"/>
      <c r="O94" s="1397"/>
      <c r="P94" s="1597"/>
      <c r="Q94" s="1598"/>
    </row>
    <row r="95" spans="2:17" ht="60" x14ac:dyDescent="0.25">
      <c r="B95" s="1526"/>
      <c r="C95" s="1526"/>
      <c r="D95" s="1526"/>
      <c r="E95" s="1601"/>
      <c r="F95" s="1526"/>
      <c r="G95" s="1526"/>
      <c r="H95" s="1603"/>
      <c r="I95" s="1485"/>
      <c r="J95" s="104" t="s">
        <v>1679</v>
      </c>
      <c r="K95" s="107" t="s">
        <v>1725</v>
      </c>
      <c r="L95" s="107" t="s">
        <v>394</v>
      </c>
      <c r="M95" s="1397"/>
      <c r="N95" s="1397"/>
      <c r="O95" s="1397"/>
      <c r="P95" s="1597"/>
      <c r="Q95" s="1598"/>
    </row>
    <row r="96" spans="2:17" ht="60" x14ac:dyDescent="0.25">
      <c r="B96" s="1526"/>
      <c r="C96" s="1526"/>
      <c r="D96" s="1526"/>
      <c r="E96" s="1601"/>
      <c r="F96" s="1526"/>
      <c r="G96" s="1526"/>
      <c r="H96" s="1603"/>
      <c r="I96" s="1485"/>
      <c r="J96" s="104" t="s">
        <v>1724</v>
      </c>
      <c r="K96" s="107" t="s">
        <v>1723</v>
      </c>
      <c r="L96" s="107" t="s">
        <v>394</v>
      </c>
      <c r="M96" s="1404"/>
      <c r="N96" s="1404"/>
      <c r="O96" s="1404"/>
      <c r="P96" s="1597"/>
      <c r="Q96" s="1598"/>
    </row>
    <row r="97" spans="2:17" ht="75" customHeight="1" x14ac:dyDescent="0.25">
      <c r="B97" s="1518" t="s">
        <v>1709</v>
      </c>
      <c r="C97" s="1518" t="s">
        <v>215</v>
      </c>
      <c r="D97" s="1518" t="s">
        <v>1722</v>
      </c>
      <c r="E97" s="1524">
        <v>64748594</v>
      </c>
      <c r="F97" s="1518" t="s">
        <v>1721</v>
      </c>
      <c r="G97" s="1518" t="s">
        <v>453</v>
      </c>
      <c r="H97" s="1602">
        <v>37255</v>
      </c>
      <c r="I97" s="1484" t="s">
        <v>368</v>
      </c>
      <c r="J97" s="104" t="s">
        <v>1720</v>
      </c>
      <c r="K97" s="107" t="s">
        <v>1719</v>
      </c>
      <c r="L97" s="97" t="s">
        <v>376</v>
      </c>
      <c r="M97" s="1403" t="s">
        <v>20</v>
      </c>
      <c r="N97" s="1403" t="s">
        <v>21</v>
      </c>
      <c r="O97" s="1403" t="s">
        <v>20</v>
      </c>
      <c r="P97" s="1595" t="s">
        <v>1718</v>
      </c>
      <c r="Q97" s="1596"/>
    </row>
    <row r="98" spans="2:17" ht="30" x14ac:dyDescent="0.25">
      <c r="B98" s="1526"/>
      <c r="C98" s="1526"/>
      <c r="D98" s="1526"/>
      <c r="E98" s="1601"/>
      <c r="F98" s="1526"/>
      <c r="G98" s="1526"/>
      <c r="H98" s="1603"/>
      <c r="I98" s="1485"/>
      <c r="J98" s="104" t="s">
        <v>1717</v>
      </c>
      <c r="K98" s="107"/>
      <c r="L98" s="107" t="s">
        <v>376</v>
      </c>
      <c r="M98" s="1397"/>
      <c r="N98" s="1397"/>
      <c r="O98" s="1397"/>
      <c r="P98" s="1597"/>
      <c r="Q98" s="1598"/>
    </row>
    <row r="99" spans="2:17" ht="60" x14ac:dyDescent="0.25">
      <c r="B99" s="1526"/>
      <c r="C99" s="1526"/>
      <c r="D99" s="1526"/>
      <c r="E99" s="1601"/>
      <c r="F99" s="1526"/>
      <c r="G99" s="1526"/>
      <c r="H99" s="1603"/>
      <c r="I99" s="1485"/>
      <c r="J99" s="104" t="s">
        <v>1679</v>
      </c>
      <c r="K99" s="107" t="s">
        <v>1716</v>
      </c>
      <c r="L99" s="107" t="s">
        <v>394</v>
      </c>
      <c r="M99" s="1397"/>
      <c r="N99" s="1397"/>
      <c r="O99" s="1397"/>
      <c r="P99" s="1597"/>
      <c r="Q99" s="1598"/>
    </row>
    <row r="100" spans="2:17" ht="30" x14ac:dyDescent="0.25">
      <c r="B100" s="1526"/>
      <c r="C100" s="1526"/>
      <c r="D100" s="1526"/>
      <c r="E100" s="1601"/>
      <c r="F100" s="1526"/>
      <c r="G100" s="1526"/>
      <c r="H100" s="1603"/>
      <c r="I100" s="1485"/>
      <c r="J100" s="104" t="s">
        <v>1715</v>
      </c>
      <c r="K100" s="107" t="s">
        <v>1714</v>
      </c>
      <c r="L100" s="107" t="s">
        <v>394</v>
      </c>
      <c r="M100" s="1397"/>
      <c r="N100" s="1397"/>
      <c r="O100" s="1397"/>
      <c r="P100" s="1597"/>
      <c r="Q100" s="1598"/>
    </row>
    <row r="101" spans="2:17" ht="60" x14ac:dyDescent="0.25">
      <c r="B101" s="1526"/>
      <c r="C101" s="1526"/>
      <c r="D101" s="1526"/>
      <c r="E101" s="1601"/>
      <c r="F101" s="1526"/>
      <c r="G101" s="1526"/>
      <c r="H101" s="1603"/>
      <c r="I101" s="1485"/>
      <c r="J101" s="104" t="s">
        <v>1713</v>
      </c>
      <c r="K101" s="107" t="s">
        <v>1712</v>
      </c>
      <c r="L101" s="107" t="s">
        <v>376</v>
      </c>
      <c r="M101" s="1397"/>
      <c r="N101" s="1397"/>
      <c r="O101" s="1397"/>
      <c r="P101" s="1597"/>
      <c r="Q101" s="1598"/>
    </row>
    <row r="102" spans="2:17" ht="45" x14ac:dyDescent="0.25">
      <c r="B102" s="1526"/>
      <c r="C102" s="1526"/>
      <c r="D102" s="1526"/>
      <c r="E102" s="1601"/>
      <c r="F102" s="1519"/>
      <c r="G102" s="1526"/>
      <c r="H102" s="1603"/>
      <c r="I102" s="1485"/>
      <c r="J102" s="104" t="s">
        <v>1711</v>
      </c>
      <c r="K102" s="107" t="s">
        <v>1710</v>
      </c>
      <c r="L102" s="107" t="s">
        <v>376</v>
      </c>
      <c r="M102" s="1404"/>
      <c r="N102" s="1404"/>
      <c r="O102" s="1404"/>
      <c r="P102" s="1597"/>
      <c r="Q102" s="1598"/>
    </row>
    <row r="103" spans="2:17" ht="60" x14ac:dyDescent="0.25">
      <c r="B103" s="1518" t="s">
        <v>1709</v>
      </c>
      <c r="C103" s="2247" t="s">
        <v>1671</v>
      </c>
      <c r="D103" s="1518" t="s">
        <v>1708</v>
      </c>
      <c r="E103" s="1524">
        <v>64748015</v>
      </c>
      <c r="F103" s="1518" t="s">
        <v>1707</v>
      </c>
      <c r="G103" s="1518" t="s">
        <v>453</v>
      </c>
      <c r="H103" s="1602">
        <v>39439</v>
      </c>
      <c r="I103" s="1484" t="s">
        <v>368</v>
      </c>
      <c r="J103" s="104" t="s">
        <v>1679</v>
      </c>
      <c r="K103" s="107" t="s">
        <v>1706</v>
      </c>
      <c r="L103" s="97" t="s">
        <v>394</v>
      </c>
      <c r="M103" s="1403" t="s">
        <v>20</v>
      </c>
      <c r="N103" s="1403" t="s">
        <v>20</v>
      </c>
      <c r="O103" s="1403" t="s">
        <v>20</v>
      </c>
      <c r="P103" s="1595" t="s">
        <v>1705</v>
      </c>
      <c r="Q103" s="1596"/>
    </row>
    <row r="104" spans="2:17" ht="60" x14ac:dyDescent="0.25">
      <c r="B104" s="1526"/>
      <c r="C104" s="2248"/>
      <c r="D104" s="1526"/>
      <c r="E104" s="1601"/>
      <c r="F104" s="1526"/>
      <c r="G104" s="1526"/>
      <c r="H104" s="1603"/>
      <c r="I104" s="1485"/>
      <c r="J104" s="104" t="s">
        <v>1679</v>
      </c>
      <c r="K104" s="107" t="s">
        <v>1704</v>
      </c>
      <c r="L104" s="107" t="s">
        <v>394</v>
      </c>
      <c r="M104" s="1397"/>
      <c r="N104" s="1397"/>
      <c r="O104" s="1397"/>
      <c r="P104" s="1597"/>
      <c r="Q104" s="1598"/>
    </row>
    <row r="105" spans="2:17" ht="60" x14ac:dyDescent="0.25">
      <c r="B105" s="1526"/>
      <c r="C105" s="2248"/>
      <c r="D105" s="1526"/>
      <c r="E105" s="1601"/>
      <c r="F105" s="1526"/>
      <c r="G105" s="1526"/>
      <c r="H105" s="1603"/>
      <c r="I105" s="1485"/>
      <c r="J105" s="104" t="s">
        <v>1679</v>
      </c>
      <c r="K105" s="107" t="s">
        <v>1703</v>
      </c>
      <c r="L105" s="107" t="s">
        <v>394</v>
      </c>
      <c r="M105" s="1397"/>
      <c r="N105" s="1397"/>
      <c r="O105" s="1397"/>
      <c r="P105" s="1597"/>
      <c r="Q105" s="1598"/>
    </row>
    <row r="106" spans="2:17" ht="30" x14ac:dyDescent="0.25">
      <c r="B106" s="1526"/>
      <c r="C106" s="2248"/>
      <c r="D106" s="1526"/>
      <c r="E106" s="1601"/>
      <c r="F106" s="1526"/>
      <c r="G106" s="1526"/>
      <c r="H106" s="1603"/>
      <c r="I106" s="1485"/>
      <c r="J106" s="104" t="s">
        <v>1702</v>
      </c>
      <c r="K106" s="107" t="s">
        <v>1701</v>
      </c>
      <c r="L106" s="107" t="s">
        <v>376</v>
      </c>
      <c r="M106" s="1404"/>
      <c r="N106" s="1404"/>
      <c r="O106" s="1404"/>
      <c r="P106" s="1597"/>
      <c r="Q106" s="1598"/>
    </row>
    <row r="107" spans="2:17" ht="60" x14ac:dyDescent="0.25">
      <c r="B107" s="1518" t="s">
        <v>725</v>
      </c>
      <c r="C107" s="1518" t="s">
        <v>111</v>
      </c>
      <c r="D107" s="1518" t="s">
        <v>1700</v>
      </c>
      <c r="E107" s="1524">
        <v>1102837334</v>
      </c>
      <c r="F107" s="1524" t="s">
        <v>274</v>
      </c>
      <c r="G107" s="1518" t="s">
        <v>453</v>
      </c>
      <c r="H107" s="1602">
        <v>41354</v>
      </c>
      <c r="I107" s="1484" t="s">
        <v>368</v>
      </c>
      <c r="J107" s="104" t="s">
        <v>1699</v>
      </c>
      <c r="K107" s="107" t="s">
        <v>1698</v>
      </c>
      <c r="L107" s="97" t="s">
        <v>376</v>
      </c>
      <c r="M107" s="1403" t="s">
        <v>20</v>
      </c>
      <c r="N107" s="1403" t="s">
        <v>21</v>
      </c>
      <c r="O107" s="1403" t="s">
        <v>20</v>
      </c>
      <c r="P107" s="1595" t="s">
        <v>1697</v>
      </c>
      <c r="Q107" s="1596"/>
    </row>
    <row r="108" spans="2:17" ht="30" x14ac:dyDescent="0.25">
      <c r="B108" s="1526"/>
      <c r="C108" s="1526"/>
      <c r="D108" s="1526"/>
      <c r="E108" s="1601"/>
      <c r="F108" s="1601"/>
      <c r="G108" s="1526"/>
      <c r="H108" s="1603"/>
      <c r="I108" s="1485"/>
      <c r="J108" s="329" t="s">
        <v>1696</v>
      </c>
      <c r="K108" s="107" t="s">
        <v>1695</v>
      </c>
      <c r="L108" s="107" t="s">
        <v>376</v>
      </c>
      <c r="M108" s="1404"/>
      <c r="N108" s="1404"/>
      <c r="O108" s="1404"/>
      <c r="P108" s="1597"/>
      <c r="Q108" s="1598"/>
    </row>
    <row r="109" spans="2:17" ht="30" customHeight="1" x14ac:dyDescent="0.25">
      <c r="B109" s="1518" t="s">
        <v>725</v>
      </c>
      <c r="C109" s="1518" t="s">
        <v>111</v>
      </c>
      <c r="D109" s="1518" t="s">
        <v>1694</v>
      </c>
      <c r="E109" s="1524">
        <v>22898969</v>
      </c>
      <c r="F109" s="1524" t="s">
        <v>278</v>
      </c>
      <c r="G109" s="1518" t="s">
        <v>312</v>
      </c>
      <c r="H109" s="1602">
        <v>40720</v>
      </c>
      <c r="I109" s="1484">
        <v>128965</v>
      </c>
      <c r="J109" s="104" t="s">
        <v>1691</v>
      </c>
      <c r="K109" s="107" t="s">
        <v>1693</v>
      </c>
      <c r="L109" s="97" t="s">
        <v>376</v>
      </c>
      <c r="M109" s="1403" t="s">
        <v>20</v>
      </c>
      <c r="N109" s="1403" t="s">
        <v>21</v>
      </c>
      <c r="O109" s="1403" t="s">
        <v>20</v>
      </c>
      <c r="P109" s="1595" t="s">
        <v>1692</v>
      </c>
      <c r="Q109" s="1596"/>
    </row>
    <row r="110" spans="2:17" ht="30" x14ac:dyDescent="0.25">
      <c r="B110" s="1526"/>
      <c r="C110" s="1526"/>
      <c r="D110" s="1526"/>
      <c r="E110" s="1601"/>
      <c r="F110" s="1601"/>
      <c r="G110" s="1526"/>
      <c r="H110" s="1603"/>
      <c r="I110" s="1485"/>
      <c r="J110" s="104" t="s">
        <v>1691</v>
      </c>
      <c r="K110" s="107" t="s">
        <v>1690</v>
      </c>
      <c r="L110" s="97" t="s">
        <v>376</v>
      </c>
      <c r="M110" s="1404"/>
      <c r="N110" s="1404"/>
      <c r="O110" s="1404"/>
      <c r="P110" s="1597"/>
      <c r="Q110" s="1598"/>
    </row>
    <row r="111" spans="2:17" ht="60" x14ac:dyDescent="0.25">
      <c r="B111" s="1518" t="s">
        <v>725</v>
      </c>
      <c r="C111" s="1518" t="s">
        <v>111</v>
      </c>
      <c r="D111" s="1518" t="s">
        <v>1689</v>
      </c>
      <c r="E111" s="1524">
        <v>1116777240</v>
      </c>
      <c r="F111" s="1524" t="s">
        <v>274</v>
      </c>
      <c r="G111" s="1518" t="s">
        <v>338</v>
      </c>
      <c r="H111" s="1602">
        <v>40816</v>
      </c>
      <c r="I111" s="1484" t="s">
        <v>368</v>
      </c>
      <c r="J111" s="104" t="s">
        <v>1688</v>
      </c>
      <c r="K111" s="107" t="s">
        <v>1687</v>
      </c>
      <c r="L111" s="97" t="s">
        <v>394</v>
      </c>
      <c r="M111" s="1403" t="s">
        <v>20</v>
      </c>
      <c r="N111" s="1403" t="s">
        <v>20</v>
      </c>
      <c r="O111" s="1403" t="s">
        <v>20</v>
      </c>
      <c r="P111" s="1595" t="s">
        <v>1686</v>
      </c>
      <c r="Q111" s="1596"/>
    </row>
    <row r="112" spans="2:17" ht="30" x14ac:dyDescent="0.25">
      <c r="B112" s="1526"/>
      <c r="C112" s="1526"/>
      <c r="D112" s="1526"/>
      <c r="E112" s="1601"/>
      <c r="F112" s="1601"/>
      <c r="G112" s="1526"/>
      <c r="H112" s="1603"/>
      <c r="I112" s="1485"/>
      <c r="J112" s="329" t="s">
        <v>308</v>
      </c>
      <c r="K112" s="107" t="s">
        <v>1685</v>
      </c>
      <c r="L112" s="107" t="s">
        <v>394</v>
      </c>
      <c r="M112" s="1397"/>
      <c r="N112" s="1397"/>
      <c r="O112" s="1397"/>
      <c r="P112" s="1597"/>
      <c r="Q112" s="1598"/>
    </row>
    <row r="113" spans="2:17" ht="45" x14ac:dyDescent="0.25">
      <c r="B113" s="1519"/>
      <c r="C113" s="1519"/>
      <c r="D113" s="1519"/>
      <c r="E113" s="1525"/>
      <c r="F113" s="1525"/>
      <c r="G113" s="1519"/>
      <c r="H113" s="1606"/>
      <c r="I113" s="1486"/>
      <c r="J113" s="329" t="s">
        <v>1684</v>
      </c>
      <c r="K113" s="107" t="s">
        <v>1683</v>
      </c>
      <c r="L113" s="107" t="s">
        <v>394</v>
      </c>
      <c r="M113" s="1404"/>
      <c r="N113" s="1404"/>
      <c r="O113" s="1404"/>
      <c r="P113" s="1599"/>
      <c r="Q113" s="1600"/>
    </row>
    <row r="114" spans="2:17" ht="60" x14ac:dyDescent="0.25">
      <c r="B114" s="1518" t="s">
        <v>725</v>
      </c>
      <c r="C114" s="1518" t="s">
        <v>111</v>
      </c>
      <c r="D114" s="1518" t="s">
        <v>1682</v>
      </c>
      <c r="E114" s="1524">
        <v>1102807061</v>
      </c>
      <c r="F114" s="1518" t="s">
        <v>113</v>
      </c>
      <c r="G114" s="1518" t="s">
        <v>453</v>
      </c>
      <c r="H114" s="1602">
        <v>40753</v>
      </c>
      <c r="I114" s="1484" t="s">
        <v>368</v>
      </c>
      <c r="J114" s="104" t="s">
        <v>1679</v>
      </c>
      <c r="K114" s="107" t="s">
        <v>1681</v>
      </c>
      <c r="L114" s="97" t="s">
        <v>394</v>
      </c>
      <c r="M114" s="1403" t="s">
        <v>20</v>
      </c>
      <c r="N114" s="1403" t="s">
        <v>20</v>
      </c>
      <c r="O114" s="1403" t="s">
        <v>20</v>
      </c>
      <c r="P114" s="1595" t="s">
        <v>1680</v>
      </c>
      <c r="Q114" s="1596"/>
    </row>
    <row r="115" spans="2:17" ht="60" x14ac:dyDescent="0.25">
      <c r="B115" s="1526"/>
      <c r="C115" s="1526"/>
      <c r="D115" s="1526"/>
      <c r="E115" s="1601"/>
      <c r="F115" s="1526"/>
      <c r="G115" s="1526"/>
      <c r="H115" s="1603"/>
      <c r="I115" s="1485"/>
      <c r="J115" s="104" t="s">
        <v>1679</v>
      </c>
      <c r="K115" s="107" t="s">
        <v>1678</v>
      </c>
      <c r="L115" s="107" t="s">
        <v>394</v>
      </c>
      <c r="M115" s="1397"/>
      <c r="N115" s="1397"/>
      <c r="O115" s="1397"/>
      <c r="P115" s="1597"/>
      <c r="Q115" s="1598"/>
    </row>
    <row r="116" spans="2:17" ht="75" x14ac:dyDescent="0.25">
      <c r="B116" s="1526"/>
      <c r="C116" s="1526"/>
      <c r="D116" s="1526"/>
      <c r="E116" s="1601"/>
      <c r="F116" s="1526"/>
      <c r="G116" s="1526"/>
      <c r="H116" s="1603"/>
      <c r="I116" s="1485"/>
      <c r="J116" s="329" t="s">
        <v>1677</v>
      </c>
      <c r="K116" s="107" t="s">
        <v>1676</v>
      </c>
      <c r="L116" s="107" t="s">
        <v>394</v>
      </c>
      <c r="M116" s="1397"/>
      <c r="N116" s="1397"/>
      <c r="O116" s="1397"/>
      <c r="P116" s="1597"/>
      <c r="Q116" s="1598"/>
    </row>
    <row r="117" spans="2:17" ht="45" x14ac:dyDescent="0.25">
      <c r="B117" s="1526"/>
      <c r="C117" s="1526"/>
      <c r="D117" s="1526"/>
      <c r="E117" s="1601"/>
      <c r="F117" s="1526"/>
      <c r="G117" s="1526"/>
      <c r="H117" s="1603"/>
      <c r="I117" s="1485"/>
      <c r="J117" s="329" t="s">
        <v>1675</v>
      </c>
      <c r="K117" s="107" t="s">
        <v>1674</v>
      </c>
      <c r="L117" s="107" t="s">
        <v>394</v>
      </c>
      <c r="M117" s="1397"/>
      <c r="N117" s="1397"/>
      <c r="O117" s="1397"/>
      <c r="P117" s="1597"/>
      <c r="Q117" s="1598"/>
    </row>
    <row r="118" spans="2:17" ht="30" x14ac:dyDescent="0.25">
      <c r="B118" s="1526"/>
      <c r="C118" s="1526"/>
      <c r="D118" s="1526"/>
      <c r="E118" s="1601"/>
      <c r="F118" s="1526"/>
      <c r="G118" s="1526"/>
      <c r="H118" s="1603"/>
      <c r="I118" s="1485"/>
      <c r="J118" s="329" t="s">
        <v>1673</v>
      </c>
      <c r="K118" s="107" t="s">
        <v>1672</v>
      </c>
      <c r="L118" s="107" t="s">
        <v>394</v>
      </c>
      <c r="M118" s="1404"/>
      <c r="N118" s="1404"/>
      <c r="O118" s="1404"/>
      <c r="P118" s="1597"/>
      <c r="Q118" s="1598"/>
    </row>
    <row r="119" spans="2:17" ht="45" customHeight="1" x14ac:dyDescent="0.25">
      <c r="B119" s="1518" t="s">
        <v>725</v>
      </c>
      <c r="C119" s="2247" t="s">
        <v>1671</v>
      </c>
      <c r="D119" s="1518" t="s">
        <v>1670</v>
      </c>
      <c r="E119" s="1524">
        <v>1102813790</v>
      </c>
      <c r="F119" s="1518" t="s">
        <v>113</v>
      </c>
      <c r="G119" s="1518" t="s">
        <v>453</v>
      </c>
      <c r="H119" s="1602">
        <v>40893</v>
      </c>
      <c r="I119" s="1484" t="s">
        <v>368</v>
      </c>
      <c r="J119" s="104" t="s">
        <v>1669</v>
      </c>
      <c r="K119" s="331">
        <v>41320</v>
      </c>
      <c r="L119" s="97" t="s">
        <v>394</v>
      </c>
      <c r="M119" s="1403" t="s">
        <v>20</v>
      </c>
      <c r="N119" s="1403" t="s">
        <v>20</v>
      </c>
      <c r="O119" s="1403" t="s">
        <v>20</v>
      </c>
      <c r="P119" s="1595" t="s">
        <v>1668</v>
      </c>
      <c r="Q119" s="1596"/>
    </row>
    <row r="120" spans="2:17" ht="60" x14ac:dyDescent="0.25">
      <c r="B120" s="1526"/>
      <c r="C120" s="2248"/>
      <c r="D120" s="1526"/>
      <c r="E120" s="1601"/>
      <c r="F120" s="1526"/>
      <c r="G120" s="1526"/>
      <c r="H120" s="1603"/>
      <c r="I120" s="1485"/>
      <c r="J120" s="329" t="s">
        <v>1667</v>
      </c>
      <c r="K120" s="107" t="s">
        <v>1666</v>
      </c>
      <c r="L120" s="107" t="s">
        <v>394</v>
      </c>
      <c r="M120" s="1397"/>
      <c r="N120" s="1397"/>
      <c r="O120" s="1397"/>
      <c r="P120" s="1597"/>
      <c r="Q120" s="1598"/>
    </row>
    <row r="121" spans="2:17" ht="45" x14ac:dyDescent="0.25">
      <c r="B121" s="1519"/>
      <c r="C121" s="2249"/>
      <c r="D121" s="1519"/>
      <c r="E121" s="1525"/>
      <c r="F121" s="1519"/>
      <c r="G121" s="1519"/>
      <c r="H121" s="1606"/>
      <c r="I121" s="1486"/>
      <c r="J121" s="329" t="s">
        <v>308</v>
      </c>
      <c r="K121" s="107" t="s">
        <v>1665</v>
      </c>
      <c r="L121" s="107" t="s">
        <v>394</v>
      </c>
      <c r="M121" s="1404"/>
      <c r="N121" s="1404"/>
      <c r="O121" s="1404"/>
      <c r="P121" s="1599"/>
      <c r="Q121" s="1600"/>
    </row>
    <row r="123" spans="2:17" ht="15.75" thickBot="1" x14ac:dyDescent="0.3"/>
    <row r="124" spans="2:17" ht="27" thickBot="1" x14ac:dyDescent="0.3">
      <c r="B124" s="1393" t="s">
        <v>143</v>
      </c>
      <c r="C124" s="1394"/>
      <c r="D124" s="1394"/>
      <c r="E124" s="1394"/>
      <c r="F124" s="1394"/>
      <c r="G124" s="1394"/>
      <c r="H124" s="1394"/>
      <c r="I124" s="1394"/>
      <c r="J124" s="1394"/>
      <c r="K124" s="1394"/>
      <c r="L124" s="1394"/>
      <c r="M124" s="1394"/>
      <c r="N124" s="1395"/>
    </row>
    <row r="127" spans="2:17" ht="30" x14ac:dyDescent="0.25">
      <c r="B127" s="92" t="s">
        <v>19</v>
      </c>
      <c r="C127" s="92" t="s">
        <v>144</v>
      </c>
      <c r="D127" s="1387" t="s">
        <v>77</v>
      </c>
      <c r="E127" s="1388"/>
    </row>
    <row r="128" spans="2:17" x14ac:dyDescent="0.25">
      <c r="B128" s="120" t="s">
        <v>145</v>
      </c>
      <c r="C128" s="746" t="s">
        <v>20</v>
      </c>
      <c r="D128" s="1389"/>
      <c r="E128" s="1389"/>
    </row>
    <row r="131" spans="1:26" ht="26.25" x14ac:dyDescent="0.25">
      <c r="B131" s="1408" t="s">
        <v>146</v>
      </c>
      <c r="C131" s="1409"/>
      <c r="D131" s="1409"/>
      <c r="E131" s="1409"/>
      <c r="F131" s="1409"/>
      <c r="G131" s="1409"/>
      <c r="H131" s="1409"/>
      <c r="I131" s="1409"/>
      <c r="J131" s="1409"/>
      <c r="K131" s="1409"/>
      <c r="L131" s="1409"/>
      <c r="M131" s="1409"/>
      <c r="N131" s="1409"/>
      <c r="O131" s="1409"/>
      <c r="P131" s="1409"/>
    </row>
    <row r="133" spans="1:26" ht="15.75" thickBot="1" x14ac:dyDescent="0.3"/>
    <row r="134" spans="1:26" ht="27" thickBot="1" x14ac:dyDescent="0.3">
      <c r="B134" s="1393" t="s">
        <v>147</v>
      </c>
      <c r="C134" s="1394"/>
      <c r="D134" s="1394"/>
      <c r="E134" s="1394"/>
      <c r="F134" s="1394"/>
      <c r="G134" s="1394"/>
      <c r="H134" s="1394"/>
      <c r="I134" s="1394"/>
      <c r="J134" s="1394"/>
      <c r="K134" s="1394"/>
      <c r="L134" s="1394"/>
      <c r="M134" s="1394"/>
      <c r="N134" s="1395"/>
    </row>
    <row r="136" spans="1:26" ht="15.75" thickBot="1" x14ac:dyDescent="0.3">
      <c r="M136" s="46"/>
      <c r="N136" s="46"/>
    </row>
    <row r="137" spans="1:26" s="13" customFormat="1" ht="60" x14ac:dyDescent="0.25">
      <c r="B137" s="47" t="s">
        <v>35</v>
      </c>
      <c r="C137" s="47" t="s">
        <v>36</v>
      </c>
      <c r="D137" s="47" t="s">
        <v>37</v>
      </c>
      <c r="E137" s="47" t="s">
        <v>38</v>
      </c>
      <c r="F137" s="47" t="s">
        <v>39</v>
      </c>
      <c r="G137" s="47" t="s">
        <v>40</v>
      </c>
      <c r="H137" s="47" t="s">
        <v>41</v>
      </c>
      <c r="I137" s="47" t="s">
        <v>42</v>
      </c>
      <c r="J137" s="47" t="s">
        <v>43</v>
      </c>
      <c r="K137" s="47" t="s">
        <v>44</v>
      </c>
      <c r="L137" s="47" t="s">
        <v>45</v>
      </c>
      <c r="M137" s="48" t="s">
        <v>46</v>
      </c>
      <c r="N137" s="47" t="s">
        <v>47</v>
      </c>
      <c r="O137" s="47" t="s">
        <v>48</v>
      </c>
      <c r="P137" s="49" t="s">
        <v>49</v>
      </c>
      <c r="Q137" s="49" t="s">
        <v>50</v>
      </c>
    </row>
    <row r="138" spans="1:26" s="62" customFormat="1" x14ac:dyDescent="0.25">
      <c r="A138" s="50">
        <v>1</v>
      </c>
      <c r="B138" s="320" t="s">
        <v>1664</v>
      </c>
      <c r="C138" s="72" t="s">
        <v>1664</v>
      </c>
      <c r="D138" s="71" t="s">
        <v>682</v>
      </c>
      <c r="E138" s="321">
        <v>701820110207</v>
      </c>
      <c r="F138" s="73" t="s">
        <v>20</v>
      </c>
      <c r="G138" s="322">
        <v>1</v>
      </c>
      <c r="H138" s="226">
        <v>40575</v>
      </c>
      <c r="I138" s="226">
        <v>40908</v>
      </c>
      <c r="J138" s="74" t="s">
        <v>21</v>
      </c>
      <c r="K138" s="323">
        <v>11</v>
      </c>
      <c r="L138" s="323">
        <v>0</v>
      </c>
      <c r="M138" s="321">
        <v>108</v>
      </c>
      <c r="N138" s="321">
        <v>108</v>
      </c>
      <c r="O138" s="324">
        <v>54264615</v>
      </c>
      <c r="P138" s="77" t="s">
        <v>1663</v>
      </c>
      <c r="Q138" s="65"/>
      <c r="R138" s="61"/>
      <c r="S138" s="61"/>
      <c r="T138" s="61"/>
      <c r="U138" s="61"/>
      <c r="V138" s="61"/>
      <c r="W138" s="61"/>
      <c r="X138" s="61"/>
      <c r="Y138" s="61"/>
      <c r="Z138" s="61"/>
    </row>
    <row r="139" spans="1:26" s="62" customFormat="1" x14ac:dyDescent="0.25">
      <c r="A139" s="50">
        <v>2</v>
      </c>
      <c r="B139" s="320" t="s">
        <v>1662</v>
      </c>
      <c r="C139" s="72" t="s">
        <v>1662</v>
      </c>
      <c r="D139" s="71" t="s">
        <v>682</v>
      </c>
      <c r="E139" s="321">
        <v>701820130220</v>
      </c>
      <c r="F139" s="73" t="s">
        <v>20</v>
      </c>
      <c r="G139" s="322">
        <v>1</v>
      </c>
      <c r="H139" s="226">
        <v>41297</v>
      </c>
      <c r="I139" s="226">
        <v>41639</v>
      </c>
      <c r="J139" s="74" t="s">
        <v>21</v>
      </c>
      <c r="K139" s="323">
        <f>7/30+11</f>
        <v>11.233333333333333</v>
      </c>
      <c r="L139" s="323">
        <v>0</v>
      </c>
      <c r="M139" s="321">
        <v>284</v>
      </c>
      <c r="N139" s="321">
        <v>284</v>
      </c>
      <c r="O139" s="324">
        <v>332270676</v>
      </c>
      <c r="P139" s="77" t="s">
        <v>1661</v>
      </c>
      <c r="Q139" s="65"/>
      <c r="R139" s="61"/>
      <c r="S139" s="61"/>
      <c r="T139" s="61"/>
      <c r="U139" s="61"/>
      <c r="V139" s="61"/>
      <c r="W139" s="61"/>
      <c r="X139" s="61"/>
      <c r="Y139" s="61"/>
      <c r="Z139" s="61"/>
    </row>
    <row r="140" spans="1:26" s="62" customFormat="1" x14ac:dyDescent="0.25">
      <c r="A140" s="50">
        <f>+A139+1</f>
        <v>3</v>
      </c>
      <c r="B140" s="78"/>
      <c r="C140" s="72"/>
      <c r="D140" s="71"/>
      <c r="E140" s="228"/>
      <c r="F140" s="73"/>
      <c r="G140" s="73"/>
      <c r="H140" s="73"/>
      <c r="I140" s="74"/>
      <c r="J140" s="74"/>
      <c r="K140" s="74"/>
      <c r="L140" s="74"/>
      <c r="M140" s="75"/>
      <c r="N140" s="75"/>
      <c r="O140" s="77"/>
      <c r="P140" s="77"/>
      <c r="Q140" s="65"/>
      <c r="R140" s="61"/>
      <c r="S140" s="61"/>
      <c r="T140" s="61"/>
      <c r="U140" s="61"/>
      <c r="V140" s="61"/>
      <c r="W140" s="61"/>
      <c r="X140" s="61"/>
      <c r="Y140" s="61"/>
      <c r="Z140" s="61"/>
    </row>
    <row r="141" spans="1:26" s="62" customFormat="1" x14ac:dyDescent="0.25">
      <c r="A141" s="50">
        <f>+A140+1</f>
        <v>4</v>
      </c>
      <c r="B141" s="71"/>
      <c r="C141" s="72"/>
      <c r="D141" s="71"/>
      <c r="E141" s="228"/>
      <c r="F141" s="73"/>
      <c r="G141" s="73"/>
      <c r="H141" s="73"/>
      <c r="I141" s="74"/>
      <c r="J141" s="74"/>
      <c r="K141" s="74"/>
      <c r="L141" s="74"/>
      <c r="M141" s="75"/>
      <c r="N141" s="75"/>
      <c r="O141" s="77"/>
      <c r="P141" s="77"/>
      <c r="Q141" s="65"/>
      <c r="R141" s="61"/>
      <c r="S141" s="61"/>
      <c r="T141" s="61"/>
      <c r="U141" s="61"/>
      <c r="V141" s="61"/>
      <c r="W141" s="61"/>
      <c r="X141" s="61"/>
      <c r="Y141" s="61"/>
      <c r="Z141" s="61"/>
    </row>
    <row r="142" spans="1:26" s="62" customFormat="1" x14ac:dyDescent="0.25">
      <c r="A142" s="50">
        <f>+A141+1</f>
        <v>5</v>
      </c>
      <c r="B142" s="71"/>
      <c r="C142" s="72"/>
      <c r="D142" s="71"/>
      <c r="E142" s="228"/>
      <c r="F142" s="73"/>
      <c r="G142" s="73"/>
      <c r="H142" s="73"/>
      <c r="I142" s="74"/>
      <c r="J142" s="74"/>
      <c r="K142" s="74"/>
      <c r="L142" s="74"/>
      <c r="M142" s="75"/>
      <c r="N142" s="75"/>
      <c r="O142" s="77"/>
      <c r="P142" s="77"/>
      <c r="Q142" s="65"/>
      <c r="R142" s="61"/>
      <c r="S142" s="61"/>
      <c r="T142" s="61"/>
      <c r="U142" s="61"/>
      <c r="V142" s="61"/>
      <c r="W142" s="61"/>
      <c r="X142" s="61"/>
      <c r="Y142" s="61"/>
      <c r="Z142" s="61"/>
    </row>
    <row r="143" spans="1:26" s="62" customFormat="1" x14ac:dyDescent="0.25">
      <c r="A143" s="50">
        <f>+A142+1</f>
        <v>6</v>
      </c>
      <c r="B143" s="71"/>
      <c r="C143" s="72"/>
      <c r="D143" s="71"/>
      <c r="E143" s="228"/>
      <c r="F143" s="73"/>
      <c r="G143" s="73"/>
      <c r="H143" s="73"/>
      <c r="I143" s="74"/>
      <c r="J143" s="74"/>
      <c r="K143" s="74"/>
      <c r="L143" s="74"/>
      <c r="M143" s="75"/>
      <c r="N143" s="75"/>
      <c r="O143" s="77"/>
      <c r="P143" s="77"/>
      <c r="Q143" s="65"/>
      <c r="R143" s="61"/>
      <c r="S143" s="61"/>
      <c r="T143" s="61"/>
      <c r="U143" s="61"/>
      <c r="V143" s="61"/>
      <c r="W143" s="61"/>
      <c r="X143" s="61"/>
      <c r="Y143" s="61"/>
      <c r="Z143" s="61"/>
    </row>
    <row r="144" spans="1:26" s="62" customFormat="1" x14ac:dyDescent="0.25">
      <c r="A144" s="50">
        <f>+A143+1</f>
        <v>7</v>
      </c>
      <c r="B144" s="71"/>
      <c r="C144" s="72"/>
      <c r="D144" s="71"/>
      <c r="E144" s="228"/>
      <c r="F144" s="73"/>
      <c r="G144" s="73"/>
      <c r="H144" s="73"/>
      <c r="I144" s="74"/>
      <c r="J144" s="74"/>
      <c r="K144" s="74"/>
      <c r="L144" s="74"/>
      <c r="M144" s="75"/>
      <c r="N144" s="75"/>
      <c r="O144" s="77"/>
      <c r="P144" s="77"/>
      <c r="Q144" s="65"/>
      <c r="R144" s="61"/>
      <c r="S144" s="61"/>
      <c r="T144" s="61"/>
      <c r="U144" s="61"/>
      <c r="V144" s="61"/>
      <c r="W144" s="61"/>
      <c r="X144" s="61"/>
      <c r="Y144" s="61"/>
      <c r="Z144" s="61"/>
    </row>
    <row r="145" spans="1:17" s="62" customFormat="1" x14ac:dyDescent="0.25">
      <c r="A145" s="50"/>
      <c r="B145" s="78" t="s">
        <v>30</v>
      </c>
      <c r="C145" s="72"/>
      <c r="D145" s="71"/>
      <c r="E145" s="228"/>
      <c r="F145" s="73"/>
      <c r="G145" s="73"/>
      <c r="H145" s="73"/>
      <c r="I145" s="74"/>
      <c r="J145" s="74"/>
      <c r="K145" s="325">
        <f>SUM(K138:K144)</f>
        <v>22.233333333333334</v>
      </c>
      <c r="L145" s="79">
        <f>SUM(L138:L144)</f>
        <v>0</v>
      </c>
      <c r="M145" s="251"/>
      <c r="N145" s="79"/>
      <c r="O145" s="77"/>
      <c r="P145" s="77"/>
      <c r="Q145" s="81"/>
    </row>
    <row r="146" spans="1:17" x14ac:dyDescent="0.25">
      <c r="B146" s="82"/>
      <c r="C146" s="82"/>
      <c r="D146" s="82"/>
      <c r="E146" s="83"/>
      <c r="F146" s="82"/>
      <c r="G146" s="82"/>
      <c r="H146" s="82"/>
      <c r="I146" s="82"/>
      <c r="J146" s="82"/>
      <c r="K146" s="82"/>
      <c r="L146" s="82"/>
      <c r="M146" s="82"/>
      <c r="N146" s="82"/>
      <c r="O146" s="82"/>
      <c r="P146" s="82"/>
    </row>
    <row r="147" spans="1:17" ht="18.75" x14ac:dyDescent="0.25">
      <c r="B147" s="86" t="s">
        <v>151</v>
      </c>
      <c r="C147" s="330">
        <f>+K145</f>
        <v>22.233333333333334</v>
      </c>
      <c r="H147" s="89"/>
      <c r="I147" s="89"/>
      <c r="J147" s="89"/>
      <c r="K147" s="89"/>
      <c r="L147" s="89"/>
      <c r="M147" s="89"/>
      <c r="N147" s="82"/>
      <c r="O147" s="82"/>
      <c r="P147" s="82"/>
    </row>
    <row r="149" spans="1:17" ht="15.75" thickBot="1" x14ac:dyDescent="0.3"/>
    <row r="150" spans="1:17" ht="30.75" thickBot="1" x14ac:dyDescent="0.3">
      <c r="B150" s="134" t="s">
        <v>152</v>
      </c>
      <c r="C150" s="135" t="s">
        <v>153</v>
      </c>
      <c r="D150" s="134" t="s">
        <v>29</v>
      </c>
      <c r="E150" s="135" t="s">
        <v>154</v>
      </c>
    </row>
    <row r="151" spans="1:17" x14ac:dyDescent="0.25">
      <c r="B151" s="136" t="s">
        <v>155</v>
      </c>
      <c r="C151" s="137">
        <v>20</v>
      </c>
      <c r="D151" s="137"/>
      <c r="E151" s="1396">
        <f>+D151+D152+D153</f>
        <v>40</v>
      </c>
    </row>
    <row r="152" spans="1:17" x14ac:dyDescent="0.25">
      <c r="B152" s="136" t="s">
        <v>156</v>
      </c>
      <c r="C152" s="740">
        <v>30</v>
      </c>
      <c r="D152" s="746">
        <v>0</v>
      </c>
      <c r="E152" s="1397"/>
    </row>
    <row r="153" spans="1:17" ht="15.75" thickBot="1" x14ac:dyDescent="0.3">
      <c r="B153" s="136" t="s">
        <v>157</v>
      </c>
      <c r="C153" s="139">
        <v>40</v>
      </c>
      <c r="D153" s="139">
        <v>40</v>
      </c>
      <c r="E153" s="1398"/>
    </row>
    <row r="155" spans="1:17" ht="15.75" thickBot="1" x14ac:dyDescent="0.3"/>
    <row r="156" spans="1:17" ht="27" thickBot="1" x14ac:dyDescent="0.3">
      <c r="B156" s="1393" t="s">
        <v>158</v>
      </c>
      <c r="C156" s="1394"/>
      <c r="D156" s="1394"/>
      <c r="E156" s="1394"/>
      <c r="F156" s="1394"/>
      <c r="G156" s="1394"/>
      <c r="H156" s="1394"/>
      <c r="I156" s="1394"/>
      <c r="J156" s="1394"/>
      <c r="K156" s="1394"/>
      <c r="L156" s="1394"/>
      <c r="M156" s="1394"/>
      <c r="N156" s="1395"/>
    </row>
    <row r="158" spans="1:17" ht="75" x14ac:dyDescent="0.25">
      <c r="B158" s="91" t="s">
        <v>87</v>
      </c>
      <c r="C158" s="91" t="s">
        <v>88</v>
      </c>
      <c r="D158" s="91" t="s">
        <v>89</v>
      </c>
      <c r="E158" s="91" t="s">
        <v>90</v>
      </c>
      <c r="F158" s="91" t="s">
        <v>91</v>
      </c>
      <c r="G158" s="91" t="s">
        <v>92</v>
      </c>
      <c r="H158" s="91" t="s">
        <v>93</v>
      </c>
      <c r="I158" s="91" t="s">
        <v>94</v>
      </c>
      <c r="J158" s="1387" t="s">
        <v>95</v>
      </c>
      <c r="K158" s="1405"/>
      <c r="L158" s="1388"/>
      <c r="M158" s="91" t="s">
        <v>96</v>
      </c>
      <c r="N158" s="91" t="s">
        <v>97</v>
      </c>
      <c r="O158" s="91" t="s">
        <v>98</v>
      </c>
      <c r="P158" s="1387" t="s">
        <v>77</v>
      </c>
      <c r="Q158" s="1388"/>
    </row>
    <row r="159" spans="1:17" ht="30" customHeight="1" x14ac:dyDescent="0.25">
      <c r="B159" s="794" t="s">
        <v>159</v>
      </c>
      <c r="C159" s="794" t="s">
        <v>1651</v>
      </c>
      <c r="D159" s="794" t="s">
        <v>1660</v>
      </c>
      <c r="E159" s="795">
        <v>64749855</v>
      </c>
      <c r="F159" s="794" t="s">
        <v>113</v>
      </c>
      <c r="G159" s="794" t="s">
        <v>279</v>
      </c>
      <c r="H159" s="793">
        <v>39064</v>
      </c>
      <c r="I159" s="790" t="s">
        <v>368</v>
      </c>
      <c r="J159" s="104" t="s">
        <v>1659</v>
      </c>
      <c r="K159" s="107" t="s">
        <v>1658</v>
      </c>
      <c r="L159" s="97" t="s">
        <v>394</v>
      </c>
      <c r="M159" s="41" t="s">
        <v>20</v>
      </c>
      <c r="N159" s="41" t="s">
        <v>21</v>
      </c>
      <c r="O159" s="41" t="s">
        <v>20</v>
      </c>
      <c r="P159" s="1595" t="s">
        <v>1657</v>
      </c>
      <c r="Q159" s="1596"/>
    </row>
    <row r="160" spans="1:17" ht="60" x14ac:dyDescent="0.25">
      <c r="B160" s="794" t="s">
        <v>758</v>
      </c>
      <c r="C160" s="794" t="s">
        <v>1651</v>
      </c>
      <c r="D160" s="794" t="s">
        <v>1656</v>
      </c>
      <c r="E160" s="795">
        <v>1102816263</v>
      </c>
      <c r="F160" s="794" t="s">
        <v>1655</v>
      </c>
      <c r="G160" s="794" t="s">
        <v>338</v>
      </c>
      <c r="H160" s="793">
        <v>40830</v>
      </c>
      <c r="I160" s="790" t="s">
        <v>368</v>
      </c>
      <c r="J160" s="104" t="s">
        <v>1654</v>
      </c>
      <c r="K160" s="107" t="s">
        <v>1653</v>
      </c>
      <c r="L160" s="97" t="s">
        <v>394</v>
      </c>
      <c r="M160" s="41" t="s">
        <v>20</v>
      </c>
      <c r="N160" s="41" t="s">
        <v>20</v>
      </c>
      <c r="O160" s="41" t="s">
        <v>20</v>
      </c>
      <c r="P160" s="1595" t="s">
        <v>1652</v>
      </c>
      <c r="Q160" s="1596"/>
    </row>
    <row r="161" spans="2:17" ht="60" x14ac:dyDescent="0.25">
      <c r="B161" s="1518" t="s">
        <v>829</v>
      </c>
      <c r="C161" s="1518" t="s">
        <v>1651</v>
      </c>
      <c r="D161" s="1518" t="s">
        <v>1650</v>
      </c>
      <c r="E161" s="1669">
        <v>1102818894</v>
      </c>
      <c r="F161" s="1518" t="s">
        <v>1649</v>
      </c>
      <c r="G161" s="1518" t="s">
        <v>1318</v>
      </c>
      <c r="H161" s="1602">
        <v>40816</v>
      </c>
      <c r="I161" s="1484" t="s">
        <v>368</v>
      </c>
      <c r="J161" s="104" t="s">
        <v>1648</v>
      </c>
      <c r="K161" s="107" t="s">
        <v>1647</v>
      </c>
      <c r="L161" s="97" t="s">
        <v>394</v>
      </c>
      <c r="M161" s="1403" t="s">
        <v>20</v>
      </c>
      <c r="N161" s="1403" t="s">
        <v>20</v>
      </c>
      <c r="O161" s="1403" t="s">
        <v>20</v>
      </c>
      <c r="P161" s="1595" t="s">
        <v>834</v>
      </c>
      <c r="Q161" s="1596"/>
    </row>
    <row r="162" spans="2:17" ht="45" x14ac:dyDescent="0.25">
      <c r="B162" s="1526"/>
      <c r="C162" s="1526"/>
      <c r="D162" s="1526"/>
      <c r="E162" s="1670"/>
      <c r="F162" s="1526"/>
      <c r="G162" s="1526"/>
      <c r="H162" s="1603"/>
      <c r="I162" s="1485"/>
      <c r="J162" s="104" t="s">
        <v>266</v>
      </c>
      <c r="K162" s="107" t="s">
        <v>1646</v>
      </c>
      <c r="L162" s="97" t="s">
        <v>394</v>
      </c>
      <c r="M162" s="1397"/>
      <c r="N162" s="1397"/>
      <c r="O162" s="1397"/>
      <c r="P162" s="1597"/>
      <c r="Q162" s="1598"/>
    </row>
    <row r="163" spans="2:17" ht="30" x14ac:dyDescent="0.25">
      <c r="B163" s="1526"/>
      <c r="C163" s="1526"/>
      <c r="D163" s="1526"/>
      <c r="E163" s="1670"/>
      <c r="F163" s="1526"/>
      <c r="G163" s="1526"/>
      <c r="H163" s="1603"/>
      <c r="I163" s="1485"/>
      <c r="J163" s="104" t="s">
        <v>1645</v>
      </c>
      <c r="K163" s="107" t="s">
        <v>1644</v>
      </c>
      <c r="L163" s="97" t="s">
        <v>394</v>
      </c>
      <c r="M163" s="1397"/>
      <c r="N163" s="1397"/>
      <c r="O163" s="1397"/>
      <c r="P163" s="1597"/>
      <c r="Q163" s="1598"/>
    </row>
    <row r="164" spans="2:17" ht="45" x14ac:dyDescent="0.25">
      <c r="B164" s="1526"/>
      <c r="C164" s="1526"/>
      <c r="D164" s="1526"/>
      <c r="E164" s="1670"/>
      <c r="F164" s="1526"/>
      <c r="G164" s="1526"/>
      <c r="H164" s="1603"/>
      <c r="I164" s="1485"/>
      <c r="J164" s="104" t="s">
        <v>1643</v>
      </c>
      <c r="K164" s="107" t="s">
        <v>1642</v>
      </c>
      <c r="L164" s="97" t="s">
        <v>394</v>
      </c>
      <c r="M164" s="1397"/>
      <c r="N164" s="1397"/>
      <c r="O164" s="1397"/>
      <c r="P164" s="1597"/>
      <c r="Q164" s="1598"/>
    </row>
    <row r="165" spans="2:17" ht="60" x14ac:dyDescent="0.25">
      <c r="B165" s="1519"/>
      <c r="C165" s="1519"/>
      <c r="D165" s="1519"/>
      <c r="E165" s="1671"/>
      <c r="F165" s="1519"/>
      <c r="G165" s="1519"/>
      <c r="H165" s="1606"/>
      <c r="I165" s="1486"/>
      <c r="J165" s="104" t="s">
        <v>1641</v>
      </c>
      <c r="K165" s="107" t="s">
        <v>1640</v>
      </c>
      <c r="L165" s="97" t="s">
        <v>394</v>
      </c>
      <c r="M165" s="1404"/>
      <c r="N165" s="1404"/>
      <c r="O165" s="1404"/>
      <c r="P165" s="1599"/>
      <c r="Q165" s="1600"/>
    </row>
    <row r="168" spans="2:17" ht="15.75" thickBot="1" x14ac:dyDescent="0.3"/>
    <row r="169" spans="2:17" ht="30" x14ac:dyDescent="0.25">
      <c r="B169" s="42" t="s">
        <v>19</v>
      </c>
      <c r="C169" s="42" t="s">
        <v>152</v>
      </c>
      <c r="D169" s="91" t="s">
        <v>153</v>
      </c>
      <c r="E169" s="42" t="s">
        <v>29</v>
      </c>
      <c r="F169" s="135" t="s">
        <v>182</v>
      </c>
      <c r="G169" s="147"/>
    </row>
    <row r="170" spans="2:17" ht="108" x14ac:dyDescent="0.2">
      <c r="B170" s="1399" t="s">
        <v>183</v>
      </c>
      <c r="C170" s="148" t="s">
        <v>184</v>
      </c>
      <c r="D170" s="746">
        <v>25</v>
      </c>
      <c r="E170" s="746">
        <v>0</v>
      </c>
      <c r="F170" s="1400">
        <f>+E170+E171+E172</f>
        <v>35</v>
      </c>
      <c r="G170" s="149"/>
    </row>
    <row r="171" spans="2:17" ht="96" x14ac:dyDescent="0.2">
      <c r="B171" s="1399"/>
      <c r="C171" s="148" t="s">
        <v>185</v>
      </c>
      <c r="D171" s="739">
        <v>25</v>
      </c>
      <c r="E171" s="746">
        <v>25</v>
      </c>
      <c r="F171" s="1401"/>
      <c r="G171" s="149"/>
    </row>
    <row r="172" spans="2:17" ht="60" x14ac:dyDescent="0.2">
      <c r="B172" s="1399"/>
      <c r="C172" s="148" t="s">
        <v>186</v>
      </c>
      <c r="D172" s="746">
        <v>10</v>
      </c>
      <c r="E172" s="746">
        <v>10</v>
      </c>
      <c r="F172" s="1402"/>
      <c r="G172" s="149"/>
    </row>
    <row r="173" spans="2:17" x14ac:dyDescent="0.25">
      <c r="C173"/>
    </row>
    <row r="176" spans="2:17" x14ac:dyDescent="0.25">
      <c r="B176" s="39" t="s">
        <v>187</v>
      </c>
    </row>
    <row r="179" spans="2:5" x14ac:dyDescent="0.25">
      <c r="B179" s="40" t="s">
        <v>19</v>
      </c>
      <c r="C179" s="40" t="s">
        <v>28</v>
      </c>
      <c r="D179" s="42" t="s">
        <v>29</v>
      </c>
      <c r="E179" s="42" t="s">
        <v>30</v>
      </c>
    </row>
    <row r="180" spans="2:5" ht="28.5" x14ac:dyDescent="0.25">
      <c r="B180" s="43" t="s">
        <v>188</v>
      </c>
      <c r="C180" s="813">
        <v>40</v>
      </c>
      <c r="D180" s="746">
        <f>+E151</f>
        <v>40</v>
      </c>
      <c r="E180" s="1403">
        <f>+D180+D181</f>
        <v>75</v>
      </c>
    </row>
    <row r="181" spans="2:5" ht="42.75" x14ac:dyDescent="0.25">
      <c r="B181" s="43" t="s">
        <v>189</v>
      </c>
      <c r="C181" s="813">
        <v>60</v>
      </c>
      <c r="D181" s="746">
        <f>+F170</f>
        <v>35</v>
      </c>
      <c r="E181" s="1404"/>
    </row>
  </sheetData>
  <mergeCells count="162">
    <mergeCell ref="B170:B172"/>
    <mergeCell ref="F170:F172"/>
    <mergeCell ref="E180:E181"/>
    <mergeCell ref="H161:H165"/>
    <mergeCell ref="I161:I165"/>
    <mergeCell ref="M161:M165"/>
    <mergeCell ref="B161:B165"/>
    <mergeCell ref="C161:C165"/>
    <mergeCell ref="D161:D165"/>
    <mergeCell ref="E161:E165"/>
    <mergeCell ref="F161:F165"/>
    <mergeCell ref="G161:G165"/>
    <mergeCell ref="B131:P131"/>
    <mergeCell ref="B134:N134"/>
    <mergeCell ref="E151:E153"/>
    <mergeCell ref="B156:N156"/>
    <mergeCell ref="N161:N165"/>
    <mergeCell ref="O161:O165"/>
    <mergeCell ref="P161:Q165"/>
    <mergeCell ref="J158:L158"/>
    <mergeCell ref="P158:Q158"/>
    <mergeCell ref="P159:Q159"/>
    <mergeCell ref="P160:Q160"/>
    <mergeCell ref="I119:I121"/>
    <mergeCell ref="M119:M121"/>
    <mergeCell ref="N119:N121"/>
    <mergeCell ref="O119:O121"/>
    <mergeCell ref="P119:Q121"/>
    <mergeCell ref="B124:N124"/>
    <mergeCell ref="B119:B121"/>
    <mergeCell ref="C119:C121"/>
    <mergeCell ref="D119:D121"/>
    <mergeCell ref="E119:E121"/>
    <mergeCell ref="F119:F121"/>
    <mergeCell ref="G119:G121"/>
    <mergeCell ref="H119:H121"/>
    <mergeCell ref="D127:E127"/>
    <mergeCell ref="D128:E128"/>
    <mergeCell ref="B111:B113"/>
    <mergeCell ref="C111:C113"/>
    <mergeCell ref="D111:D113"/>
    <mergeCell ref="E111:E113"/>
    <mergeCell ref="F111:F113"/>
    <mergeCell ref="B114:B118"/>
    <mergeCell ref="C114:C118"/>
    <mergeCell ref="D114:D118"/>
    <mergeCell ref="E114:E118"/>
    <mergeCell ref="F114:F118"/>
    <mergeCell ref="G114:G118"/>
    <mergeCell ref="H114:H118"/>
    <mergeCell ref="I114:I118"/>
    <mergeCell ref="M114:M118"/>
    <mergeCell ref="N114:N118"/>
    <mergeCell ref="O114:O118"/>
    <mergeCell ref="P114:Q118"/>
    <mergeCell ref="N107:N108"/>
    <mergeCell ref="O107:O108"/>
    <mergeCell ref="P107:Q108"/>
    <mergeCell ref="G111:G113"/>
    <mergeCell ref="H111:H113"/>
    <mergeCell ref="I111:I113"/>
    <mergeCell ref="M111:M113"/>
    <mergeCell ref="N111:N113"/>
    <mergeCell ref="O111:O113"/>
    <mergeCell ref="P111:Q113"/>
    <mergeCell ref="N109:N110"/>
    <mergeCell ref="O109:O110"/>
    <mergeCell ref="P109:Q110"/>
    <mergeCell ref="B109:B110"/>
    <mergeCell ref="C109:C110"/>
    <mergeCell ref="D109:D110"/>
    <mergeCell ref="E109:E110"/>
    <mergeCell ref="F109:F110"/>
    <mergeCell ref="G109:G110"/>
    <mergeCell ref="B107:B108"/>
    <mergeCell ref="C107:C108"/>
    <mergeCell ref="D107:D108"/>
    <mergeCell ref="E107:E108"/>
    <mergeCell ref="F107:F108"/>
    <mergeCell ref="G107:G108"/>
    <mergeCell ref="H109:H110"/>
    <mergeCell ref="I109:I110"/>
    <mergeCell ref="M109:M110"/>
    <mergeCell ref="P103:Q106"/>
    <mergeCell ref="G103:G106"/>
    <mergeCell ref="H103:H106"/>
    <mergeCell ref="I103:I106"/>
    <mergeCell ref="M103:M106"/>
    <mergeCell ref="H107:H108"/>
    <mergeCell ref="I107:I108"/>
    <mergeCell ref="M107:M108"/>
    <mergeCell ref="N97:N102"/>
    <mergeCell ref="O97:O102"/>
    <mergeCell ref="P97:Q102"/>
    <mergeCell ref="N103:N106"/>
    <mergeCell ref="O103:O106"/>
    <mergeCell ref="H97:H102"/>
    <mergeCell ref="I97:I102"/>
    <mergeCell ref="B97:B102"/>
    <mergeCell ref="C97:C102"/>
    <mergeCell ref="D97:D102"/>
    <mergeCell ref="E97:E102"/>
    <mergeCell ref="F97:F102"/>
    <mergeCell ref="G97:G102"/>
    <mergeCell ref="B103:B106"/>
    <mergeCell ref="C103:C106"/>
    <mergeCell ref="D103:D106"/>
    <mergeCell ref="E103:E106"/>
    <mergeCell ref="F103:F106"/>
    <mergeCell ref="P92:Q96"/>
    <mergeCell ref="H89:H90"/>
    <mergeCell ref="I89:I90"/>
    <mergeCell ref="M89:M90"/>
    <mergeCell ref="N89:N90"/>
    <mergeCell ref="O89:O90"/>
    <mergeCell ref="P89:Q90"/>
    <mergeCell ref="M97:M102"/>
    <mergeCell ref="P91:Q91"/>
    <mergeCell ref="H92:H96"/>
    <mergeCell ref="I92:I96"/>
    <mergeCell ref="B89:B90"/>
    <mergeCell ref="C89:C90"/>
    <mergeCell ref="D89:D90"/>
    <mergeCell ref="E89:E90"/>
    <mergeCell ref="F89:F90"/>
    <mergeCell ref="G89:G90"/>
    <mergeCell ref="M92:M96"/>
    <mergeCell ref="N92:N96"/>
    <mergeCell ref="O92:O96"/>
    <mergeCell ref="B92:B96"/>
    <mergeCell ref="C92:C96"/>
    <mergeCell ref="D92:D96"/>
    <mergeCell ref="E92:E96"/>
    <mergeCell ref="F92:F96"/>
    <mergeCell ref="G92:G96"/>
    <mergeCell ref="O72:P72"/>
    <mergeCell ref="O73:P73"/>
    <mergeCell ref="O74:P74"/>
    <mergeCell ref="O75:P75"/>
    <mergeCell ref="O76:P76"/>
    <mergeCell ref="O77:P77"/>
    <mergeCell ref="B83:N83"/>
    <mergeCell ref="J88:L88"/>
    <mergeCell ref="P88:Q88"/>
    <mergeCell ref="E40:E41"/>
    <mergeCell ref="M45:N45"/>
    <mergeCell ref="B61:B62"/>
    <mergeCell ref="C61:C62"/>
    <mergeCell ref="D61:E61"/>
    <mergeCell ref="C65:N65"/>
    <mergeCell ref="B67:N67"/>
    <mergeCell ref="O70:P70"/>
    <mergeCell ref="O71:P71"/>
    <mergeCell ref="B2:P2"/>
    <mergeCell ref="B4:P4"/>
    <mergeCell ref="C6:N6"/>
    <mergeCell ref="C7:N7"/>
    <mergeCell ref="C8:N8"/>
    <mergeCell ref="C9:N9"/>
    <mergeCell ref="C10:E10"/>
    <mergeCell ref="B14:C21"/>
    <mergeCell ref="B22:C22"/>
  </mergeCells>
  <dataValidations count="2">
    <dataValidation type="decimal" allowBlank="1" showInputMessage="1" showErrorMessage="1" sqref="WVH983097 WBP983097 VRT983097 VHX983097 UYB983097 UOF983097 UEJ983097 TUN983097 TKR983097 TAV983097 SQZ983097 SHD983097 RXH983097 RNL983097 RDP983097 QTT983097 QJX983097 QAB983097 PQF983097 PGJ983097 OWN983097 OMR983097 OCV983097 NSZ983097 NJD983097 MZH983097 MPL983097 MFP983097 LVT983097 LLX983097 LCB983097 KSF983097 KIJ983097 JYN983097 JOR983097 JEV983097 IUZ983097 ILD983097 IBH983097 HRL983097 HHP983097 GXT983097 GNX983097 GEB983097 FUF983097 FKJ983097 FAN983097 EQR983097 EGV983097 DWZ983097 DND983097 DDH983097 CTL983097 CJP983097 BZT983097 BPX983097 BGB983097 AWF983097 AMJ983097 ACN983097 SR983097 IV983097 C983097 WVH917561 WLL917561 WBP917561 VRT917561 VHX917561 UYB917561 UOF917561 UEJ917561 TUN917561 TKR917561 TAV917561 SQZ917561 SHD917561 RXH917561 RNL917561 RDP917561 QTT917561 QJX917561 QAB917561 PQF917561 PGJ917561 OWN917561 OMR917561 OCV917561 NSZ917561 NJD917561 MZH917561 MPL917561 MFP917561 LVT917561 LLX917561 LCB917561 KSF917561 KIJ917561 JYN917561 JOR917561 JEV917561 IUZ917561 ILD917561 IBH917561 HRL917561 HHP917561 GXT917561 GNX917561 GEB917561 FUF917561 FKJ917561 FAN917561 EQR917561 EGV917561 DWZ917561 DND917561 DDH917561 CTL917561 CJP917561 BZT917561 BPX917561 BGB917561 AWF917561 AMJ917561 ACN917561 SR917561 IV917561 C917561 WVH852025 WLL852025 WBP852025 VRT852025 VHX852025 UYB852025 UOF852025 UEJ852025 TUN852025 TKR852025 TAV852025 SQZ852025 SHD852025 RXH852025 RNL852025 RDP852025 QTT852025 QJX852025 QAB852025 PQF852025 PGJ852025 OWN852025 OMR852025 OCV852025 NSZ852025 NJD852025 MZH852025 MPL852025 MFP852025 LVT852025 LLX852025 LCB852025 KSF852025 KIJ852025 JYN852025 JOR852025 JEV852025 IUZ852025 ILD852025 IBH852025 HRL852025 HHP852025 GXT852025 GNX852025 GEB852025 FUF852025 FKJ852025 FAN852025 EQR852025 EGV852025 DWZ852025 DND852025 DDH852025 CTL852025 CJP852025 BZT852025 BPX852025 BGB852025 AWF852025 AMJ852025 ACN852025 SR852025 IV852025 C852025 WVH786489 WLL786489 WBP786489 VRT786489 VHX786489 UYB786489 UOF786489 UEJ786489 TUN786489 TKR786489 TAV786489 SQZ786489 SHD786489 RXH786489 RNL786489 RDP786489 QTT786489 QJX786489 QAB786489 PQF786489 PGJ786489 OWN786489 OMR786489 OCV786489 NSZ786489 NJD786489 MZH786489 MPL786489 MFP786489 LVT786489 LLX786489 LCB786489 KSF786489 KIJ786489 JYN786489 JOR786489 JEV786489 IUZ786489 ILD786489 IBH786489 HRL786489 HHP786489 GXT786489 GNX786489 GEB786489 FUF786489 FKJ786489 FAN786489 EQR786489 EGV786489 DWZ786489 DND786489 DDH786489 CTL786489 CJP786489 BZT786489 BPX786489 BGB786489 AWF786489 AMJ786489 ACN786489 SR786489 IV786489 C786489 WVH720953 WLL720953 WBP720953 VRT720953 VHX720953 UYB720953 UOF720953 UEJ720953 TUN720953 TKR720953 TAV720953 SQZ720953 SHD720953 RXH720953 RNL720953 RDP720953 QTT720953 QJX720953 QAB720953 PQF720953 PGJ720953 OWN720953 OMR720953 OCV720953 NSZ720953 NJD720953 MZH720953 MPL720953 MFP720953 LVT720953 LLX720953 LCB720953 KSF720953 KIJ720953 JYN720953 JOR720953 JEV720953 IUZ720953 ILD720953 IBH720953 HRL720953 HHP720953 GXT720953 GNX720953 GEB720953 FUF720953 FKJ720953 FAN720953 EQR720953 EGV720953 DWZ720953 DND720953 DDH720953 CTL720953 CJP720953 BZT720953 BPX720953 BGB720953 AWF720953 AMJ720953 ACN720953 SR720953 IV720953 C720953 WVH655417 WLL655417 WBP655417 VRT655417 VHX655417 UYB655417 UOF655417 UEJ655417 TUN655417 TKR655417 TAV655417 SQZ655417 SHD655417 RXH655417 RNL655417 RDP655417 QTT655417 QJX655417 QAB655417 PQF655417 PGJ655417 OWN655417 OMR655417 OCV655417 NSZ655417 NJD655417 MZH655417 MPL655417 MFP655417 LVT655417 LLX655417 LCB655417 KSF655417 KIJ655417 JYN655417 JOR655417 JEV655417 IUZ655417 ILD655417 IBH655417 HRL655417 HHP655417 GXT655417 GNX655417 GEB655417 FUF655417 FKJ655417 FAN655417 EQR655417 EGV655417 DWZ655417 DND655417 DDH655417 CTL655417 CJP655417 BZT655417 BPX655417 BGB655417 AWF655417 AMJ655417 ACN655417 SR655417 IV655417 C655417 WVH589881 WLL589881 WBP589881 VRT589881 VHX589881 UYB589881 UOF589881 UEJ589881 TUN589881 TKR589881 TAV589881 SQZ589881 SHD589881 RXH589881 RNL589881 RDP589881 QTT589881 QJX589881 QAB589881 PQF589881 PGJ589881 OWN589881 OMR589881 OCV589881 NSZ589881 NJD589881 MZH589881 MPL589881 MFP589881 LVT589881 LLX589881 LCB589881 KSF589881 KIJ589881 JYN589881 JOR589881 JEV589881 IUZ589881 ILD589881 IBH589881 HRL589881 HHP589881 GXT589881 GNX589881 GEB589881 FUF589881 FKJ589881 FAN589881 EQR589881 EGV589881 DWZ589881 DND589881 DDH589881 CTL589881 CJP589881 BZT589881 BPX589881 BGB589881 AWF589881 AMJ589881 ACN589881 SR589881 IV589881 C589881 WVH524345 WLL524345 WBP524345 VRT524345 VHX524345 UYB524345 UOF524345 UEJ524345 TUN524345 TKR524345 TAV524345 SQZ524345 SHD524345 RXH524345 RNL524345 RDP524345 QTT524345 QJX524345 QAB524345 PQF524345 PGJ524345 OWN524345 OMR524345 OCV524345 NSZ524345 NJD524345 MZH524345 MPL524345 MFP524345 LVT524345 LLX524345 LCB524345 KSF524345 KIJ524345 JYN524345 JOR524345 JEV524345 IUZ524345 ILD524345 IBH524345 HRL524345 HHP524345 GXT524345 GNX524345 GEB524345 FUF524345 FKJ524345 FAN524345 EQR524345 EGV524345 DWZ524345 DND524345 DDH524345 CTL524345 CJP524345 BZT524345 BPX524345 BGB524345 AWF524345 AMJ524345 ACN524345 SR524345 IV524345 C524345 WVH458809 WLL458809 WBP458809 VRT458809 VHX458809 UYB458809 UOF458809 UEJ458809 TUN458809 TKR458809 TAV458809 SQZ458809 SHD458809 RXH458809 RNL458809 RDP458809 QTT458809 QJX458809 QAB458809 PQF458809 PGJ458809 OWN458809 OMR458809 OCV458809 NSZ458809 NJD458809 MZH458809 MPL458809 MFP458809 LVT458809 LLX458809 LCB458809 KSF458809 KIJ458809 JYN458809 JOR458809 JEV458809 IUZ458809 ILD458809 IBH458809 HRL458809 HHP458809 GXT458809 GNX458809 GEB458809 FUF458809 FKJ458809 FAN458809 EQR458809 EGV458809 DWZ458809 DND458809 DDH458809 CTL458809 CJP458809 BZT458809 BPX458809 BGB458809 AWF458809 AMJ458809 ACN458809 SR458809 IV458809 C458809 WVH393273 WLL393273 WBP393273 VRT393273 VHX393273 UYB393273 UOF393273 UEJ393273 TUN393273 TKR393273 TAV393273 SQZ393273 SHD393273 RXH393273 RNL393273 RDP393273 QTT393273 QJX393273 QAB393273 PQF393273 PGJ393273 OWN393273 OMR393273 OCV393273 NSZ393273 NJD393273 MZH393273 MPL393273 MFP393273 LVT393273 LLX393273 LCB393273 KSF393273 KIJ393273 JYN393273 JOR393273 JEV393273 IUZ393273 ILD393273 IBH393273 HRL393273 HHP393273 GXT393273 GNX393273 GEB393273 FUF393273 FKJ393273 FAN393273 EQR393273 EGV393273 DWZ393273 DND393273 DDH393273 CTL393273 CJP393273 BZT393273 BPX393273 BGB393273 AWF393273 AMJ393273 ACN393273 SR393273 IV393273 C393273 WVH327737 WLL327737 WBP327737 VRT327737 VHX327737 UYB327737 UOF327737 UEJ327737 TUN327737 TKR327737 TAV327737 SQZ327737 SHD327737 RXH327737 RNL327737 RDP327737 QTT327737 QJX327737 QAB327737 PQF327737 PGJ327737 OWN327737 OMR327737 OCV327737 NSZ327737 NJD327737 MZH327737 MPL327737 MFP327737 LVT327737 LLX327737 LCB327737 KSF327737 KIJ327737 JYN327737 JOR327737 JEV327737 IUZ327737 ILD327737 IBH327737 HRL327737 HHP327737 GXT327737 GNX327737 GEB327737 FUF327737 FKJ327737 FAN327737 EQR327737 EGV327737 DWZ327737 DND327737 DDH327737 CTL327737 CJP327737 BZT327737 BPX327737 BGB327737 AWF327737 AMJ327737 ACN327737 SR327737 IV327737 C327737 WVH262201 WLL262201 WBP262201 VRT262201 VHX262201 UYB262201 UOF262201 UEJ262201 TUN262201 TKR262201 TAV262201 SQZ262201 SHD262201 RXH262201 RNL262201 RDP262201 QTT262201 QJX262201 QAB262201 PQF262201 PGJ262201 OWN262201 OMR262201 OCV262201 NSZ262201 NJD262201 MZH262201 MPL262201 MFP262201 LVT262201 LLX262201 LCB262201 KSF262201 KIJ262201 JYN262201 JOR262201 JEV262201 IUZ262201 ILD262201 IBH262201 HRL262201 HHP262201 GXT262201 GNX262201 GEB262201 FUF262201 FKJ262201 FAN262201 EQR262201 EGV262201 DWZ262201 DND262201 DDH262201 CTL262201 CJP262201 BZT262201 BPX262201 BGB262201 AWF262201 AMJ262201 ACN262201 SR262201 IV262201 C262201 WVH196665 WLL196665 WBP196665 VRT196665 VHX196665 UYB196665 UOF196665 UEJ196665 TUN196665 TKR196665 TAV196665 SQZ196665 SHD196665 RXH196665 RNL196665 RDP196665 QTT196665 QJX196665 QAB196665 PQF196665 PGJ196665 OWN196665 OMR196665 OCV196665 NSZ196665 NJD196665 MZH196665 MPL196665 MFP196665 LVT196665 LLX196665 LCB196665 KSF196665 KIJ196665 JYN196665 JOR196665 JEV196665 IUZ196665 ILD196665 IBH196665 HRL196665 HHP196665 GXT196665 GNX196665 GEB196665 FUF196665 FKJ196665 FAN196665 EQR196665 EGV196665 DWZ196665 DND196665 DDH196665 CTL196665 CJP196665 BZT196665 BPX196665 BGB196665 AWF196665 AMJ196665 ACN196665 SR196665 IV196665 C196665 WVH131129 WLL131129 WBP131129 VRT131129 VHX131129 UYB131129 UOF131129 UEJ131129 TUN131129 TKR131129 TAV131129 SQZ131129 SHD131129 RXH131129 RNL131129 RDP131129 QTT131129 QJX131129 QAB131129 PQF131129 PGJ131129 OWN131129 OMR131129 OCV131129 NSZ131129 NJD131129 MZH131129 MPL131129 MFP131129 LVT131129 LLX131129 LCB131129 KSF131129 KIJ131129 JYN131129 JOR131129 JEV131129 IUZ131129 ILD131129 IBH131129 HRL131129 HHP131129 GXT131129 GNX131129 GEB131129 FUF131129 FKJ131129 FAN131129 EQR131129 EGV131129 DWZ131129 DND131129 DDH131129 CTL131129 CJP131129 BZT131129 BPX131129 BGB131129 AWF131129 AMJ131129 ACN131129 SR131129 IV131129 C131129 WVH65593 WLL65593 WBP65593 VRT65593 VHX65593 UYB65593 UOF65593 UEJ65593 TUN65593 TKR65593 TAV65593 SQZ65593 SHD65593 RXH65593 RNL65593 RDP65593 QTT65593 QJX65593 QAB65593 PQF65593 PGJ65593 OWN65593 OMR65593 OCV65593 NSZ65593 NJD65593 MZH65593 MPL65593 MFP65593 LVT65593 LLX65593 LCB65593 KSF65593 KIJ65593 JYN65593 JOR65593 JEV65593 IUZ65593 ILD65593 IBH65593 HRL65593 HHP65593 GXT65593 GNX65593 GEB65593 FUF65593 FKJ65593 FAN65593 EQR65593 EGV65593 DWZ65593 DND65593 DDH65593 CTL65593 CJP65593 BZT65593 BPX65593 BGB65593 AWF65593 AMJ65593 ACN65593 SR65593 IV65593 C65593 WLL98309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7 WLI983097 WBM983097 VRQ983097 VHU983097 UXY983097 UOC983097 UEG983097 TUK983097 TKO983097 TAS983097 SQW983097 SHA983097 RXE983097 RNI983097 RDM983097 QTQ983097 QJU983097 PZY983097 PQC983097 PGG983097 OWK983097 OMO983097 OCS983097 NSW983097 NJA983097 MZE983097 MPI983097 MFM983097 LVQ983097 LLU983097 LBY983097 KSC983097 KIG983097 JYK983097 JOO983097 JES983097 IUW983097 ILA983097 IBE983097 HRI983097 HHM983097 GXQ983097 GNU983097 GDY983097 FUC983097 FKG983097 FAK983097 EQO983097 EGS983097 DWW983097 DNA983097 DDE983097 CTI983097 CJM983097 BZQ983097 BPU983097 BFY983097 AWC983097 AMG983097 ACK983097 SO983097 IS983097 A983097 WVE917561 WLI917561 WBM917561 VRQ917561 VHU917561 UXY917561 UOC917561 UEG917561 TUK917561 TKO917561 TAS917561 SQW917561 SHA917561 RXE917561 RNI917561 RDM917561 QTQ917561 QJU917561 PZY917561 PQC917561 PGG917561 OWK917561 OMO917561 OCS917561 NSW917561 NJA917561 MZE917561 MPI917561 MFM917561 LVQ917561 LLU917561 LBY917561 KSC917561 KIG917561 JYK917561 JOO917561 JES917561 IUW917561 ILA917561 IBE917561 HRI917561 HHM917561 GXQ917561 GNU917561 GDY917561 FUC917561 FKG917561 FAK917561 EQO917561 EGS917561 DWW917561 DNA917561 DDE917561 CTI917561 CJM917561 BZQ917561 BPU917561 BFY917561 AWC917561 AMG917561 ACK917561 SO917561 IS917561 A917561 WVE852025 WLI852025 WBM852025 VRQ852025 VHU852025 UXY852025 UOC852025 UEG852025 TUK852025 TKO852025 TAS852025 SQW852025 SHA852025 RXE852025 RNI852025 RDM852025 QTQ852025 QJU852025 PZY852025 PQC852025 PGG852025 OWK852025 OMO852025 OCS852025 NSW852025 NJA852025 MZE852025 MPI852025 MFM852025 LVQ852025 LLU852025 LBY852025 KSC852025 KIG852025 JYK852025 JOO852025 JES852025 IUW852025 ILA852025 IBE852025 HRI852025 HHM852025 GXQ852025 GNU852025 GDY852025 FUC852025 FKG852025 FAK852025 EQO852025 EGS852025 DWW852025 DNA852025 DDE852025 CTI852025 CJM852025 BZQ852025 BPU852025 BFY852025 AWC852025 AMG852025 ACK852025 SO852025 IS852025 A852025 WVE786489 WLI786489 WBM786489 VRQ786489 VHU786489 UXY786489 UOC786489 UEG786489 TUK786489 TKO786489 TAS786489 SQW786489 SHA786489 RXE786489 RNI786489 RDM786489 QTQ786489 QJU786489 PZY786489 PQC786489 PGG786489 OWK786489 OMO786489 OCS786489 NSW786489 NJA786489 MZE786489 MPI786489 MFM786489 LVQ786489 LLU786489 LBY786489 KSC786489 KIG786489 JYK786489 JOO786489 JES786489 IUW786489 ILA786489 IBE786489 HRI786489 HHM786489 GXQ786489 GNU786489 GDY786489 FUC786489 FKG786489 FAK786489 EQO786489 EGS786489 DWW786489 DNA786489 DDE786489 CTI786489 CJM786489 BZQ786489 BPU786489 BFY786489 AWC786489 AMG786489 ACK786489 SO786489 IS786489 A786489 WVE720953 WLI720953 WBM720953 VRQ720953 VHU720953 UXY720953 UOC720953 UEG720953 TUK720953 TKO720953 TAS720953 SQW720953 SHA720953 RXE720953 RNI720953 RDM720953 QTQ720953 QJU720953 PZY720953 PQC720953 PGG720953 OWK720953 OMO720953 OCS720953 NSW720953 NJA720953 MZE720953 MPI720953 MFM720953 LVQ720953 LLU720953 LBY720953 KSC720953 KIG720953 JYK720953 JOO720953 JES720953 IUW720953 ILA720953 IBE720953 HRI720953 HHM720953 GXQ720953 GNU720953 GDY720953 FUC720953 FKG720953 FAK720953 EQO720953 EGS720953 DWW720953 DNA720953 DDE720953 CTI720953 CJM720953 BZQ720953 BPU720953 BFY720953 AWC720953 AMG720953 ACK720953 SO720953 IS720953 A720953 WVE655417 WLI655417 WBM655417 VRQ655417 VHU655417 UXY655417 UOC655417 UEG655417 TUK655417 TKO655417 TAS655417 SQW655417 SHA655417 RXE655417 RNI655417 RDM655417 QTQ655417 QJU655417 PZY655417 PQC655417 PGG655417 OWK655417 OMO655417 OCS655417 NSW655417 NJA655417 MZE655417 MPI655417 MFM655417 LVQ655417 LLU655417 LBY655417 KSC655417 KIG655417 JYK655417 JOO655417 JES655417 IUW655417 ILA655417 IBE655417 HRI655417 HHM655417 GXQ655417 GNU655417 GDY655417 FUC655417 FKG655417 FAK655417 EQO655417 EGS655417 DWW655417 DNA655417 DDE655417 CTI655417 CJM655417 BZQ655417 BPU655417 BFY655417 AWC655417 AMG655417 ACK655417 SO655417 IS655417 A655417 WVE589881 WLI589881 WBM589881 VRQ589881 VHU589881 UXY589881 UOC589881 UEG589881 TUK589881 TKO589881 TAS589881 SQW589881 SHA589881 RXE589881 RNI589881 RDM589881 QTQ589881 QJU589881 PZY589881 PQC589881 PGG589881 OWK589881 OMO589881 OCS589881 NSW589881 NJA589881 MZE589881 MPI589881 MFM589881 LVQ589881 LLU589881 LBY589881 KSC589881 KIG589881 JYK589881 JOO589881 JES589881 IUW589881 ILA589881 IBE589881 HRI589881 HHM589881 GXQ589881 GNU589881 GDY589881 FUC589881 FKG589881 FAK589881 EQO589881 EGS589881 DWW589881 DNA589881 DDE589881 CTI589881 CJM589881 BZQ589881 BPU589881 BFY589881 AWC589881 AMG589881 ACK589881 SO589881 IS589881 A589881 WVE524345 WLI524345 WBM524345 VRQ524345 VHU524345 UXY524345 UOC524345 UEG524345 TUK524345 TKO524345 TAS524345 SQW524345 SHA524345 RXE524345 RNI524345 RDM524345 QTQ524345 QJU524345 PZY524345 PQC524345 PGG524345 OWK524345 OMO524345 OCS524345 NSW524345 NJA524345 MZE524345 MPI524345 MFM524345 LVQ524345 LLU524345 LBY524345 KSC524345 KIG524345 JYK524345 JOO524345 JES524345 IUW524345 ILA524345 IBE524345 HRI524345 HHM524345 GXQ524345 GNU524345 GDY524345 FUC524345 FKG524345 FAK524345 EQO524345 EGS524345 DWW524345 DNA524345 DDE524345 CTI524345 CJM524345 BZQ524345 BPU524345 BFY524345 AWC524345 AMG524345 ACK524345 SO524345 IS524345 A524345 WVE458809 WLI458809 WBM458809 VRQ458809 VHU458809 UXY458809 UOC458809 UEG458809 TUK458809 TKO458809 TAS458809 SQW458809 SHA458809 RXE458809 RNI458809 RDM458809 QTQ458809 QJU458809 PZY458809 PQC458809 PGG458809 OWK458809 OMO458809 OCS458809 NSW458809 NJA458809 MZE458809 MPI458809 MFM458809 LVQ458809 LLU458809 LBY458809 KSC458809 KIG458809 JYK458809 JOO458809 JES458809 IUW458809 ILA458809 IBE458809 HRI458809 HHM458809 GXQ458809 GNU458809 GDY458809 FUC458809 FKG458809 FAK458809 EQO458809 EGS458809 DWW458809 DNA458809 DDE458809 CTI458809 CJM458809 BZQ458809 BPU458809 BFY458809 AWC458809 AMG458809 ACK458809 SO458809 IS458809 A458809 WVE393273 WLI393273 WBM393273 VRQ393273 VHU393273 UXY393273 UOC393273 UEG393273 TUK393273 TKO393273 TAS393273 SQW393273 SHA393273 RXE393273 RNI393273 RDM393273 QTQ393273 QJU393273 PZY393273 PQC393273 PGG393273 OWK393273 OMO393273 OCS393273 NSW393273 NJA393273 MZE393273 MPI393273 MFM393273 LVQ393273 LLU393273 LBY393273 KSC393273 KIG393273 JYK393273 JOO393273 JES393273 IUW393273 ILA393273 IBE393273 HRI393273 HHM393273 GXQ393273 GNU393273 GDY393273 FUC393273 FKG393273 FAK393273 EQO393273 EGS393273 DWW393273 DNA393273 DDE393273 CTI393273 CJM393273 BZQ393273 BPU393273 BFY393273 AWC393273 AMG393273 ACK393273 SO393273 IS393273 A393273 WVE327737 WLI327737 WBM327737 VRQ327737 VHU327737 UXY327737 UOC327737 UEG327737 TUK327737 TKO327737 TAS327737 SQW327737 SHA327737 RXE327737 RNI327737 RDM327737 QTQ327737 QJU327737 PZY327737 PQC327737 PGG327737 OWK327737 OMO327737 OCS327737 NSW327737 NJA327737 MZE327737 MPI327737 MFM327737 LVQ327737 LLU327737 LBY327737 KSC327737 KIG327737 JYK327737 JOO327737 JES327737 IUW327737 ILA327737 IBE327737 HRI327737 HHM327737 GXQ327737 GNU327737 GDY327737 FUC327737 FKG327737 FAK327737 EQO327737 EGS327737 DWW327737 DNA327737 DDE327737 CTI327737 CJM327737 BZQ327737 BPU327737 BFY327737 AWC327737 AMG327737 ACK327737 SO327737 IS327737 A327737 WVE262201 WLI262201 WBM262201 VRQ262201 VHU262201 UXY262201 UOC262201 UEG262201 TUK262201 TKO262201 TAS262201 SQW262201 SHA262201 RXE262201 RNI262201 RDM262201 QTQ262201 QJU262201 PZY262201 PQC262201 PGG262201 OWK262201 OMO262201 OCS262201 NSW262201 NJA262201 MZE262201 MPI262201 MFM262201 LVQ262201 LLU262201 LBY262201 KSC262201 KIG262201 JYK262201 JOO262201 JES262201 IUW262201 ILA262201 IBE262201 HRI262201 HHM262201 GXQ262201 GNU262201 GDY262201 FUC262201 FKG262201 FAK262201 EQO262201 EGS262201 DWW262201 DNA262201 DDE262201 CTI262201 CJM262201 BZQ262201 BPU262201 BFY262201 AWC262201 AMG262201 ACK262201 SO262201 IS262201 A262201 WVE196665 WLI196665 WBM196665 VRQ196665 VHU196665 UXY196665 UOC196665 UEG196665 TUK196665 TKO196665 TAS196665 SQW196665 SHA196665 RXE196665 RNI196665 RDM196665 QTQ196665 QJU196665 PZY196665 PQC196665 PGG196665 OWK196665 OMO196665 OCS196665 NSW196665 NJA196665 MZE196665 MPI196665 MFM196665 LVQ196665 LLU196665 LBY196665 KSC196665 KIG196665 JYK196665 JOO196665 JES196665 IUW196665 ILA196665 IBE196665 HRI196665 HHM196665 GXQ196665 GNU196665 GDY196665 FUC196665 FKG196665 FAK196665 EQO196665 EGS196665 DWW196665 DNA196665 DDE196665 CTI196665 CJM196665 BZQ196665 BPU196665 BFY196665 AWC196665 AMG196665 ACK196665 SO196665 IS196665 A196665 WVE131129 WLI131129 WBM131129 VRQ131129 VHU131129 UXY131129 UOC131129 UEG131129 TUK131129 TKO131129 TAS131129 SQW131129 SHA131129 RXE131129 RNI131129 RDM131129 QTQ131129 QJU131129 PZY131129 PQC131129 PGG131129 OWK131129 OMO131129 OCS131129 NSW131129 NJA131129 MZE131129 MPI131129 MFM131129 LVQ131129 LLU131129 LBY131129 KSC131129 KIG131129 JYK131129 JOO131129 JES131129 IUW131129 ILA131129 IBE131129 HRI131129 HHM131129 GXQ131129 GNU131129 GDY131129 FUC131129 FKG131129 FAK131129 EQO131129 EGS131129 DWW131129 DNA131129 DDE131129 CTI131129 CJM131129 BZQ131129 BPU131129 BFY131129 AWC131129 AMG131129 ACK131129 SO131129 IS131129 A131129 WVE65593 WLI65593 WBM65593 VRQ65593 VHU65593 UXY65593 UOC65593 UEG65593 TUK65593 TKO65593 TAS65593 SQW65593 SHA65593 RXE65593 RNI65593 RDM65593 QTQ65593 QJU65593 PZY65593 PQC65593 PGG65593 OWK65593 OMO65593 OCS65593 NSW65593 NJA65593 MZE65593 MPI65593 MFM65593 LVQ65593 LLU65593 LBY65593 KSC65593 KIG65593 JYK65593 JOO65593 JES65593 IUW65593 ILA65593 IBE65593 HRI65593 HHM65593 GXQ65593 GNU65593 GDY65593 FUC65593 FKG65593 FAK65593 EQO65593 EGS65593 DWW65593 DNA65593 DDE65593 CTI65593 CJM65593 BZQ65593 BPU65593 BFY65593 AWC65593 AMG65593 ACK65593 SO65593 IS65593 A6559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3"/>
  <sheetViews>
    <sheetView topLeftCell="A16"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4.5703125" style="1" customWidth="1"/>
    <col min="17" max="17" width="30.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1834</v>
      </c>
      <c r="D6" s="1533"/>
      <c r="E6" s="1533"/>
      <c r="F6" s="1533"/>
      <c r="G6" s="1533"/>
      <c r="H6" s="1533"/>
      <c r="I6" s="1533"/>
      <c r="J6" s="1533"/>
      <c r="K6" s="1533"/>
      <c r="L6" s="1533"/>
      <c r="M6" s="1533"/>
      <c r="N6" s="1574"/>
    </row>
    <row r="7" spans="2:16" ht="16.5" thickBot="1" x14ac:dyDescent="0.3">
      <c r="B7" s="3"/>
      <c r="C7" s="1443"/>
      <c r="D7" s="1443"/>
      <c r="E7" s="1443"/>
      <c r="F7" s="1443"/>
      <c r="G7" s="1443"/>
      <c r="H7" s="1443"/>
      <c r="I7" s="1443"/>
      <c r="J7" s="1443"/>
      <c r="K7" s="1443"/>
      <c r="L7" s="1443"/>
      <c r="M7" s="1443"/>
      <c r="N7" s="1444"/>
    </row>
    <row r="8" spans="2:16" ht="16.5" thickBot="1" x14ac:dyDescent="0.3">
      <c r="B8" s="3"/>
      <c r="C8" s="1425"/>
      <c r="D8" s="1425"/>
      <c r="E8" s="1425"/>
      <c r="F8" s="1425"/>
      <c r="G8" s="1425"/>
      <c r="H8" s="1425"/>
      <c r="I8" s="1425"/>
      <c r="J8" s="1425"/>
      <c r="K8" s="1425"/>
      <c r="L8" s="1425"/>
      <c r="M8" s="1425"/>
      <c r="N8" s="1426"/>
    </row>
    <row r="9" spans="2:16" ht="16.5" thickBot="1" x14ac:dyDescent="0.3">
      <c r="B9" s="3"/>
      <c r="C9" s="1425"/>
      <c r="D9" s="1425"/>
      <c r="E9" s="1425"/>
      <c r="F9" s="1425"/>
      <c r="G9" s="1425"/>
      <c r="H9" s="1425"/>
      <c r="I9" s="1425"/>
      <c r="J9" s="1425"/>
      <c r="K9" s="1425"/>
      <c r="L9" s="1425"/>
      <c r="M9" s="1425"/>
      <c r="N9" s="1426"/>
    </row>
    <row r="10" spans="2:16" ht="16.5" thickBot="1" x14ac:dyDescent="0.3">
      <c r="B10" s="3" t="s">
        <v>9</v>
      </c>
      <c r="C10" s="1415">
        <v>23</v>
      </c>
      <c r="D10" s="1415"/>
      <c r="E10" s="1416"/>
      <c r="F10" s="4"/>
      <c r="G10" s="4"/>
      <c r="H10" s="4"/>
      <c r="I10" s="4"/>
      <c r="J10" s="4"/>
      <c r="K10" s="4"/>
      <c r="L10" s="4"/>
      <c r="M10" s="4"/>
      <c r="N10" s="5"/>
    </row>
    <row r="11" spans="2:16" ht="16.5" thickBot="1" x14ac:dyDescent="0.3">
      <c r="B11" s="6" t="s">
        <v>10</v>
      </c>
      <c r="C11" s="281">
        <v>41982</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23</v>
      </c>
      <c r="E15" s="18">
        <v>1746597445</v>
      </c>
      <c r="F15" s="19">
        <v>845</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26"/>
      <c r="F22" s="18"/>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v>676</v>
      </c>
      <c r="D24" s="32"/>
      <c r="E24" s="33">
        <f>E22</f>
        <v>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746"/>
      <c r="D31" s="41" t="s">
        <v>23</v>
      </c>
      <c r="E31"/>
      <c r="F31"/>
      <c r="G31"/>
      <c r="H31"/>
      <c r="I31" s="13"/>
      <c r="J31" s="13"/>
      <c r="K31" s="13"/>
      <c r="L31" s="13"/>
      <c r="M31" s="13"/>
      <c r="N31" s="14"/>
    </row>
    <row r="32" spans="1:14" x14ac:dyDescent="0.25">
      <c r="A32" s="36"/>
      <c r="B32" s="41" t="s">
        <v>25</v>
      </c>
      <c r="C32" s="746"/>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0</v>
      </c>
      <c r="E40" s="1403">
        <v>35</v>
      </c>
      <c r="F40"/>
      <c r="G40"/>
      <c r="H40"/>
      <c r="I40" s="13"/>
      <c r="J40" s="13"/>
      <c r="K40" s="13"/>
      <c r="L40" s="13"/>
      <c r="M40" s="13"/>
      <c r="N40" s="14"/>
    </row>
    <row r="41" spans="1:17" ht="42.7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1" t="s">
        <v>1814</v>
      </c>
      <c r="C49" s="71" t="s">
        <v>1814</v>
      </c>
      <c r="D49" s="72" t="s">
        <v>318</v>
      </c>
      <c r="E49" s="76">
        <v>701820100063</v>
      </c>
      <c r="F49" s="73" t="s">
        <v>20</v>
      </c>
      <c r="G49" s="225">
        <v>1</v>
      </c>
      <c r="H49" s="226">
        <v>40205</v>
      </c>
      <c r="I49" s="74">
        <v>40543</v>
      </c>
      <c r="J49" s="74" t="s">
        <v>21</v>
      </c>
      <c r="K49" s="75" t="s">
        <v>1871</v>
      </c>
      <c r="L49" s="75"/>
      <c r="M49" s="76">
        <v>338</v>
      </c>
      <c r="N49" s="76">
        <f>+M49*G49</f>
        <v>338</v>
      </c>
      <c r="O49" s="77">
        <v>117313890</v>
      </c>
      <c r="P49" s="77" t="s">
        <v>1870</v>
      </c>
      <c r="Q49" s="65"/>
      <c r="R49" s="61"/>
      <c r="S49" s="61"/>
      <c r="T49" s="61"/>
      <c r="U49" s="61"/>
      <c r="V49" s="61"/>
      <c r="W49" s="61"/>
      <c r="X49" s="61"/>
      <c r="Y49" s="61"/>
      <c r="Z49" s="61"/>
    </row>
    <row r="50" spans="1:26" s="62" customFormat="1" ht="30" x14ac:dyDescent="0.25">
      <c r="A50" s="50">
        <f>+A49+1</f>
        <v>2</v>
      </c>
      <c r="B50" s="71" t="s">
        <v>1814</v>
      </c>
      <c r="C50" s="71" t="s">
        <v>1814</v>
      </c>
      <c r="D50" s="72" t="s">
        <v>318</v>
      </c>
      <c r="E50" s="76">
        <v>701820110088</v>
      </c>
      <c r="F50" s="73" t="s">
        <v>20</v>
      </c>
      <c r="G50" s="228">
        <v>1</v>
      </c>
      <c r="H50" s="226">
        <v>40569</v>
      </c>
      <c r="I50" s="74">
        <v>40908</v>
      </c>
      <c r="J50" s="74" t="s">
        <v>21</v>
      </c>
      <c r="K50" s="75" t="s">
        <v>1869</v>
      </c>
      <c r="L50" s="75"/>
      <c r="M50" s="76">
        <v>338</v>
      </c>
      <c r="N50" s="76">
        <v>338</v>
      </c>
      <c r="O50" s="77">
        <v>198298922</v>
      </c>
      <c r="P50" s="77" t="s">
        <v>1868</v>
      </c>
      <c r="Q50" s="65"/>
      <c r="R50" s="61"/>
      <c r="S50" s="61"/>
      <c r="T50" s="61"/>
      <c r="U50" s="61"/>
      <c r="V50" s="61"/>
      <c r="W50" s="61"/>
      <c r="X50" s="61"/>
      <c r="Y50" s="61"/>
      <c r="Z50" s="61"/>
    </row>
    <row r="51" spans="1:26" s="62" customFormat="1" ht="30" x14ac:dyDescent="0.25">
      <c r="A51" s="50">
        <f>+A50+1</f>
        <v>3</v>
      </c>
      <c r="B51" s="71" t="s">
        <v>1814</v>
      </c>
      <c r="C51" s="71" t="s">
        <v>1814</v>
      </c>
      <c r="D51" s="72" t="s">
        <v>318</v>
      </c>
      <c r="E51" s="76">
        <v>701820120187</v>
      </c>
      <c r="F51" s="73" t="s">
        <v>20</v>
      </c>
      <c r="G51" s="228">
        <v>1</v>
      </c>
      <c r="H51" s="226">
        <v>40938</v>
      </c>
      <c r="I51" s="74">
        <v>41274</v>
      </c>
      <c r="J51" s="74" t="s">
        <v>21</v>
      </c>
      <c r="K51" s="76">
        <v>11</v>
      </c>
      <c r="L51" s="75"/>
      <c r="M51" s="76">
        <v>366</v>
      </c>
      <c r="N51" s="76">
        <v>366</v>
      </c>
      <c r="O51" s="77">
        <v>253966827</v>
      </c>
      <c r="P51" s="77" t="s">
        <v>1867</v>
      </c>
      <c r="Q51" s="65"/>
      <c r="R51" s="61"/>
      <c r="S51" s="61"/>
      <c r="T51" s="61"/>
      <c r="U51" s="61"/>
      <c r="V51" s="61"/>
      <c r="W51" s="61"/>
      <c r="X51" s="61"/>
      <c r="Y51" s="61"/>
      <c r="Z51" s="61"/>
    </row>
    <row r="52" spans="1:26" s="62" customFormat="1" ht="30" x14ac:dyDescent="0.25">
      <c r="A52" s="50">
        <v>4</v>
      </c>
      <c r="B52" s="71" t="s">
        <v>1814</v>
      </c>
      <c r="C52" s="71" t="s">
        <v>1814</v>
      </c>
      <c r="D52" s="72" t="s">
        <v>318</v>
      </c>
      <c r="E52" s="76">
        <v>701820130318</v>
      </c>
      <c r="F52" s="73" t="s">
        <v>20</v>
      </c>
      <c r="G52" s="228">
        <v>1</v>
      </c>
      <c r="H52" s="226">
        <v>41514</v>
      </c>
      <c r="I52" s="74">
        <v>41912</v>
      </c>
      <c r="J52" s="74" t="s">
        <v>21</v>
      </c>
      <c r="K52" s="75" t="s">
        <v>1866</v>
      </c>
      <c r="L52" s="75"/>
      <c r="M52" s="76">
        <v>200</v>
      </c>
      <c r="N52" s="76">
        <v>200</v>
      </c>
      <c r="O52" s="77">
        <v>380871708</v>
      </c>
      <c r="P52" s="77">
        <v>41</v>
      </c>
      <c r="Q52" s="65"/>
      <c r="R52" s="61"/>
      <c r="S52" s="61"/>
      <c r="T52" s="61"/>
      <c r="U52" s="61"/>
      <c r="V52" s="61"/>
      <c r="W52" s="61"/>
      <c r="X52" s="61"/>
      <c r="Y52" s="61"/>
      <c r="Z52" s="61"/>
    </row>
    <row r="53" spans="1:26" s="62" customFormat="1" x14ac:dyDescent="0.25">
      <c r="A53" s="50"/>
      <c r="B53" s="78" t="s">
        <v>30</v>
      </c>
      <c r="C53" s="72"/>
      <c r="D53" s="71"/>
      <c r="E53" s="228"/>
      <c r="F53" s="73"/>
      <c r="G53" s="73"/>
      <c r="H53" s="73"/>
      <c r="I53" s="74"/>
      <c r="J53" s="74"/>
      <c r="K53" s="79" t="s">
        <v>1865</v>
      </c>
      <c r="L53" s="79">
        <f>SUM(L49:L52)</f>
        <v>0</v>
      </c>
      <c r="M53" s="76">
        <v>366</v>
      </c>
      <c r="N53" s="79"/>
      <c r="O53" s="77"/>
      <c r="P53" s="77"/>
      <c r="Q53" s="81"/>
    </row>
    <row r="54" spans="1:26" s="82" customFormat="1" x14ac:dyDescent="0.25">
      <c r="E54" s="83"/>
    </row>
    <row r="55" spans="1:26" s="82" customFormat="1" x14ac:dyDescent="0.25">
      <c r="B55" s="1422" t="s">
        <v>56</v>
      </c>
      <c r="C55" s="1422" t="s">
        <v>57</v>
      </c>
      <c r="D55" s="1424" t="s">
        <v>58</v>
      </c>
      <c r="E55" s="1424"/>
    </row>
    <row r="56" spans="1:26" s="82" customFormat="1" x14ac:dyDescent="0.25">
      <c r="B56" s="1423"/>
      <c r="C56" s="1423"/>
      <c r="D56" s="766" t="s">
        <v>59</v>
      </c>
      <c r="E56" s="85" t="s">
        <v>60</v>
      </c>
    </row>
    <row r="57" spans="1:26" s="82" customFormat="1" ht="18.75" x14ac:dyDescent="0.25">
      <c r="B57" s="86" t="s">
        <v>61</v>
      </c>
      <c r="C57" s="79" t="s">
        <v>1865</v>
      </c>
      <c r="D57" s="88" t="s">
        <v>23</v>
      </c>
      <c r="E57" s="88"/>
      <c r="F57" s="89"/>
      <c r="G57" s="89"/>
      <c r="H57" s="89"/>
      <c r="I57" s="89"/>
      <c r="J57" s="89"/>
      <c r="K57" s="89"/>
      <c r="L57" s="89"/>
      <c r="M57" s="89"/>
    </row>
    <row r="58" spans="1:26" s="82" customFormat="1" x14ac:dyDescent="0.25">
      <c r="B58" s="86" t="s">
        <v>62</v>
      </c>
      <c r="C58" s="76">
        <v>366</v>
      </c>
      <c r="D58" s="88"/>
      <c r="E58" s="88" t="s">
        <v>23</v>
      </c>
    </row>
    <row r="59" spans="1:26" s="82" customFormat="1" x14ac:dyDescent="0.25">
      <c r="B59" s="90"/>
      <c r="C59" s="1413"/>
      <c r="D59" s="1413"/>
      <c r="E59" s="1413"/>
      <c r="F59" s="1413"/>
      <c r="G59" s="1413"/>
      <c r="H59" s="1413"/>
      <c r="I59" s="1413"/>
      <c r="J59" s="1413"/>
      <c r="K59" s="1413"/>
      <c r="L59" s="1413"/>
      <c r="M59" s="1413"/>
      <c r="N59" s="1413"/>
    </row>
    <row r="60" spans="1:26" ht="15.75" thickBot="1" x14ac:dyDescent="0.3"/>
    <row r="61" spans="1:26" ht="27" thickBot="1" x14ac:dyDescent="0.3">
      <c r="B61" s="1414" t="s">
        <v>63</v>
      </c>
      <c r="C61" s="1414"/>
      <c r="D61" s="1414"/>
      <c r="E61" s="1414"/>
      <c r="F61" s="1414"/>
      <c r="G61" s="1414"/>
      <c r="H61" s="1414"/>
      <c r="I61" s="1414"/>
      <c r="J61" s="1414"/>
      <c r="K61" s="1414"/>
      <c r="L61" s="1414"/>
      <c r="M61" s="1414"/>
      <c r="N61" s="1414"/>
    </row>
    <row r="64" spans="1:26" ht="105" x14ac:dyDescent="0.25">
      <c r="B64" s="91" t="s">
        <v>64</v>
      </c>
      <c r="C64" s="92" t="s">
        <v>65</v>
      </c>
      <c r="D64" s="92" t="s">
        <v>66</v>
      </c>
      <c r="E64" s="92" t="s">
        <v>67</v>
      </c>
      <c r="F64" s="92" t="s">
        <v>68</v>
      </c>
      <c r="G64" s="92" t="s">
        <v>69</v>
      </c>
      <c r="H64" s="92" t="s">
        <v>70</v>
      </c>
      <c r="I64" s="92" t="s">
        <v>71</v>
      </c>
      <c r="J64" s="92" t="s">
        <v>72</v>
      </c>
      <c r="K64" s="92" t="s">
        <v>73</v>
      </c>
      <c r="L64" s="92" t="s">
        <v>74</v>
      </c>
      <c r="M64" s="93" t="s">
        <v>75</v>
      </c>
      <c r="N64" s="93" t="s">
        <v>76</v>
      </c>
      <c r="O64" s="1387" t="s">
        <v>77</v>
      </c>
      <c r="P64" s="1388"/>
      <c r="Q64" s="92" t="s">
        <v>78</v>
      </c>
    </row>
    <row r="65" spans="2:17" x14ac:dyDescent="0.25">
      <c r="B65" s="94"/>
      <c r="C65" s="94"/>
      <c r="D65" s="95"/>
      <c r="E65" s="95"/>
      <c r="F65" s="266"/>
      <c r="G65" s="266"/>
      <c r="H65" s="96"/>
      <c r="I65" s="97"/>
      <c r="J65" s="97"/>
      <c r="K65" s="41"/>
      <c r="L65" s="41"/>
      <c r="M65" s="868"/>
      <c r="N65" s="41"/>
      <c r="O65" s="1390" t="s">
        <v>1864</v>
      </c>
      <c r="P65" s="1391"/>
      <c r="Q65" s="41" t="s">
        <v>21</v>
      </c>
    </row>
    <row r="66" spans="2:17" x14ac:dyDescent="0.25">
      <c r="B66" s="94"/>
      <c r="C66" s="94"/>
      <c r="D66" s="95"/>
      <c r="E66" s="95"/>
      <c r="F66" s="96"/>
      <c r="G66" s="96"/>
      <c r="H66" s="96"/>
      <c r="I66" s="97"/>
      <c r="J66" s="97"/>
      <c r="K66" s="41"/>
      <c r="L66" s="41"/>
      <c r="M66" s="41"/>
      <c r="N66" s="41"/>
      <c r="O66" s="1410"/>
      <c r="P66" s="1411"/>
      <c r="Q66" s="41"/>
    </row>
    <row r="67" spans="2:17" x14ac:dyDescent="0.25">
      <c r="B67" s="41"/>
      <c r="C67" s="41"/>
      <c r="D67" s="41"/>
      <c r="E67" s="41"/>
      <c r="F67" s="41"/>
      <c r="G67" s="41"/>
      <c r="H67" s="41"/>
      <c r="I67" s="41"/>
      <c r="J67" s="41"/>
      <c r="K67" s="41"/>
      <c r="L67" s="41"/>
      <c r="M67" s="41"/>
      <c r="N67" s="41"/>
      <c r="O67" s="1410"/>
      <c r="P67" s="1411"/>
      <c r="Q67" s="41"/>
    </row>
    <row r="68" spans="2:17" x14ac:dyDescent="0.25">
      <c r="B68" s="1" t="s">
        <v>83</v>
      </c>
    </row>
    <row r="69" spans="2:17" x14ac:dyDescent="0.25">
      <c r="B69" s="1" t="s">
        <v>84</v>
      </c>
    </row>
    <row r="70" spans="2:17" x14ac:dyDescent="0.25">
      <c r="B70" s="1" t="s">
        <v>85</v>
      </c>
    </row>
    <row r="72" spans="2:17" ht="15.75" thickBot="1" x14ac:dyDescent="0.3"/>
    <row r="73" spans="2:17" ht="27" thickBot="1" x14ac:dyDescent="0.3">
      <c r="B73" s="1393" t="s">
        <v>86</v>
      </c>
      <c r="C73" s="1394"/>
      <c r="D73" s="1394"/>
      <c r="E73" s="1394"/>
      <c r="F73" s="1394"/>
      <c r="G73" s="1394"/>
      <c r="H73" s="1394"/>
      <c r="I73" s="1394"/>
      <c r="J73" s="1394"/>
      <c r="K73" s="1394"/>
      <c r="L73" s="1394"/>
      <c r="M73" s="1394"/>
      <c r="N73" s="1395"/>
    </row>
    <row r="76" spans="2:17" ht="75" x14ac:dyDescent="0.25">
      <c r="B76" s="91" t="s">
        <v>87</v>
      </c>
      <c r="C76" s="91" t="s">
        <v>88</v>
      </c>
      <c r="D76" s="91" t="s">
        <v>89</v>
      </c>
      <c r="E76" s="91" t="s">
        <v>90</v>
      </c>
      <c r="F76" s="91" t="s">
        <v>91</v>
      </c>
      <c r="G76" s="91" t="s">
        <v>92</v>
      </c>
      <c r="H76" s="91" t="s">
        <v>93</v>
      </c>
      <c r="I76" s="91" t="s">
        <v>94</v>
      </c>
      <c r="J76" s="1387" t="s">
        <v>95</v>
      </c>
      <c r="K76" s="1405"/>
      <c r="L76" s="1388"/>
      <c r="M76" s="91" t="s">
        <v>96</v>
      </c>
      <c r="N76" s="91" t="s">
        <v>97</v>
      </c>
      <c r="O76" s="91" t="s">
        <v>98</v>
      </c>
      <c r="P76" s="1387" t="s">
        <v>77</v>
      </c>
      <c r="Q76" s="1388"/>
    </row>
    <row r="77" spans="2:17" ht="30" x14ac:dyDescent="0.25">
      <c r="B77" s="329" t="s">
        <v>858</v>
      </c>
      <c r="C77" s="739" t="s">
        <v>215</v>
      </c>
      <c r="D77" s="104" t="s">
        <v>1863</v>
      </c>
      <c r="E77" s="94">
        <v>64702745</v>
      </c>
      <c r="F77" s="104" t="s">
        <v>1852</v>
      </c>
      <c r="G77" s="803" t="s">
        <v>161</v>
      </c>
      <c r="H77" s="111">
        <v>39036</v>
      </c>
      <c r="I77" s="96" t="s">
        <v>81</v>
      </c>
      <c r="J77" s="106" t="s">
        <v>266</v>
      </c>
      <c r="K77" s="269" t="s">
        <v>1862</v>
      </c>
      <c r="L77" s="97" t="s">
        <v>1861</v>
      </c>
      <c r="M77" s="746" t="s">
        <v>20</v>
      </c>
      <c r="N77" s="746" t="s">
        <v>20</v>
      </c>
      <c r="O77" s="779" t="s">
        <v>20</v>
      </c>
      <c r="P77" s="775"/>
      <c r="Q77" s="776"/>
    </row>
    <row r="78" spans="2:17" ht="90" x14ac:dyDescent="0.25">
      <c r="B78" s="803"/>
      <c r="C78" s="747"/>
      <c r="D78" s="747"/>
      <c r="E78" s="867"/>
      <c r="F78" s="747"/>
      <c r="G78" s="747"/>
      <c r="H78" s="405"/>
      <c r="I78" s="747"/>
      <c r="J78" s="747" t="s">
        <v>342</v>
      </c>
      <c r="K78" s="402" t="s">
        <v>1860</v>
      </c>
      <c r="L78" s="747" t="s">
        <v>245</v>
      </c>
      <c r="M78" s="747"/>
      <c r="N78" s="747"/>
      <c r="O78" s="747"/>
      <c r="P78" s="775"/>
      <c r="Q78" s="776"/>
    </row>
    <row r="79" spans="2:17" ht="30" x14ac:dyDescent="0.25">
      <c r="B79" s="803"/>
      <c r="C79" s="747"/>
      <c r="D79" s="747"/>
      <c r="E79" s="867"/>
      <c r="F79" s="747"/>
      <c r="G79" s="747"/>
      <c r="H79" s="405"/>
      <c r="I79" s="747"/>
      <c r="J79" s="747" t="s">
        <v>251</v>
      </c>
      <c r="K79" s="402" t="s">
        <v>1859</v>
      </c>
      <c r="L79" s="747" t="s">
        <v>124</v>
      </c>
      <c r="M79" s="747"/>
      <c r="N79" s="747"/>
      <c r="O79" s="747"/>
      <c r="P79" s="775"/>
      <c r="Q79" s="776"/>
    </row>
    <row r="80" spans="2:17" ht="30" x14ac:dyDescent="0.25">
      <c r="B80" s="268"/>
      <c r="C80" s="747"/>
      <c r="D80" s="747"/>
      <c r="E80" s="867"/>
      <c r="F80" s="747"/>
      <c r="G80" s="747"/>
      <c r="H80" s="405"/>
      <c r="I80" s="747"/>
      <c r="J80" s="747" t="s">
        <v>1858</v>
      </c>
      <c r="K80" s="402"/>
      <c r="L80" s="406" t="s">
        <v>245</v>
      </c>
      <c r="M80" s="747"/>
      <c r="N80" s="747"/>
      <c r="O80" s="747"/>
      <c r="P80" s="775"/>
      <c r="Q80" s="776"/>
    </row>
    <row r="81" spans="2:17" ht="30" x14ac:dyDescent="0.25">
      <c r="B81" s="104"/>
      <c r="C81" s="803"/>
      <c r="D81" s="104"/>
      <c r="E81" s="94"/>
      <c r="F81" s="94"/>
      <c r="G81" s="804"/>
      <c r="H81" s="111"/>
      <c r="I81" s="95"/>
      <c r="J81" s="104" t="s">
        <v>1857</v>
      </c>
      <c r="K81" s="269"/>
      <c r="L81" s="107" t="s">
        <v>245</v>
      </c>
      <c r="M81" s="746"/>
      <c r="N81" s="746"/>
      <c r="O81" s="746"/>
      <c r="P81" s="1392"/>
      <c r="Q81" s="1392"/>
    </row>
    <row r="82" spans="2:17" ht="45" x14ac:dyDescent="0.25">
      <c r="B82" s="104"/>
      <c r="C82" s="866"/>
      <c r="D82" s="865"/>
      <c r="E82" s="97"/>
      <c r="F82" s="94"/>
      <c r="G82" s="804"/>
      <c r="H82" s="111"/>
      <c r="I82" s="95"/>
      <c r="J82" s="104" t="s">
        <v>1856</v>
      </c>
      <c r="K82" s="269"/>
      <c r="L82" s="107"/>
      <c r="M82" s="746"/>
      <c r="N82" s="746"/>
      <c r="O82" s="746"/>
      <c r="P82" s="1410"/>
      <c r="Q82" s="1411"/>
    </row>
    <row r="83" spans="2:17" ht="60" x14ac:dyDescent="0.25">
      <c r="B83" s="104"/>
      <c r="C83" s="866"/>
      <c r="D83" s="865"/>
      <c r="E83" s="97"/>
      <c r="F83" s="94"/>
      <c r="G83" s="360"/>
      <c r="H83" s="111"/>
      <c r="I83" s="95"/>
      <c r="J83" s="107" t="s">
        <v>1855</v>
      </c>
      <c r="K83" s="853" t="s">
        <v>1854</v>
      </c>
      <c r="L83" s="107" t="s">
        <v>1845</v>
      </c>
      <c r="M83" s="746"/>
      <c r="N83" s="746"/>
      <c r="O83" s="746"/>
      <c r="P83" s="1410"/>
      <c r="Q83" s="1411"/>
    </row>
    <row r="84" spans="2:17" ht="60" x14ac:dyDescent="0.25">
      <c r="B84" s="104" t="s">
        <v>858</v>
      </c>
      <c r="C84" s="861" t="s">
        <v>215</v>
      </c>
      <c r="D84" s="862" t="s">
        <v>1853</v>
      </c>
      <c r="E84" s="41">
        <v>1103100897</v>
      </c>
      <c r="F84" s="41" t="s">
        <v>1852</v>
      </c>
      <c r="G84" s="739" t="s">
        <v>1838</v>
      </c>
      <c r="H84" s="200">
        <v>40445</v>
      </c>
      <c r="I84" s="41" t="s">
        <v>81</v>
      </c>
      <c r="J84" s="120" t="s">
        <v>1851</v>
      </c>
      <c r="K84" s="201" t="s">
        <v>1850</v>
      </c>
      <c r="L84" s="120" t="s">
        <v>245</v>
      </c>
      <c r="M84" s="746" t="s">
        <v>20</v>
      </c>
      <c r="N84" s="746" t="s">
        <v>20</v>
      </c>
      <c r="O84" s="746" t="s">
        <v>20</v>
      </c>
      <c r="P84" s="41"/>
      <c r="Q84" s="41"/>
    </row>
    <row r="85" spans="2:17" ht="45" x14ac:dyDescent="0.25">
      <c r="B85" s="104"/>
      <c r="C85" s="864"/>
      <c r="D85" s="863"/>
      <c r="E85" s="267"/>
      <c r="F85" s="41"/>
      <c r="G85" s="746"/>
      <c r="H85" s="200"/>
      <c r="I85" s="41"/>
      <c r="J85" s="120" t="s">
        <v>1849</v>
      </c>
      <c r="K85" s="201" t="s">
        <v>1848</v>
      </c>
      <c r="L85" s="120" t="s">
        <v>245</v>
      </c>
      <c r="M85" s="746"/>
      <c r="N85" s="746"/>
      <c r="O85" s="746"/>
      <c r="P85" s="41"/>
      <c r="Q85" s="41"/>
    </row>
    <row r="86" spans="2:17" ht="45" x14ac:dyDescent="0.25">
      <c r="B86" s="272"/>
      <c r="C86" s="861"/>
      <c r="D86" s="863"/>
      <c r="E86" s="267"/>
      <c r="F86" s="41"/>
      <c r="G86" s="746"/>
      <c r="H86" s="200"/>
      <c r="I86" s="41"/>
      <c r="J86" s="120" t="s">
        <v>1847</v>
      </c>
      <c r="K86" s="201" t="s">
        <v>1846</v>
      </c>
      <c r="L86" s="120" t="s">
        <v>1845</v>
      </c>
      <c r="M86" s="746"/>
      <c r="N86" s="746"/>
      <c r="O86" s="746"/>
      <c r="P86" s="41"/>
      <c r="Q86" s="41"/>
    </row>
    <row r="87" spans="2:17" ht="30" x14ac:dyDescent="0.25">
      <c r="B87" s="104"/>
      <c r="C87" s="861"/>
      <c r="D87" s="862"/>
      <c r="E87" s="41"/>
      <c r="F87" s="41"/>
      <c r="G87" s="739"/>
      <c r="H87" s="200"/>
      <c r="I87" s="41"/>
      <c r="J87" s="120" t="s">
        <v>1844</v>
      </c>
      <c r="K87" s="200" t="s">
        <v>1843</v>
      </c>
      <c r="L87" s="120" t="s">
        <v>1842</v>
      </c>
      <c r="M87" s="746"/>
      <c r="N87" s="746"/>
      <c r="O87" s="746"/>
      <c r="P87" s="41"/>
      <c r="Q87" s="41"/>
    </row>
    <row r="88" spans="2:17" ht="30" x14ac:dyDescent="0.25">
      <c r="B88" s="104"/>
      <c r="C88" s="861"/>
      <c r="D88" s="862"/>
      <c r="E88" s="41"/>
      <c r="F88" s="41"/>
      <c r="G88" s="739"/>
      <c r="H88" s="200"/>
      <c r="I88" s="41"/>
      <c r="J88" s="120" t="s">
        <v>1841</v>
      </c>
      <c r="K88" s="200" t="s">
        <v>1840</v>
      </c>
      <c r="L88" s="120" t="s">
        <v>245</v>
      </c>
      <c r="M88" s="746"/>
      <c r="N88" s="746"/>
      <c r="O88" s="746"/>
      <c r="P88" s="41"/>
      <c r="Q88" s="41"/>
    </row>
    <row r="89" spans="2:17" ht="45" x14ac:dyDescent="0.25">
      <c r="B89" s="104" t="s">
        <v>858</v>
      </c>
      <c r="C89" s="861" t="s">
        <v>1310</v>
      </c>
      <c r="D89" s="120" t="s">
        <v>1839</v>
      </c>
      <c r="E89" s="41">
        <v>64696339</v>
      </c>
      <c r="F89" s="41" t="s">
        <v>274</v>
      </c>
      <c r="G89" s="739" t="s">
        <v>1838</v>
      </c>
      <c r="H89" s="200">
        <v>38270</v>
      </c>
      <c r="I89" s="41" t="s">
        <v>81</v>
      </c>
      <c r="J89" s="120" t="s">
        <v>1837</v>
      </c>
      <c r="K89" s="200" t="s">
        <v>1836</v>
      </c>
      <c r="L89" s="120" t="s">
        <v>1835</v>
      </c>
      <c r="M89" s="746" t="s">
        <v>20</v>
      </c>
      <c r="N89" s="746" t="s">
        <v>20</v>
      </c>
      <c r="O89" s="746" t="s">
        <v>20</v>
      </c>
      <c r="P89" s="41"/>
      <c r="Q89" s="41"/>
    </row>
    <row r="90" spans="2:17" ht="60" x14ac:dyDescent="0.25">
      <c r="B90" s="104"/>
      <c r="C90" s="746"/>
      <c r="D90" s="120"/>
      <c r="E90" s="41"/>
      <c r="F90" s="41"/>
      <c r="G90" s="739"/>
      <c r="H90" s="200"/>
      <c r="I90" s="41"/>
      <c r="J90" s="120" t="s">
        <v>1834</v>
      </c>
      <c r="K90" s="200"/>
      <c r="L90" s="120" t="s">
        <v>1833</v>
      </c>
      <c r="M90" s="746"/>
      <c r="N90" s="746"/>
      <c r="O90" s="746"/>
      <c r="P90" s="2250"/>
      <c r="Q90" s="2251"/>
    </row>
    <row r="91" spans="2:17" ht="30" x14ac:dyDescent="0.25">
      <c r="B91" s="104"/>
      <c r="C91" s="746"/>
      <c r="D91" s="120"/>
      <c r="E91" s="41"/>
      <c r="F91" s="41"/>
      <c r="G91" s="739"/>
      <c r="H91" s="200"/>
      <c r="I91" s="41"/>
      <c r="J91" s="120" t="s">
        <v>1832</v>
      </c>
      <c r="K91" s="200" t="s">
        <v>1831</v>
      </c>
      <c r="L91" s="120" t="s">
        <v>274</v>
      </c>
      <c r="M91" s="746"/>
      <c r="N91" s="746"/>
      <c r="O91" s="746"/>
      <c r="P91" s="41"/>
      <c r="Q91" s="41"/>
    </row>
    <row r="92" spans="2:17" ht="30" x14ac:dyDescent="0.25">
      <c r="B92" s="104"/>
      <c r="C92" s="746"/>
      <c r="D92" s="120"/>
      <c r="E92" s="41"/>
      <c r="F92" s="41"/>
      <c r="G92" s="739"/>
      <c r="H92" s="200"/>
      <c r="I92" s="41"/>
      <c r="J92" s="120" t="s">
        <v>1830</v>
      </c>
      <c r="K92" s="200" t="s">
        <v>1829</v>
      </c>
      <c r="L92" s="120" t="s">
        <v>1828</v>
      </c>
      <c r="M92" s="746"/>
      <c r="N92" s="746"/>
      <c r="O92" s="746"/>
      <c r="P92" s="41"/>
      <c r="Q92" s="41"/>
    </row>
    <row r="93" spans="2:17" ht="30" x14ac:dyDescent="0.25">
      <c r="B93" s="104"/>
      <c r="C93" s="746"/>
      <c r="D93" s="120"/>
      <c r="E93" s="41"/>
      <c r="F93" s="41"/>
      <c r="G93" s="739"/>
      <c r="H93" s="200"/>
      <c r="I93" s="41"/>
      <c r="J93" s="120" t="s">
        <v>453</v>
      </c>
      <c r="K93" s="200" t="s">
        <v>1827</v>
      </c>
      <c r="L93" s="120" t="s">
        <v>1826</v>
      </c>
      <c r="M93" s="746"/>
      <c r="N93" s="746"/>
      <c r="O93" s="746"/>
      <c r="P93" s="2204"/>
      <c r="Q93" s="2204"/>
    </row>
    <row r="94" spans="2:17" ht="30" x14ac:dyDescent="0.25">
      <c r="B94" s="104"/>
      <c r="C94" s="746"/>
      <c r="D94" s="120"/>
      <c r="E94" s="41"/>
      <c r="F94" s="41"/>
      <c r="G94" s="739"/>
      <c r="H94" s="200"/>
      <c r="I94" s="41"/>
      <c r="J94" s="120" t="s">
        <v>1825</v>
      </c>
      <c r="K94" s="200" t="s">
        <v>1824</v>
      </c>
      <c r="L94" s="120" t="s">
        <v>1823</v>
      </c>
      <c r="M94" s="746"/>
      <c r="N94" s="746"/>
      <c r="O94" s="746"/>
      <c r="P94" s="41"/>
      <c r="Q94" s="41"/>
    </row>
    <row r="95" spans="2:17" ht="30" x14ac:dyDescent="0.25">
      <c r="B95" s="104"/>
      <c r="C95" s="746"/>
      <c r="D95" s="120"/>
      <c r="E95" s="41"/>
      <c r="F95" s="41"/>
      <c r="G95" s="739"/>
      <c r="H95" s="200"/>
      <c r="I95" s="41"/>
      <c r="J95" s="120" t="s">
        <v>1822</v>
      </c>
      <c r="K95" s="200" t="s">
        <v>1821</v>
      </c>
      <c r="L95" s="120" t="s">
        <v>1820</v>
      </c>
      <c r="M95" s="746"/>
      <c r="N95" s="746"/>
      <c r="O95" s="746"/>
      <c r="P95" s="41"/>
      <c r="Q95" s="41"/>
    </row>
    <row r="96" spans="2:17" ht="60" x14ac:dyDescent="0.25">
      <c r="B96" s="104"/>
      <c r="C96" s="746"/>
      <c r="D96" s="120"/>
      <c r="E96" s="41"/>
      <c r="F96" s="41"/>
      <c r="G96" s="739"/>
      <c r="H96" s="200"/>
      <c r="I96" s="41"/>
      <c r="J96" s="120" t="s">
        <v>1819</v>
      </c>
      <c r="K96" s="200" t="s">
        <v>1818</v>
      </c>
      <c r="L96" s="120" t="s">
        <v>1817</v>
      </c>
      <c r="M96" s="746"/>
      <c r="N96" s="746"/>
      <c r="O96" s="746"/>
      <c r="P96" s="41"/>
      <c r="Q96" s="41"/>
    </row>
    <row r="97" spans="2:17" ht="45" x14ac:dyDescent="0.25">
      <c r="B97" s="104" t="s">
        <v>1776</v>
      </c>
      <c r="C97" s="861" t="s">
        <v>111</v>
      </c>
      <c r="D97" s="120" t="s">
        <v>1816</v>
      </c>
      <c r="E97" s="41">
        <v>1102805539</v>
      </c>
      <c r="F97" s="41" t="s">
        <v>274</v>
      </c>
      <c r="G97" s="739" t="s">
        <v>1815</v>
      </c>
      <c r="H97" s="200">
        <v>40998</v>
      </c>
      <c r="I97" s="41" t="s">
        <v>81</v>
      </c>
      <c r="J97" s="120" t="s">
        <v>1814</v>
      </c>
      <c r="K97" s="201" t="s">
        <v>1813</v>
      </c>
      <c r="L97" s="120" t="s">
        <v>1812</v>
      </c>
      <c r="M97" s="746" t="s">
        <v>20</v>
      </c>
      <c r="N97" s="746" t="s">
        <v>20</v>
      </c>
      <c r="O97" s="746" t="s">
        <v>20</v>
      </c>
      <c r="P97" s="41"/>
      <c r="Q97" s="41"/>
    </row>
    <row r="98" spans="2:17" x14ac:dyDescent="0.25">
      <c r="B98" s="41"/>
      <c r="C98" s="41"/>
      <c r="D98" s="41"/>
      <c r="E98" s="41"/>
      <c r="F98" s="41"/>
      <c r="G98" s="41"/>
      <c r="H98" s="41"/>
      <c r="I98" s="41"/>
      <c r="J98" s="120" t="s">
        <v>1811</v>
      </c>
      <c r="K98" s="200" t="s">
        <v>1810</v>
      </c>
      <c r="L98" s="120" t="s">
        <v>274</v>
      </c>
      <c r="M98" s="746"/>
      <c r="N98" s="746"/>
      <c r="O98" s="746"/>
      <c r="P98" s="41"/>
      <c r="Q98" s="41"/>
    </row>
    <row r="99" spans="2:17" ht="60" x14ac:dyDescent="0.25">
      <c r="B99" s="104" t="s">
        <v>1776</v>
      </c>
      <c r="C99" s="861" t="s">
        <v>111</v>
      </c>
      <c r="D99" s="120" t="s">
        <v>1809</v>
      </c>
      <c r="E99" s="41">
        <v>1102828923</v>
      </c>
      <c r="F99" s="41" t="s">
        <v>274</v>
      </c>
      <c r="G99" s="739" t="s">
        <v>1808</v>
      </c>
      <c r="H99" s="200">
        <v>41026</v>
      </c>
      <c r="I99" s="41" t="s">
        <v>81</v>
      </c>
      <c r="J99" s="120" t="s">
        <v>342</v>
      </c>
      <c r="K99" s="201" t="s">
        <v>1807</v>
      </c>
      <c r="L99" s="120" t="s">
        <v>1806</v>
      </c>
      <c r="M99" s="746" t="s">
        <v>20</v>
      </c>
      <c r="N99" s="746" t="s">
        <v>21</v>
      </c>
      <c r="O99" s="746" t="s">
        <v>20</v>
      </c>
      <c r="P99" s="2250" t="s">
        <v>1805</v>
      </c>
      <c r="Q99" s="2251"/>
    </row>
    <row r="100" spans="2:17" ht="30" x14ac:dyDescent="0.25">
      <c r="B100" s="104" t="s">
        <v>1776</v>
      </c>
      <c r="C100" s="861" t="s">
        <v>111</v>
      </c>
      <c r="D100" s="120" t="s">
        <v>1804</v>
      </c>
      <c r="E100" s="41">
        <v>1102839285</v>
      </c>
      <c r="F100" s="41" t="s">
        <v>274</v>
      </c>
      <c r="G100" s="739" t="s">
        <v>701</v>
      </c>
      <c r="H100" s="200">
        <v>41847</v>
      </c>
      <c r="I100" s="41" t="s">
        <v>81</v>
      </c>
      <c r="J100" s="120" t="s">
        <v>1803</v>
      </c>
      <c r="K100" s="201" t="s">
        <v>1802</v>
      </c>
      <c r="L100" s="120" t="s">
        <v>1801</v>
      </c>
      <c r="M100" s="746" t="s">
        <v>20</v>
      </c>
      <c r="N100" s="746" t="s">
        <v>21</v>
      </c>
      <c r="O100" s="746"/>
      <c r="P100" s="1595" t="s">
        <v>1800</v>
      </c>
      <c r="Q100" s="1596"/>
    </row>
    <row r="101" spans="2:17" ht="45" x14ac:dyDescent="0.25">
      <c r="B101" s="104"/>
      <c r="C101" s="746"/>
      <c r="D101" s="120"/>
      <c r="E101" s="41"/>
      <c r="F101" s="41"/>
      <c r="G101" s="739"/>
      <c r="H101" s="200"/>
      <c r="I101" s="41"/>
      <c r="J101" s="120" t="s">
        <v>1799</v>
      </c>
      <c r="K101" s="200" t="s">
        <v>1798</v>
      </c>
      <c r="L101" s="120" t="s">
        <v>1797</v>
      </c>
      <c r="M101" s="746"/>
      <c r="N101" s="746"/>
      <c r="O101" s="746"/>
      <c r="P101" s="1597"/>
      <c r="Q101" s="1598"/>
    </row>
    <row r="102" spans="2:17" ht="45" x14ac:dyDescent="0.25">
      <c r="B102" s="104"/>
      <c r="C102" s="746"/>
      <c r="D102" s="120"/>
      <c r="E102" s="41"/>
      <c r="F102" s="41"/>
      <c r="G102" s="739"/>
      <c r="H102" s="200"/>
      <c r="I102" s="41"/>
      <c r="J102" s="120" t="s">
        <v>1796</v>
      </c>
      <c r="K102" s="200" t="s">
        <v>1795</v>
      </c>
      <c r="L102" s="120" t="s">
        <v>1794</v>
      </c>
      <c r="M102" s="746"/>
      <c r="N102" s="746"/>
      <c r="O102" s="746"/>
      <c r="P102" s="1597"/>
      <c r="Q102" s="1598"/>
    </row>
    <row r="103" spans="2:17" ht="30" x14ac:dyDescent="0.25">
      <c r="B103" s="104"/>
      <c r="C103" s="746"/>
      <c r="D103" s="120"/>
      <c r="E103" s="41"/>
      <c r="F103" s="41"/>
      <c r="G103" s="739"/>
      <c r="H103" s="200"/>
      <c r="I103" s="41"/>
      <c r="J103" s="120" t="s">
        <v>1069</v>
      </c>
      <c r="K103" s="200" t="s">
        <v>1793</v>
      </c>
      <c r="L103" s="120" t="s">
        <v>1792</v>
      </c>
      <c r="M103" s="746"/>
      <c r="N103" s="746"/>
      <c r="O103" s="746"/>
      <c r="P103" s="1599"/>
      <c r="Q103" s="1600"/>
    </row>
    <row r="104" spans="2:17" x14ac:dyDescent="0.25">
      <c r="B104" s="104"/>
      <c r="C104" s="746"/>
      <c r="D104" s="120"/>
      <c r="E104" s="41"/>
      <c r="F104" s="41"/>
      <c r="G104" s="739"/>
      <c r="H104" s="200"/>
      <c r="I104" s="41"/>
      <c r="J104" s="120" t="s">
        <v>1791</v>
      </c>
      <c r="K104" s="200" t="s">
        <v>1790</v>
      </c>
      <c r="L104" s="120" t="s">
        <v>245</v>
      </c>
      <c r="M104" s="746"/>
      <c r="N104" s="746"/>
      <c r="O104" s="746"/>
      <c r="P104" s="1390" t="s">
        <v>1789</v>
      </c>
      <c r="Q104" s="1391"/>
    </row>
    <row r="105" spans="2:17" ht="60" x14ac:dyDescent="0.25">
      <c r="B105" s="104" t="s">
        <v>1776</v>
      </c>
      <c r="C105" s="746" t="s">
        <v>111</v>
      </c>
      <c r="D105" s="120" t="s">
        <v>1788</v>
      </c>
      <c r="E105" s="41">
        <v>1104419175</v>
      </c>
      <c r="F105" s="41" t="s">
        <v>113</v>
      </c>
      <c r="G105" s="739" t="s">
        <v>161</v>
      </c>
      <c r="H105" s="200">
        <v>41264</v>
      </c>
      <c r="I105" s="41" t="s">
        <v>81</v>
      </c>
      <c r="J105" s="120" t="s">
        <v>1787</v>
      </c>
      <c r="K105" s="201" t="s">
        <v>1786</v>
      </c>
      <c r="L105" s="120" t="s">
        <v>1785</v>
      </c>
      <c r="M105" s="746" t="s">
        <v>20</v>
      </c>
      <c r="N105" s="746" t="s">
        <v>20</v>
      </c>
      <c r="O105" s="746" t="s">
        <v>20</v>
      </c>
      <c r="P105" s="755"/>
      <c r="Q105" s="756"/>
    </row>
    <row r="106" spans="2:17" ht="60" x14ac:dyDescent="0.25">
      <c r="B106" s="41"/>
      <c r="C106" s="41"/>
      <c r="D106" s="120"/>
      <c r="E106" s="41"/>
      <c r="F106" s="41"/>
      <c r="G106" s="739"/>
      <c r="H106" s="200"/>
      <c r="I106" s="41"/>
      <c r="J106" s="120" t="s">
        <v>1784</v>
      </c>
      <c r="K106" s="201" t="s">
        <v>1783</v>
      </c>
      <c r="L106" s="120" t="s">
        <v>1782</v>
      </c>
      <c r="M106" s="746"/>
      <c r="N106" s="746"/>
      <c r="O106" s="746"/>
      <c r="P106" s="755"/>
      <c r="Q106" s="756"/>
    </row>
    <row r="107" spans="2:17" ht="60" x14ac:dyDescent="0.25">
      <c r="B107" s="104" t="s">
        <v>1776</v>
      </c>
      <c r="C107" s="746" t="s">
        <v>111</v>
      </c>
      <c r="D107" s="120" t="s">
        <v>1781</v>
      </c>
      <c r="E107" s="41">
        <v>1100684796</v>
      </c>
      <c r="F107" s="41" t="s">
        <v>274</v>
      </c>
      <c r="G107" s="739" t="s">
        <v>1780</v>
      </c>
      <c r="H107" s="200">
        <v>41243</v>
      </c>
      <c r="I107" s="41" t="s">
        <v>81</v>
      </c>
      <c r="J107" s="120" t="s">
        <v>1779</v>
      </c>
      <c r="K107" s="201" t="s">
        <v>1778</v>
      </c>
      <c r="L107" s="120" t="s">
        <v>1777</v>
      </c>
      <c r="M107" s="746" t="s">
        <v>20</v>
      </c>
      <c r="N107" s="746" t="s">
        <v>20</v>
      </c>
      <c r="O107" s="746" t="s">
        <v>20</v>
      </c>
      <c r="P107" s="755"/>
      <c r="Q107" s="756"/>
    </row>
    <row r="108" spans="2:17" ht="58.15" customHeight="1" x14ac:dyDescent="0.25">
      <c r="B108" s="104" t="s">
        <v>1776</v>
      </c>
      <c r="C108" s="746" t="s">
        <v>111</v>
      </c>
      <c r="D108" s="120" t="s">
        <v>1775</v>
      </c>
      <c r="E108" s="41">
        <v>1102799552</v>
      </c>
      <c r="F108" s="41" t="s">
        <v>113</v>
      </c>
      <c r="G108" s="739" t="s">
        <v>161</v>
      </c>
      <c r="H108" s="200">
        <v>39906</v>
      </c>
      <c r="I108" s="41" t="s">
        <v>81</v>
      </c>
      <c r="J108" s="120" t="s">
        <v>1774</v>
      </c>
      <c r="K108" s="860" t="s">
        <v>1773</v>
      </c>
      <c r="L108" s="120" t="s">
        <v>1769</v>
      </c>
      <c r="M108" s="746" t="s">
        <v>20</v>
      </c>
      <c r="N108" s="746" t="s">
        <v>21</v>
      </c>
      <c r="O108" s="746" t="s">
        <v>20</v>
      </c>
      <c r="P108" s="1406" t="s">
        <v>1772</v>
      </c>
      <c r="Q108" s="1407"/>
    </row>
    <row r="109" spans="2:17" ht="45" x14ac:dyDescent="0.25">
      <c r="B109" s="104"/>
      <c r="C109" s="746"/>
      <c r="D109" s="120"/>
      <c r="E109" s="41"/>
      <c r="F109" s="41"/>
      <c r="G109" s="739"/>
      <c r="H109" s="200"/>
      <c r="I109" s="41"/>
      <c r="J109" s="120" t="s">
        <v>1771</v>
      </c>
      <c r="K109" s="200" t="s">
        <v>1770</v>
      </c>
      <c r="L109" s="120" t="s">
        <v>1769</v>
      </c>
      <c r="M109" s="746"/>
      <c r="N109" s="746"/>
      <c r="O109" s="746"/>
      <c r="P109" s="755"/>
      <c r="Q109" s="756"/>
    </row>
    <row r="110" spans="2:17" ht="15.75" thickBot="1" x14ac:dyDescent="0.3">
      <c r="B110" s="407"/>
      <c r="C110" s="13"/>
      <c r="D110" s="248"/>
      <c r="G110" s="249"/>
      <c r="H110" s="250"/>
      <c r="J110" s="248"/>
      <c r="K110" s="250"/>
      <c r="L110" s="248"/>
      <c r="M110" s="13"/>
      <c r="N110" s="13"/>
      <c r="O110" s="13"/>
    </row>
    <row r="111" spans="2:17" ht="27" thickBot="1" x14ac:dyDescent="0.3">
      <c r="B111" s="1393" t="s">
        <v>143</v>
      </c>
      <c r="C111" s="1394"/>
      <c r="D111" s="1394"/>
      <c r="E111" s="1394"/>
      <c r="F111" s="1394"/>
      <c r="G111" s="1394"/>
      <c r="H111" s="1394"/>
      <c r="I111" s="1394"/>
      <c r="J111" s="1394"/>
      <c r="K111" s="1394"/>
      <c r="L111" s="1394"/>
      <c r="M111" s="1394"/>
      <c r="N111" s="1395"/>
    </row>
    <row r="114" spans="1:26" ht="30" x14ac:dyDescent="0.25">
      <c r="B114" s="92" t="s">
        <v>19</v>
      </c>
      <c r="C114" s="92" t="s">
        <v>144</v>
      </c>
      <c r="D114" s="1387" t="s">
        <v>77</v>
      </c>
      <c r="E114" s="1388"/>
    </row>
    <row r="115" spans="1:26" x14ac:dyDescent="0.25">
      <c r="B115" s="120" t="s">
        <v>145</v>
      </c>
      <c r="C115" s="746" t="s">
        <v>20</v>
      </c>
      <c r="D115" s="1389"/>
      <c r="E115" s="1389"/>
    </row>
    <row r="118" spans="1:26" ht="26.25" x14ac:dyDescent="0.25">
      <c r="B118" s="1408" t="s">
        <v>146</v>
      </c>
      <c r="C118" s="1409"/>
      <c r="D118" s="1409"/>
      <c r="E118" s="1409"/>
      <c r="F118" s="1409"/>
      <c r="G118" s="1409"/>
      <c r="H118" s="1409"/>
      <c r="I118" s="1409"/>
      <c r="J118" s="1409"/>
      <c r="K118" s="1409"/>
      <c r="L118" s="1409"/>
      <c r="M118" s="1409"/>
      <c r="N118" s="1409"/>
      <c r="O118" s="1409"/>
      <c r="P118" s="1409"/>
    </row>
    <row r="120" spans="1:26" ht="15.75" thickBot="1" x14ac:dyDescent="0.3"/>
    <row r="121" spans="1:26" ht="27" thickBot="1" x14ac:dyDescent="0.3">
      <c r="B121" s="1393" t="s">
        <v>147</v>
      </c>
      <c r="C121" s="1394"/>
      <c r="D121" s="1394"/>
      <c r="E121" s="1394"/>
      <c r="F121" s="1394"/>
      <c r="G121" s="1394"/>
      <c r="H121" s="1394"/>
      <c r="I121" s="1394"/>
      <c r="J121" s="1394"/>
      <c r="K121" s="1394"/>
      <c r="L121" s="1394"/>
      <c r="M121" s="1394"/>
      <c r="N121" s="1395"/>
    </row>
    <row r="123" spans="1:26" ht="15.75" thickBot="1" x14ac:dyDescent="0.3">
      <c r="M123" s="46"/>
      <c r="N123" s="46"/>
    </row>
    <row r="124" spans="1:26" s="13" customFormat="1" ht="60.75" thickBot="1" x14ac:dyDescent="0.3">
      <c r="B124" s="47" t="s">
        <v>35</v>
      </c>
      <c r="C124" s="47" t="s">
        <v>36</v>
      </c>
      <c r="D124" s="47" t="s">
        <v>37</v>
      </c>
      <c r="E124" s="47" t="s">
        <v>38</v>
      </c>
      <c r="F124" s="47" t="s">
        <v>39</v>
      </c>
      <c r="G124" s="47" t="s">
        <v>40</v>
      </c>
      <c r="H124" s="47" t="s">
        <v>41</v>
      </c>
      <c r="I124" s="47" t="s">
        <v>42</v>
      </c>
      <c r="J124" s="47" t="s">
        <v>43</v>
      </c>
      <c r="K124" s="47" t="s">
        <v>44</v>
      </c>
      <c r="L124" s="47" t="s">
        <v>45</v>
      </c>
      <c r="M124" s="48" t="s">
        <v>46</v>
      </c>
      <c r="N124" s="47" t="s">
        <v>47</v>
      </c>
      <c r="O124" s="47" t="s">
        <v>48</v>
      </c>
      <c r="P124" s="49" t="s">
        <v>49</v>
      </c>
      <c r="Q124" s="49" t="s">
        <v>50</v>
      </c>
    </row>
    <row r="125" spans="1:26" s="62" customFormat="1" ht="15.75" thickBot="1" x14ac:dyDescent="0.3">
      <c r="A125" s="50">
        <v>1</v>
      </c>
      <c r="B125" s="1443"/>
      <c r="C125" s="1443"/>
      <c r="D125" s="1443"/>
      <c r="E125" s="1443"/>
      <c r="F125" s="1443"/>
      <c r="G125" s="1443"/>
      <c r="H125" s="1443"/>
      <c r="I125" s="1443"/>
      <c r="J125" s="1443"/>
      <c r="K125" s="1443"/>
      <c r="L125" s="1443"/>
      <c r="M125" s="1444"/>
      <c r="N125" s="75"/>
      <c r="O125" s="77"/>
      <c r="P125" s="77"/>
      <c r="Q125" s="65"/>
      <c r="R125" s="61"/>
      <c r="S125" s="61"/>
      <c r="T125" s="61"/>
      <c r="U125" s="61"/>
      <c r="V125" s="61"/>
      <c r="W125" s="61"/>
      <c r="X125" s="61"/>
      <c r="Y125" s="61"/>
      <c r="Z125" s="61"/>
    </row>
    <row r="126" spans="1:26" s="62" customFormat="1" x14ac:dyDescent="0.25">
      <c r="A126" s="50">
        <f>+A125+1</f>
        <v>2</v>
      </c>
      <c r="B126" s="71"/>
      <c r="C126" s="72"/>
      <c r="D126" s="72"/>
      <c r="E126" s="76"/>
      <c r="F126" s="73"/>
      <c r="G126" s="225"/>
      <c r="H126" s="226"/>
      <c r="I126" s="74"/>
      <c r="J126" s="74"/>
      <c r="K126" s="75"/>
      <c r="L126" s="75"/>
      <c r="M126" s="75"/>
      <c r="N126" s="75"/>
      <c r="O126" s="77"/>
      <c r="P126" s="77"/>
      <c r="Q126" s="65"/>
      <c r="R126" s="61"/>
      <c r="S126" s="61"/>
      <c r="T126" s="61"/>
      <c r="U126" s="61"/>
      <c r="V126" s="61"/>
      <c r="W126" s="61"/>
      <c r="X126" s="61"/>
      <c r="Y126" s="61"/>
      <c r="Z126" s="61"/>
    </row>
    <row r="127" spans="1:26" s="62" customFormat="1" x14ac:dyDescent="0.25">
      <c r="A127" s="50">
        <f>+A126+1</f>
        <v>3</v>
      </c>
      <c r="B127" s="71"/>
      <c r="C127" s="72"/>
      <c r="D127" s="71"/>
      <c r="E127" s="76"/>
      <c r="F127" s="73"/>
      <c r="G127" s="228"/>
      <c r="H127" s="226"/>
      <c r="I127" s="74"/>
      <c r="J127" s="74"/>
      <c r="K127" s="75"/>
      <c r="L127" s="75"/>
      <c r="M127" s="75"/>
      <c r="N127" s="75"/>
      <c r="O127" s="77"/>
      <c r="P127" s="77"/>
      <c r="Q127" s="65"/>
      <c r="R127" s="61"/>
      <c r="S127" s="61"/>
      <c r="T127" s="61"/>
      <c r="U127" s="61"/>
      <c r="V127" s="61"/>
      <c r="W127" s="61"/>
      <c r="X127" s="61"/>
      <c r="Y127" s="61"/>
      <c r="Z127" s="61"/>
    </row>
    <row r="128" spans="1:26" s="62" customFormat="1" x14ac:dyDescent="0.25">
      <c r="A128" s="50">
        <f>+A127+1</f>
        <v>4</v>
      </c>
      <c r="B128" s="71"/>
      <c r="C128" s="72"/>
      <c r="D128" s="71"/>
      <c r="E128" s="76"/>
      <c r="F128" s="73"/>
      <c r="G128" s="228"/>
      <c r="H128" s="226"/>
      <c r="I128" s="74"/>
      <c r="J128" s="74"/>
      <c r="K128" s="75"/>
      <c r="L128" s="75"/>
      <c r="M128" s="75"/>
      <c r="N128" s="75"/>
      <c r="O128" s="77"/>
      <c r="P128" s="77"/>
      <c r="Q128" s="65"/>
      <c r="R128" s="61"/>
      <c r="S128" s="61"/>
      <c r="T128" s="61"/>
      <c r="U128" s="61"/>
      <c r="V128" s="61"/>
      <c r="W128" s="61"/>
      <c r="X128" s="61"/>
      <c r="Y128" s="61"/>
      <c r="Z128" s="61"/>
    </row>
    <row r="129" spans="1:26" s="62" customFormat="1" x14ac:dyDescent="0.25">
      <c r="A129" s="50">
        <f>+A128+1</f>
        <v>5</v>
      </c>
      <c r="B129" s="71"/>
      <c r="C129" s="71"/>
      <c r="D129" s="71"/>
      <c r="E129" s="76"/>
      <c r="F129" s="73"/>
      <c r="G129" s="228"/>
      <c r="H129" s="226"/>
      <c r="I129" s="74"/>
      <c r="J129" s="74"/>
      <c r="K129" s="75"/>
      <c r="L129" s="75"/>
      <c r="M129" s="75"/>
      <c r="N129" s="75"/>
      <c r="O129" s="77"/>
      <c r="P129" s="77"/>
      <c r="Q129" s="65"/>
      <c r="R129" s="61"/>
      <c r="S129" s="61"/>
      <c r="T129" s="61"/>
      <c r="U129" s="61"/>
      <c r="V129" s="61"/>
      <c r="W129" s="61"/>
      <c r="X129" s="61"/>
      <c r="Y129" s="61"/>
      <c r="Z129" s="61"/>
    </row>
    <row r="130" spans="1:26" x14ac:dyDescent="0.25">
      <c r="B130" s="82"/>
      <c r="C130" s="82"/>
      <c r="D130" s="82"/>
      <c r="E130" s="83"/>
      <c r="F130" s="82"/>
      <c r="G130" s="82"/>
      <c r="H130" s="82"/>
      <c r="I130" s="82"/>
      <c r="J130" s="82"/>
      <c r="K130" s="82"/>
      <c r="L130" s="82"/>
      <c r="M130" s="82"/>
      <c r="N130" s="82"/>
      <c r="O130" s="82"/>
      <c r="P130" s="82"/>
    </row>
    <row r="131" spans="1:26" ht="18.75" x14ac:dyDescent="0.25">
      <c r="B131" s="86" t="s">
        <v>151</v>
      </c>
      <c r="C131" s="133" t="e">
        <f>+#REF!</f>
        <v>#REF!</v>
      </c>
      <c r="H131" s="89"/>
      <c r="I131" s="89"/>
      <c r="J131" s="89"/>
      <c r="K131" s="89"/>
      <c r="L131" s="89"/>
      <c r="M131" s="89"/>
      <c r="N131" s="82"/>
      <c r="O131" s="82"/>
      <c r="P131" s="82"/>
    </row>
    <row r="133" spans="1:26" ht="15.75" thickBot="1" x14ac:dyDescent="0.3"/>
    <row r="134" spans="1:26" ht="30.75" thickBot="1" x14ac:dyDescent="0.3">
      <c r="B134" s="134" t="s">
        <v>152</v>
      </c>
      <c r="C134" s="135" t="s">
        <v>153</v>
      </c>
      <c r="D134" s="134" t="s">
        <v>29</v>
      </c>
      <c r="E134" s="135" t="s">
        <v>154</v>
      </c>
    </row>
    <row r="135" spans="1:26" x14ac:dyDescent="0.25">
      <c r="B135" s="136" t="s">
        <v>155</v>
      </c>
      <c r="C135" s="137">
        <v>20</v>
      </c>
      <c r="D135" s="137">
        <v>0</v>
      </c>
      <c r="E135" s="1396">
        <f>+D135+D136+D137</f>
        <v>0</v>
      </c>
    </row>
    <row r="136" spans="1:26" x14ac:dyDescent="0.25">
      <c r="B136" s="136" t="s">
        <v>156</v>
      </c>
      <c r="C136" s="740">
        <v>30</v>
      </c>
      <c r="D136" s="746">
        <v>0</v>
      </c>
      <c r="E136" s="1397"/>
    </row>
    <row r="137" spans="1:26" ht="15.75" thickBot="1" x14ac:dyDescent="0.3">
      <c r="B137" s="136" t="s">
        <v>157</v>
      </c>
      <c r="C137" s="139">
        <v>40</v>
      </c>
      <c r="D137" s="139">
        <v>0</v>
      </c>
      <c r="E137" s="1398"/>
    </row>
    <row r="139" spans="1:26" ht="15.75" thickBot="1" x14ac:dyDescent="0.3"/>
    <row r="140" spans="1:26" ht="27" thickBot="1" x14ac:dyDescent="0.3">
      <c r="B140" s="1393" t="s">
        <v>158</v>
      </c>
      <c r="C140" s="1394"/>
      <c r="D140" s="1394"/>
      <c r="E140" s="1394"/>
      <c r="F140" s="1394"/>
      <c r="G140" s="1394"/>
      <c r="H140" s="1394"/>
      <c r="I140" s="1394"/>
      <c r="J140" s="1394"/>
      <c r="K140" s="1394"/>
      <c r="L140" s="1394"/>
      <c r="M140" s="1394"/>
      <c r="N140" s="1395"/>
    </row>
    <row r="142" spans="1:26" ht="75" x14ac:dyDescent="0.25">
      <c r="B142" s="91" t="s">
        <v>87</v>
      </c>
      <c r="C142" s="91" t="s">
        <v>88</v>
      </c>
      <c r="D142" s="91" t="s">
        <v>89</v>
      </c>
      <c r="E142" s="91" t="s">
        <v>90</v>
      </c>
      <c r="F142" s="91" t="s">
        <v>91</v>
      </c>
      <c r="G142" s="91" t="s">
        <v>92</v>
      </c>
      <c r="H142" s="91" t="s">
        <v>93</v>
      </c>
      <c r="I142" s="91" t="s">
        <v>94</v>
      </c>
      <c r="J142" s="1387" t="s">
        <v>95</v>
      </c>
      <c r="K142" s="1405"/>
      <c r="L142" s="1388"/>
      <c r="M142" s="91" t="s">
        <v>96</v>
      </c>
      <c r="N142" s="91" t="s">
        <v>97</v>
      </c>
      <c r="O142" s="91" t="s">
        <v>98</v>
      </c>
      <c r="P142" s="1387" t="s">
        <v>77</v>
      </c>
      <c r="Q142" s="1388"/>
    </row>
    <row r="143" spans="1:26" ht="60" x14ac:dyDescent="0.25">
      <c r="B143" s="104" t="s">
        <v>320</v>
      </c>
      <c r="C143" s="803" t="s">
        <v>1446</v>
      </c>
      <c r="D143" s="104" t="s">
        <v>1768</v>
      </c>
      <c r="E143" s="94">
        <v>1102830038</v>
      </c>
      <c r="F143" s="94" t="s">
        <v>1767</v>
      </c>
      <c r="G143" s="804" t="s">
        <v>1766</v>
      </c>
      <c r="H143" s="111">
        <v>41158</v>
      </c>
      <c r="I143" s="95" t="s">
        <v>81</v>
      </c>
      <c r="J143" s="106" t="s">
        <v>1765</v>
      </c>
      <c r="K143" s="269" t="s">
        <v>1764</v>
      </c>
      <c r="L143" s="107" t="s">
        <v>1763</v>
      </c>
      <c r="M143" s="746" t="s">
        <v>20</v>
      </c>
      <c r="N143" s="746" t="s">
        <v>21</v>
      </c>
      <c r="O143" s="746" t="s">
        <v>20</v>
      </c>
      <c r="P143" s="1392"/>
      <c r="Q143" s="1392"/>
    </row>
    <row r="144" spans="1:26" ht="60" x14ac:dyDescent="0.25">
      <c r="B144" s="104"/>
      <c r="C144" s="803"/>
      <c r="D144" s="104"/>
      <c r="E144" s="94"/>
      <c r="F144" s="94"/>
      <c r="G144" s="804"/>
      <c r="H144" s="111"/>
      <c r="I144" s="95"/>
      <c r="J144" s="104" t="s">
        <v>1762</v>
      </c>
      <c r="K144" s="269" t="s">
        <v>1761</v>
      </c>
      <c r="L144" s="107" t="s">
        <v>1760</v>
      </c>
      <c r="M144" s="746"/>
      <c r="N144" s="746"/>
      <c r="O144" s="746"/>
      <c r="P144" s="739"/>
      <c r="Q144" s="739"/>
    </row>
    <row r="145" spans="2:17" ht="30" x14ac:dyDescent="0.25">
      <c r="B145" s="104"/>
      <c r="C145" s="803"/>
      <c r="D145" s="104"/>
      <c r="E145" s="94"/>
      <c r="F145" s="94"/>
      <c r="G145" s="804"/>
      <c r="H145" s="111"/>
      <c r="I145" s="95"/>
      <c r="J145" s="106" t="s">
        <v>1223</v>
      </c>
      <c r="K145" s="269" t="s">
        <v>1759</v>
      </c>
      <c r="L145" s="107" t="s">
        <v>1758</v>
      </c>
      <c r="M145" s="746"/>
      <c r="N145" s="746"/>
      <c r="O145" s="746"/>
      <c r="P145" s="739"/>
      <c r="Q145" s="739"/>
    </row>
    <row r="146" spans="2:17" ht="150" x14ac:dyDescent="0.25">
      <c r="B146" s="104" t="s">
        <v>165</v>
      </c>
      <c r="C146" s="803" t="s">
        <v>1446</v>
      </c>
      <c r="D146" s="104" t="s">
        <v>1757</v>
      </c>
      <c r="E146" s="94">
        <v>64567364</v>
      </c>
      <c r="F146" s="104" t="s">
        <v>332</v>
      </c>
      <c r="G146" s="804" t="s">
        <v>453</v>
      </c>
      <c r="H146" s="111">
        <v>36098</v>
      </c>
      <c r="I146" s="95" t="s">
        <v>81</v>
      </c>
      <c r="J146" s="104" t="s">
        <v>1756</v>
      </c>
      <c r="K146" s="269" t="s">
        <v>1755</v>
      </c>
      <c r="L146" s="107" t="s">
        <v>245</v>
      </c>
      <c r="M146" s="746" t="s">
        <v>20</v>
      </c>
      <c r="N146" s="746" t="s">
        <v>20</v>
      </c>
      <c r="O146" s="746" t="s">
        <v>20</v>
      </c>
      <c r="P146" s="746"/>
      <c r="Q146" s="746"/>
    </row>
    <row r="147" spans="2:17" ht="30" x14ac:dyDescent="0.25">
      <c r="B147" s="104" t="s">
        <v>175</v>
      </c>
      <c r="C147" s="803" t="s">
        <v>1446</v>
      </c>
      <c r="D147" s="104" t="s">
        <v>1754</v>
      </c>
      <c r="E147" s="94">
        <v>1102828315</v>
      </c>
      <c r="F147" s="104" t="s">
        <v>1753</v>
      </c>
      <c r="G147" s="804" t="s">
        <v>218</v>
      </c>
      <c r="H147" s="111">
        <v>41158</v>
      </c>
      <c r="I147" s="95" t="s">
        <v>81</v>
      </c>
      <c r="J147" s="104" t="s">
        <v>1752</v>
      </c>
      <c r="K147" s="269" t="s">
        <v>1751</v>
      </c>
      <c r="L147" s="97" t="s">
        <v>1750</v>
      </c>
      <c r="M147" s="746" t="s">
        <v>20</v>
      </c>
      <c r="N147" s="746" t="s">
        <v>20</v>
      </c>
      <c r="O147" s="746" t="s">
        <v>20</v>
      </c>
      <c r="P147" s="1392"/>
      <c r="Q147" s="1392"/>
    </row>
    <row r="148" spans="2:17" x14ac:dyDescent="0.25">
      <c r="B148" s="104"/>
      <c r="C148" s="13"/>
      <c r="F148" s="248"/>
      <c r="H148" s="250"/>
      <c r="K148" s="250"/>
      <c r="M148" s="13"/>
      <c r="N148" s="13"/>
      <c r="O148" s="13"/>
    </row>
    <row r="149" spans="2:17" x14ac:dyDescent="0.25">
      <c r="C149" s="13"/>
      <c r="D149" s="248"/>
      <c r="G149" s="248"/>
      <c r="K149" s="250"/>
      <c r="M149" s="13"/>
      <c r="N149" s="13"/>
      <c r="O149" s="13"/>
    </row>
    <row r="150" spans="2:17" ht="15.75" thickBot="1" x14ac:dyDescent="0.3">
      <c r="C150" s="13"/>
    </row>
    <row r="151" spans="2:17" ht="30" x14ac:dyDescent="0.25">
      <c r="B151" s="42" t="s">
        <v>19</v>
      </c>
      <c r="C151" s="42" t="s">
        <v>152</v>
      </c>
      <c r="D151" s="91" t="s">
        <v>153</v>
      </c>
      <c r="E151" s="42" t="s">
        <v>29</v>
      </c>
      <c r="F151" s="135" t="s">
        <v>182</v>
      </c>
      <c r="G151" s="147"/>
    </row>
    <row r="152" spans="2:17" ht="108" x14ac:dyDescent="0.2">
      <c r="B152" s="1399" t="s">
        <v>183</v>
      </c>
      <c r="C152" s="148" t="s">
        <v>184</v>
      </c>
      <c r="D152" s="746">
        <v>25</v>
      </c>
      <c r="E152" s="746">
        <v>0</v>
      </c>
      <c r="F152" s="1400">
        <f>+E152+E153+E154</f>
        <v>35</v>
      </c>
      <c r="G152" s="149"/>
    </row>
    <row r="153" spans="2:17" ht="96" x14ac:dyDescent="0.2">
      <c r="B153" s="1399"/>
      <c r="C153" s="148" t="s">
        <v>185</v>
      </c>
      <c r="D153" s="739">
        <v>25</v>
      </c>
      <c r="E153" s="746">
        <v>25</v>
      </c>
      <c r="F153" s="1401"/>
      <c r="G153" s="149"/>
    </row>
    <row r="154" spans="2:17" ht="60" x14ac:dyDescent="0.2">
      <c r="B154" s="1399"/>
      <c r="C154" s="148" t="s">
        <v>186</v>
      </c>
      <c r="D154" s="746">
        <v>10</v>
      </c>
      <c r="E154" s="746">
        <v>10</v>
      </c>
      <c r="F154" s="1402"/>
      <c r="G154" s="149"/>
    </row>
    <row r="155" spans="2:17" x14ac:dyDescent="0.25">
      <c r="C155"/>
    </row>
    <row r="158" spans="2:17" x14ac:dyDescent="0.25">
      <c r="B158" s="39" t="s">
        <v>187</v>
      </c>
    </row>
    <row r="161" spans="2:5" x14ac:dyDescent="0.25">
      <c r="B161" s="40" t="s">
        <v>19</v>
      </c>
      <c r="C161" s="40" t="s">
        <v>28</v>
      </c>
      <c r="D161" s="42" t="s">
        <v>29</v>
      </c>
      <c r="E161" s="42" t="s">
        <v>30</v>
      </c>
    </row>
    <row r="162" spans="2:5" ht="28.5" x14ac:dyDescent="0.25">
      <c r="B162" s="43" t="s">
        <v>188</v>
      </c>
      <c r="C162" s="813">
        <v>40</v>
      </c>
      <c r="D162" s="746">
        <f>+E135</f>
        <v>0</v>
      </c>
      <c r="E162" s="1403">
        <f>+D162+D163</f>
        <v>35</v>
      </c>
    </row>
    <row r="163" spans="2:5" ht="42.75" x14ac:dyDescent="0.25">
      <c r="B163" s="43" t="s">
        <v>189</v>
      </c>
      <c r="C163" s="813">
        <v>60</v>
      </c>
      <c r="D163" s="746">
        <f>+F152</f>
        <v>35</v>
      </c>
      <c r="E163" s="1404"/>
    </row>
  </sheetData>
  <mergeCells count="47">
    <mergeCell ref="B2:P2"/>
    <mergeCell ref="B4:P4"/>
    <mergeCell ref="C6:N6"/>
    <mergeCell ref="C7:N7"/>
    <mergeCell ref="C8:N8"/>
    <mergeCell ref="B55:B56"/>
    <mergeCell ref="C55:C56"/>
    <mergeCell ref="D55:E55"/>
    <mergeCell ref="C59:N59"/>
    <mergeCell ref="C9:N9"/>
    <mergeCell ref="C10:E10"/>
    <mergeCell ref="B14:C21"/>
    <mergeCell ref="B22:C22"/>
    <mergeCell ref="E40:E41"/>
    <mergeCell ref="M45:N45"/>
    <mergeCell ref="P108:Q108"/>
    <mergeCell ref="B73:N73"/>
    <mergeCell ref="J76:L76"/>
    <mergeCell ref="P76:Q76"/>
    <mergeCell ref="P81:Q81"/>
    <mergeCell ref="P82:Q82"/>
    <mergeCell ref="P104:Q104"/>
    <mergeCell ref="B61:N61"/>
    <mergeCell ref="O64:P64"/>
    <mergeCell ref="O65:P65"/>
    <mergeCell ref="O66:P66"/>
    <mergeCell ref="O67:P67"/>
    <mergeCell ref="P83:Q83"/>
    <mergeCell ref="P90:Q90"/>
    <mergeCell ref="P93:Q93"/>
    <mergeCell ref="P99:Q99"/>
    <mergeCell ref="P100:Q103"/>
    <mergeCell ref="P142:Q142"/>
    <mergeCell ref="P143:Q143"/>
    <mergeCell ref="P147:Q147"/>
    <mergeCell ref="B111:N111"/>
    <mergeCell ref="D114:E114"/>
    <mergeCell ref="D115:E115"/>
    <mergeCell ref="B118:P118"/>
    <mergeCell ref="B121:N121"/>
    <mergeCell ref="B125:M125"/>
    <mergeCell ref="B152:B154"/>
    <mergeCell ref="F152:F154"/>
    <mergeCell ref="E162:E163"/>
    <mergeCell ref="E135:E137"/>
    <mergeCell ref="B140:N140"/>
    <mergeCell ref="J142:L142"/>
  </mergeCells>
  <dataValidations count="2">
    <dataValidation type="list" allowBlank="1" showInputMessage="1" showErrorMessage="1" sqref="WVE983079 A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A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A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A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A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A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A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A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A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A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A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A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A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A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A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9 WLL983079 C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C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C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C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C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C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C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C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C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C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C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C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C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C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C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3"/>
  <sheetViews>
    <sheetView topLeftCell="B13" zoomScale="80" zoomScaleNormal="80" workbookViewId="0">
      <selection activeCell="E32" sqref="E32"/>
    </sheetView>
  </sheetViews>
  <sheetFormatPr baseColWidth="10" defaultRowHeight="15" x14ac:dyDescent="0.25"/>
  <cols>
    <col min="1" max="1" width="3.140625" style="1" bestFit="1" customWidth="1"/>
    <col min="2" max="2" width="65.85546875" style="1" customWidth="1"/>
    <col min="3" max="3" width="31.140625" style="1" customWidth="1"/>
    <col min="4" max="4" width="26.7109375" style="1" customWidth="1"/>
    <col min="5" max="5" width="25" style="1" customWidth="1"/>
    <col min="6" max="7" width="29.7109375" style="1" customWidth="1"/>
    <col min="8" max="8" width="18.85546875" style="1" customWidth="1"/>
    <col min="9" max="9" width="21.85546875" style="1" customWidth="1"/>
    <col min="10" max="10" width="20.28515625" style="1" customWidth="1"/>
    <col min="11" max="11" width="33.140625" style="1" customWidth="1"/>
    <col min="12" max="12" width="32.42578125" style="1" customWidth="1"/>
    <col min="13" max="13" width="18.7109375" style="1" customWidth="1"/>
    <col min="14" max="14" width="22.140625" style="1" customWidth="1"/>
    <col min="15" max="15" width="26.140625" style="1" customWidth="1"/>
    <col min="16" max="16" width="19.5703125" style="1" bestFit="1" customWidth="1"/>
    <col min="17" max="17" width="29.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1" spans="2:17" x14ac:dyDescent="0.25">
      <c r="B1" s="296"/>
      <c r="C1" s="296"/>
      <c r="D1" s="296"/>
      <c r="E1" s="296"/>
      <c r="F1" s="296"/>
      <c r="G1" s="296"/>
      <c r="H1" s="296"/>
      <c r="I1" s="296"/>
      <c r="J1" s="296"/>
      <c r="K1" s="296"/>
      <c r="L1" s="296"/>
      <c r="M1" s="296"/>
      <c r="N1" s="296"/>
      <c r="O1" s="296"/>
      <c r="P1" s="296"/>
      <c r="Q1" s="296"/>
    </row>
    <row r="2" spans="2:17" ht="26.25" x14ac:dyDescent="0.25">
      <c r="B2" s="2284" t="s">
        <v>0</v>
      </c>
      <c r="C2" s="2285"/>
      <c r="D2" s="2285"/>
      <c r="E2" s="2285"/>
      <c r="F2" s="2285"/>
      <c r="G2" s="2285"/>
      <c r="H2" s="2285"/>
      <c r="I2" s="2285"/>
      <c r="J2" s="2285"/>
      <c r="K2" s="2285"/>
      <c r="L2" s="2285"/>
      <c r="M2" s="2285"/>
      <c r="N2" s="2285"/>
      <c r="O2" s="2285"/>
      <c r="P2" s="2285"/>
      <c r="Q2" s="296"/>
    </row>
    <row r="3" spans="2:17" x14ac:dyDescent="0.25">
      <c r="B3" s="296"/>
      <c r="C3" s="296"/>
      <c r="D3" s="296"/>
      <c r="E3" s="296"/>
      <c r="F3" s="296"/>
      <c r="G3" s="296"/>
      <c r="H3" s="296"/>
      <c r="I3" s="296"/>
      <c r="J3" s="296"/>
      <c r="K3" s="296"/>
      <c r="L3" s="296"/>
      <c r="M3" s="296"/>
      <c r="N3" s="296"/>
      <c r="O3" s="296"/>
      <c r="P3" s="296"/>
      <c r="Q3" s="296"/>
    </row>
    <row r="4" spans="2:17" ht="26.25" x14ac:dyDescent="0.25">
      <c r="B4" s="2284" t="s">
        <v>1</v>
      </c>
      <c r="C4" s="2285"/>
      <c r="D4" s="2285"/>
      <c r="E4" s="2285"/>
      <c r="F4" s="2285"/>
      <c r="G4" s="2285"/>
      <c r="H4" s="2285"/>
      <c r="I4" s="2285"/>
      <c r="J4" s="2285"/>
      <c r="K4" s="2285"/>
      <c r="L4" s="2285"/>
      <c r="M4" s="2285"/>
      <c r="N4" s="2285"/>
      <c r="O4" s="2285"/>
      <c r="P4" s="2285"/>
      <c r="Q4" s="296"/>
    </row>
    <row r="5" spans="2:17" ht="15.75" thickBot="1" x14ac:dyDescent="0.3">
      <c r="B5" s="296"/>
      <c r="C5" s="296"/>
      <c r="D5" s="296"/>
      <c r="E5" s="296"/>
      <c r="F5" s="296"/>
      <c r="G5" s="296"/>
      <c r="H5" s="296"/>
      <c r="I5" s="296"/>
      <c r="J5" s="296"/>
      <c r="K5" s="296"/>
      <c r="L5" s="296"/>
      <c r="M5" s="296"/>
      <c r="N5" s="296"/>
      <c r="O5" s="296"/>
      <c r="P5" s="296"/>
      <c r="Q5" s="296"/>
    </row>
    <row r="6" spans="2:17" ht="21" thickBot="1" x14ac:dyDescent="0.3">
      <c r="B6" s="941" t="s">
        <v>2</v>
      </c>
      <c r="C6" s="1443" t="s">
        <v>1954</v>
      </c>
      <c r="D6" s="1443"/>
      <c r="E6" s="1443"/>
      <c r="F6" s="1443"/>
      <c r="G6" s="1443"/>
      <c r="H6" s="1443"/>
      <c r="I6" s="1443"/>
      <c r="J6" s="1443"/>
      <c r="K6" s="1443"/>
      <c r="L6" s="1443"/>
      <c r="M6" s="1443"/>
      <c r="N6" s="1444"/>
      <c r="O6" s="296"/>
      <c r="P6" s="296"/>
      <c r="Q6" s="296"/>
    </row>
    <row r="7" spans="2:17" ht="15.75" thickBot="1" x14ac:dyDescent="0.3">
      <c r="B7" s="940" t="s">
        <v>4</v>
      </c>
      <c r="C7" s="1443" t="s">
        <v>1953</v>
      </c>
      <c r="D7" s="1443"/>
      <c r="E7" s="1443"/>
      <c r="F7" s="1443"/>
      <c r="G7" s="1443"/>
      <c r="H7" s="1443"/>
      <c r="I7" s="1443"/>
      <c r="J7" s="1443"/>
      <c r="K7" s="1443"/>
      <c r="L7" s="1443"/>
      <c r="M7" s="1443"/>
      <c r="N7" s="1444"/>
      <c r="O7" s="296"/>
      <c r="P7" s="296"/>
      <c r="Q7" s="296"/>
    </row>
    <row r="8" spans="2:17" ht="15.75" thickBot="1" x14ac:dyDescent="0.3">
      <c r="B8" s="940" t="s">
        <v>6</v>
      </c>
      <c r="C8" s="1443" t="s">
        <v>1952</v>
      </c>
      <c r="D8" s="1443"/>
      <c r="E8" s="1443"/>
      <c r="F8" s="1443"/>
      <c r="G8" s="1443"/>
      <c r="H8" s="1443"/>
      <c r="I8" s="1443"/>
      <c r="J8" s="1443"/>
      <c r="K8" s="1443"/>
      <c r="L8" s="1443"/>
      <c r="M8" s="1443"/>
      <c r="N8" s="1444"/>
      <c r="O8" s="296"/>
      <c r="P8" s="296"/>
      <c r="Q8" s="296"/>
    </row>
    <row r="9" spans="2:17" ht="15.75" thickBot="1" x14ac:dyDescent="0.3">
      <c r="B9" s="940" t="s">
        <v>8</v>
      </c>
      <c r="C9" s="1443"/>
      <c r="D9" s="1443"/>
      <c r="E9" s="1443"/>
      <c r="F9" s="1443"/>
      <c r="G9" s="1443"/>
      <c r="H9" s="1443"/>
      <c r="I9" s="1443"/>
      <c r="J9" s="1443"/>
      <c r="K9" s="1443"/>
      <c r="L9" s="1443"/>
      <c r="M9" s="1443"/>
      <c r="N9" s="1444"/>
      <c r="O9" s="296"/>
      <c r="P9" s="296"/>
      <c r="Q9" s="296"/>
    </row>
    <row r="10" spans="2:17" ht="15.75" thickBot="1" x14ac:dyDescent="0.3">
      <c r="B10" s="940" t="s">
        <v>9</v>
      </c>
      <c r="C10" s="1435" t="s">
        <v>1951</v>
      </c>
      <c r="D10" s="1435"/>
      <c r="E10" s="1436"/>
      <c r="F10" s="704"/>
      <c r="G10" s="704"/>
      <c r="H10" s="704"/>
      <c r="I10" s="704"/>
      <c r="J10" s="704"/>
      <c r="K10" s="704"/>
      <c r="L10" s="704"/>
      <c r="M10" s="704"/>
      <c r="N10" s="705"/>
      <c r="O10" s="296"/>
      <c r="P10" s="296"/>
      <c r="Q10" s="296"/>
    </row>
    <row r="11" spans="2:17" ht="15.75" thickBot="1" x14ac:dyDescent="0.3">
      <c r="B11" s="939" t="s">
        <v>10</v>
      </c>
      <c r="C11" s="938">
        <v>41985</v>
      </c>
      <c r="D11" s="767"/>
      <c r="E11" s="767"/>
      <c r="F11" s="767"/>
      <c r="G11" s="767"/>
      <c r="H11" s="767"/>
      <c r="I11" s="767"/>
      <c r="J11" s="767"/>
      <c r="K11" s="767"/>
      <c r="L11" s="767"/>
      <c r="M11" s="767"/>
      <c r="N11" s="768"/>
      <c r="O11" s="296"/>
      <c r="P11" s="296"/>
      <c r="Q11" s="296"/>
    </row>
    <row r="12" spans="2:17" ht="15.75" x14ac:dyDescent="0.25">
      <c r="B12" s="937"/>
      <c r="C12" s="936"/>
      <c r="D12" s="935"/>
      <c r="E12" s="935"/>
      <c r="F12" s="935"/>
      <c r="G12" s="935"/>
      <c r="H12" s="935"/>
      <c r="I12" s="919"/>
      <c r="J12" s="919"/>
      <c r="K12" s="919"/>
      <c r="L12" s="919"/>
      <c r="M12" s="919"/>
      <c r="N12" s="935"/>
      <c r="O12" s="296"/>
      <c r="P12" s="296"/>
      <c r="Q12" s="296"/>
    </row>
    <row r="13" spans="2:17" x14ac:dyDescent="0.25">
      <c r="B13" s="296"/>
      <c r="C13" s="296"/>
      <c r="D13" s="296"/>
      <c r="E13" s="296"/>
      <c r="F13" s="296"/>
      <c r="G13" s="296"/>
      <c r="H13" s="296"/>
      <c r="I13" s="919"/>
      <c r="J13" s="919"/>
      <c r="K13" s="919"/>
      <c r="L13" s="919"/>
      <c r="M13" s="919"/>
      <c r="N13" s="918"/>
      <c r="O13" s="296"/>
      <c r="P13" s="296"/>
      <c r="Q13" s="296"/>
    </row>
    <row r="14" spans="2:17" x14ac:dyDescent="0.25">
      <c r="B14" s="1437" t="s">
        <v>11</v>
      </c>
      <c r="C14" s="1437"/>
      <c r="D14" s="931" t="s">
        <v>12</v>
      </c>
      <c r="E14" s="931" t="s">
        <v>13</v>
      </c>
      <c r="F14" s="931" t="s">
        <v>14</v>
      </c>
      <c r="G14" s="934"/>
      <c r="H14" s="296"/>
      <c r="I14" s="924"/>
      <c r="J14" s="924"/>
      <c r="K14" s="924"/>
      <c r="L14" s="924"/>
      <c r="M14" s="924"/>
      <c r="N14" s="918"/>
      <c r="O14" s="296"/>
      <c r="P14" s="296"/>
      <c r="Q14" s="296"/>
    </row>
    <row r="15" spans="2:17" x14ac:dyDescent="0.25">
      <c r="B15" s="1437"/>
      <c r="C15" s="1437"/>
      <c r="D15" s="931">
        <v>1</v>
      </c>
      <c r="E15" s="929">
        <v>1252968600</v>
      </c>
      <c r="F15" s="933">
        <v>600</v>
      </c>
      <c r="G15" s="928"/>
      <c r="H15" s="296"/>
      <c r="I15" s="916"/>
      <c r="J15" s="916"/>
      <c r="K15" s="916"/>
      <c r="L15" s="916"/>
      <c r="M15" s="916"/>
      <c r="N15" s="918"/>
      <c r="O15" s="296"/>
      <c r="P15" s="296"/>
      <c r="Q15" s="296"/>
    </row>
    <row r="16" spans="2:17" x14ac:dyDescent="0.25">
      <c r="B16" s="1437"/>
      <c r="C16" s="1437"/>
      <c r="D16" s="931">
        <v>2</v>
      </c>
      <c r="E16" s="929"/>
      <c r="F16" s="929"/>
      <c r="G16" s="928"/>
      <c r="H16" s="296"/>
      <c r="I16" s="916"/>
      <c r="J16" s="916"/>
      <c r="K16" s="916"/>
      <c r="L16" s="916"/>
      <c r="M16" s="916"/>
      <c r="N16" s="918"/>
      <c r="O16" s="296"/>
      <c r="P16" s="296"/>
      <c r="Q16" s="296"/>
    </row>
    <row r="17" spans="1:17" x14ac:dyDescent="0.25">
      <c r="B17" s="1437"/>
      <c r="C17" s="1437"/>
      <c r="D17" s="931">
        <v>3</v>
      </c>
      <c r="E17" s="929"/>
      <c r="F17" s="929"/>
      <c r="G17" s="928"/>
      <c r="H17" s="296"/>
      <c r="I17" s="916"/>
      <c r="J17" s="916"/>
      <c r="K17" s="916"/>
      <c r="L17" s="916"/>
      <c r="M17" s="916"/>
      <c r="N17" s="918"/>
      <c r="O17" s="296"/>
      <c r="P17" s="296"/>
      <c r="Q17" s="296"/>
    </row>
    <row r="18" spans="1:17" x14ac:dyDescent="0.25">
      <c r="B18" s="1437"/>
      <c r="C18" s="1437"/>
      <c r="D18" s="931">
        <v>4</v>
      </c>
      <c r="E18" s="932"/>
      <c r="F18" s="929"/>
      <c r="G18" s="928"/>
      <c r="H18" s="927"/>
      <c r="I18" s="916"/>
      <c r="J18" s="916"/>
      <c r="K18" s="916"/>
      <c r="L18" s="916"/>
      <c r="M18" s="916"/>
      <c r="N18" s="926"/>
      <c r="O18" s="296"/>
      <c r="P18" s="296"/>
      <c r="Q18" s="296"/>
    </row>
    <row r="19" spans="1:17" x14ac:dyDescent="0.25">
      <c r="B19" s="1437"/>
      <c r="C19" s="1437"/>
      <c r="D19" s="931">
        <v>5</v>
      </c>
      <c r="E19" s="932"/>
      <c r="F19" s="929"/>
      <c r="G19" s="928"/>
      <c r="H19" s="927"/>
      <c r="I19" s="893"/>
      <c r="J19" s="893"/>
      <c r="K19" s="893"/>
      <c r="L19" s="893"/>
      <c r="M19" s="893"/>
      <c r="N19" s="926"/>
      <c r="O19" s="296"/>
      <c r="P19" s="296"/>
      <c r="Q19" s="296"/>
    </row>
    <row r="20" spans="1:17" x14ac:dyDescent="0.25">
      <c r="B20" s="1437"/>
      <c r="C20" s="1437"/>
      <c r="D20" s="931">
        <v>6</v>
      </c>
      <c r="E20" s="932"/>
      <c r="F20" s="929"/>
      <c r="G20" s="928"/>
      <c r="H20" s="927"/>
      <c r="I20" s="919"/>
      <c r="J20" s="919"/>
      <c r="K20" s="919"/>
      <c r="L20" s="919"/>
      <c r="M20" s="919"/>
      <c r="N20" s="926"/>
      <c r="O20" s="296"/>
      <c r="P20" s="296"/>
      <c r="Q20" s="296"/>
    </row>
    <row r="21" spans="1:17" x14ac:dyDescent="0.25">
      <c r="B21" s="1437"/>
      <c r="C21" s="1437"/>
      <c r="D21" s="931">
        <v>7</v>
      </c>
      <c r="E21" s="932"/>
      <c r="F21" s="929"/>
      <c r="G21" s="928"/>
      <c r="H21" s="927"/>
      <c r="I21" s="919"/>
      <c r="J21" s="919"/>
      <c r="K21" s="919"/>
      <c r="L21" s="919"/>
      <c r="M21" s="919"/>
      <c r="N21" s="926"/>
      <c r="O21" s="296"/>
      <c r="P21" s="296"/>
      <c r="Q21" s="296"/>
    </row>
    <row r="22" spans="1:17" ht="15.75" thickBot="1" x14ac:dyDescent="0.3">
      <c r="B22" s="1438" t="s">
        <v>15</v>
      </c>
      <c r="C22" s="1439"/>
      <c r="D22" s="931"/>
      <c r="E22" s="930">
        <f>SUM(E15:E21)</f>
        <v>1252968600</v>
      </c>
      <c r="F22" s="929">
        <f>SUM(F15:F21)</f>
        <v>600</v>
      </c>
      <c r="G22" s="928"/>
      <c r="H22" s="927"/>
      <c r="I22" s="919"/>
      <c r="J22" s="919"/>
      <c r="K22" s="919"/>
      <c r="L22" s="919"/>
      <c r="M22" s="919"/>
      <c r="N22" s="926"/>
      <c r="O22" s="296"/>
      <c r="P22" s="296"/>
      <c r="Q22" s="296"/>
    </row>
    <row r="23" spans="1:17" ht="43.5" thickBot="1" x14ac:dyDescent="0.3">
      <c r="A23" s="27"/>
      <c r="B23" s="925" t="s">
        <v>16</v>
      </c>
      <c r="C23" s="925" t="s">
        <v>17</v>
      </c>
      <c r="D23" s="296"/>
      <c r="E23" s="924"/>
      <c r="F23" s="924"/>
      <c r="G23" s="924"/>
      <c r="H23" s="924"/>
      <c r="I23" s="923"/>
      <c r="J23" s="923"/>
      <c r="K23" s="923"/>
      <c r="L23" s="923"/>
      <c r="M23" s="923"/>
      <c r="N23" s="296"/>
      <c r="O23" s="296"/>
      <c r="P23" s="296"/>
      <c r="Q23" s="296"/>
    </row>
    <row r="24" spans="1:17" ht="15.75" thickBot="1" x14ac:dyDescent="0.3">
      <c r="A24" s="30">
        <v>1</v>
      </c>
      <c r="B24" s="296"/>
      <c r="C24" s="922">
        <v>480</v>
      </c>
      <c r="D24" s="921"/>
      <c r="E24" s="920">
        <f>E22</f>
        <v>1252968600</v>
      </c>
      <c r="F24" s="914"/>
      <c r="G24" s="914"/>
      <c r="H24" s="914"/>
      <c r="I24" s="913"/>
      <c r="J24" s="913"/>
      <c r="K24" s="913"/>
      <c r="L24" s="913"/>
      <c r="M24" s="913"/>
      <c r="N24" s="296"/>
      <c r="O24" s="296"/>
      <c r="P24" s="296"/>
      <c r="Q24" s="296"/>
    </row>
    <row r="25" spans="1:17" x14ac:dyDescent="0.25">
      <c r="A25" s="36"/>
      <c r="B25" s="296"/>
      <c r="C25" s="917"/>
      <c r="D25" s="916"/>
      <c r="E25" s="915"/>
      <c r="F25" s="914"/>
      <c r="G25" s="914"/>
      <c r="H25" s="914"/>
      <c r="I25" s="913"/>
      <c r="J25" s="913"/>
      <c r="K25" s="913"/>
      <c r="L25" s="913"/>
      <c r="M25" s="913"/>
      <c r="N25" s="296"/>
      <c r="O25" s="296"/>
      <c r="P25" s="296"/>
      <c r="Q25" s="296"/>
    </row>
    <row r="26" spans="1:17" x14ac:dyDescent="0.25">
      <c r="A26" s="36"/>
      <c r="B26" s="296"/>
      <c r="C26" s="917"/>
      <c r="D26" s="916"/>
      <c r="E26" s="915"/>
      <c r="F26" s="914"/>
      <c r="G26" s="914"/>
      <c r="H26" s="914"/>
      <c r="I26" s="913"/>
      <c r="J26" s="913"/>
      <c r="K26" s="913"/>
      <c r="L26" s="913"/>
      <c r="M26" s="913"/>
      <c r="N26" s="296"/>
      <c r="O26" s="296"/>
      <c r="P26" s="296"/>
      <c r="Q26" s="296"/>
    </row>
    <row r="27" spans="1:17" x14ac:dyDescent="0.2">
      <c r="A27" s="36"/>
      <c r="B27" s="870" t="s">
        <v>18</v>
      </c>
      <c r="C27" s="871"/>
      <c r="D27" s="871"/>
      <c r="E27" s="871"/>
      <c r="F27" s="871"/>
      <c r="G27" s="871"/>
      <c r="H27" s="871"/>
      <c r="I27" s="919"/>
      <c r="J27" s="919"/>
      <c r="K27" s="919"/>
      <c r="L27" s="919"/>
      <c r="M27" s="919"/>
      <c r="N27" s="918"/>
      <c r="O27" s="296"/>
      <c r="P27" s="296"/>
      <c r="Q27" s="296"/>
    </row>
    <row r="28" spans="1:17" x14ac:dyDescent="0.2">
      <c r="A28" s="36"/>
      <c r="B28" s="871"/>
      <c r="C28" s="871"/>
      <c r="D28" s="871"/>
      <c r="E28" s="871"/>
      <c r="F28" s="871"/>
      <c r="G28" s="871"/>
      <c r="H28" s="871"/>
      <c r="I28" s="919"/>
      <c r="J28" s="919"/>
      <c r="K28" s="919"/>
      <c r="L28" s="919"/>
      <c r="M28" s="919"/>
      <c r="N28" s="918"/>
      <c r="O28" s="296"/>
      <c r="P28" s="296"/>
      <c r="Q28" s="296"/>
    </row>
    <row r="29" spans="1:17" x14ac:dyDescent="0.2">
      <c r="A29" s="36"/>
      <c r="B29" s="40" t="s">
        <v>19</v>
      </c>
      <c r="C29" s="40" t="s">
        <v>20</v>
      </c>
      <c r="D29" s="40" t="s">
        <v>21</v>
      </c>
      <c r="E29" s="871"/>
      <c r="F29" s="871"/>
      <c r="G29" s="871"/>
      <c r="H29" s="871"/>
      <c r="I29" s="919"/>
      <c r="J29" s="919"/>
      <c r="K29" s="919"/>
      <c r="L29" s="919"/>
      <c r="M29" s="919"/>
      <c r="N29" s="918"/>
      <c r="O29" s="296"/>
      <c r="P29" s="296"/>
      <c r="Q29" s="296"/>
    </row>
    <row r="30" spans="1:17" x14ac:dyDescent="0.2">
      <c r="A30" s="36"/>
      <c r="B30" s="183" t="s">
        <v>22</v>
      </c>
      <c r="C30" s="346"/>
      <c r="D30" s="346" t="s">
        <v>23</v>
      </c>
      <c r="E30" s="871"/>
      <c r="F30" s="871"/>
      <c r="G30" s="871"/>
      <c r="H30" s="871"/>
      <c r="I30" s="919"/>
      <c r="J30" s="919"/>
      <c r="K30" s="919"/>
      <c r="L30" s="919"/>
      <c r="M30" s="919"/>
      <c r="N30" s="918"/>
      <c r="O30" s="296"/>
      <c r="P30" s="296"/>
      <c r="Q30" s="296"/>
    </row>
    <row r="31" spans="1:17" x14ac:dyDescent="0.2">
      <c r="A31" s="36"/>
      <c r="B31" s="183" t="s">
        <v>24</v>
      </c>
      <c r="C31" s="346" t="s">
        <v>23</v>
      </c>
      <c r="D31" s="346"/>
      <c r="E31" s="871"/>
      <c r="F31" s="871"/>
      <c r="G31" s="871"/>
      <c r="H31" s="871"/>
      <c r="I31" s="919"/>
      <c r="J31" s="919"/>
      <c r="K31" s="919"/>
      <c r="L31" s="919"/>
      <c r="M31" s="919"/>
      <c r="N31" s="918"/>
      <c r="O31" s="296"/>
      <c r="P31" s="296"/>
      <c r="Q31" s="296"/>
    </row>
    <row r="32" spans="1:17" x14ac:dyDescent="0.2">
      <c r="A32" s="36"/>
      <c r="B32" s="183" t="s">
        <v>25</v>
      </c>
      <c r="C32" s="346"/>
      <c r="D32" s="346" t="s">
        <v>23</v>
      </c>
      <c r="E32" s="871"/>
      <c r="F32" s="871"/>
      <c r="G32" s="871"/>
      <c r="H32" s="871"/>
      <c r="I32" s="919"/>
      <c r="J32" s="919"/>
      <c r="K32" s="919"/>
      <c r="L32" s="919"/>
      <c r="M32" s="919"/>
      <c r="N32" s="918"/>
      <c r="O32" s="296"/>
      <c r="P32" s="296"/>
      <c r="Q32" s="296"/>
    </row>
    <row r="33" spans="1:17" x14ac:dyDescent="0.2">
      <c r="A33" s="36"/>
      <c r="B33" s="183" t="s">
        <v>26</v>
      </c>
      <c r="C33" s="346"/>
      <c r="D33" s="346" t="s">
        <v>23</v>
      </c>
      <c r="E33" s="871"/>
      <c r="F33" s="871"/>
      <c r="G33" s="871"/>
      <c r="H33" s="871"/>
      <c r="I33" s="919"/>
      <c r="J33" s="919"/>
      <c r="K33" s="919"/>
      <c r="L33" s="919"/>
      <c r="M33" s="919"/>
      <c r="N33" s="918"/>
      <c r="O33" s="296"/>
      <c r="P33" s="296"/>
      <c r="Q33" s="296"/>
    </row>
    <row r="34" spans="1:17" x14ac:dyDescent="0.2">
      <c r="A34" s="36"/>
      <c r="B34" s="871"/>
      <c r="C34" s="871"/>
      <c r="D34" s="871"/>
      <c r="E34" s="871"/>
      <c r="F34" s="871"/>
      <c r="G34" s="871"/>
      <c r="H34" s="871"/>
      <c r="I34" s="919"/>
      <c r="J34" s="919"/>
      <c r="K34" s="919"/>
      <c r="L34" s="919"/>
      <c r="M34" s="919"/>
      <c r="N34" s="918"/>
      <c r="O34" s="296"/>
      <c r="P34" s="296"/>
      <c r="Q34" s="296"/>
    </row>
    <row r="35" spans="1:17" x14ac:dyDescent="0.2">
      <c r="A35" s="36"/>
      <c r="B35" s="871"/>
      <c r="C35" s="871"/>
      <c r="D35" s="871"/>
      <c r="E35" s="871"/>
      <c r="F35" s="871"/>
      <c r="G35" s="871"/>
      <c r="H35" s="871"/>
      <c r="I35" s="919"/>
      <c r="J35" s="919"/>
      <c r="K35" s="919"/>
      <c r="L35" s="919"/>
      <c r="M35" s="919"/>
      <c r="N35" s="918"/>
      <c r="O35" s="296"/>
      <c r="P35" s="296"/>
      <c r="Q35" s="296"/>
    </row>
    <row r="36" spans="1:17" x14ac:dyDescent="0.2">
      <c r="A36" s="36"/>
      <c r="B36" s="870" t="s">
        <v>27</v>
      </c>
      <c r="C36" s="871"/>
      <c r="D36" s="871"/>
      <c r="E36" s="871"/>
      <c r="F36" s="871"/>
      <c r="G36" s="871"/>
      <c r="H36" s="871"/>
      <c r="I36" s="919"/>
      <c r="J36" s="919"/>
      <c r="K36" s="919"/>
      <c r="L36" s="919"/>
      <c r="M36" s="919"/>
      <c r="N36" s="918"/>
      <c r="O36" s="296"/>
      <c r="P36" s="296"/>
      <c r="Q36" s="296"/>
    </row>
    <row r="37" spans="1:17" x14ac:dyDescent="0.2">
      <c r="A37" s="36"/>
      <c r="B37" s="871"/>
      <c r="C37" s="871"/>
      <c r="D37" s="871"/>
      <c r="E37" s="871"/>
      <c r="F37" s="871"/>
      <c r="G37" s="871"/>
      <c r="H37" s="871"/>
      <c r="I37" s="919"/>
      <c r="J37" s="919"/>
      <c r="K37" s="919"/>
      <c r="L37" s="919"/>
      <c r="M37" s="919"/>
      <c r="N37" s="918"/>
      <c r="O37" s="296"/>
      <c r="P37" s="296"/>
      <c r="Q37" s="296"/>
    </row>
    <row r="38" spans="1:17" x14ac:dyDescent="0.2">
      <c r="A38" s="36"/>
      <c r="B38" s="871"/>
      <c r="C38" s="871"/>
      <c r="D38" s="871"/>
      <c r="E38" s="871"/>
      <c r="F38" s="871"/>
      <c r="G38" s="871"/>
      <c r="H38" s="871"/>
      <c r="I38" s="919"/>
      <c r="J38" s="919"/>
      <c r="K38" s="919"/>
      <c r="L38" s="919"/>
      <c r="M38" s="919"/>
      <c r="N38" s="918"/>
      <c r="O38" s="296"/>
      <c r="P38" s="296"/>
      <c r="Q38" s="296"/>
    </row>
    <row r="39" spans="1:17" x14ac:dyDescent="0.2">
      <c r="A39" s="36"/>
      <c r="B39" s="40" t="s">
        <v>19</v>
      </c>
      <c r="C39" s="40" t="s">
        <v>28</v>
      </c>
      <c r="D39" s="869" t="s">
        <v>29</v>
      </c>
      <c r="E39" s="869" t="s">
        <v>30</v>
      </c>
      <c r="F39" s="871"/>
      <c r="G39" s="871"/>
      <c r="H39" s="871"/>
      <c r="I39" s="919"/>
      <c r="J39" s="919"/>
      <c r="K39" s="919"/>
      <c r="L39" s="919"/>
      <c r="M39" s="919"/>
      <c r="N39" s="918"/>
      <c r="O39" s="296"/>
      <c r="P39" s="296"/>
      <c r="Q39" s="296"/>
    </row>
    <row r="40" spans="1:17" ht="28.5" x14ac:dyDescent="0.2">
      <c r="A40" s="36"/>
      <c r="B40" s="43" t="s">
        <v>31</v>
      </c>
      <c r="C40" s="813">
        <v>40</v>
      </c>
      <c r="D40" s="346">
        <v>30</v>
      </c>
      <c r="E40" s="1537">
        <f>+D40+D41</f>
        <v>30</v>
      </c>
      <c r="F40" s="871"/>
      <c r="G40" s="871"/>
      <c r="H40" s="871"/>
      <c r="I40" s="919"/>
      <c r="J40" s="919"/>
      <c r="K40" s="919"/>
      <c r="L40" s="919"/>
      <c r="M40" s="919"/>
      <c r="N40" s="918"/>
      <c r="O40" s="296"/>
      <c r="P40" s="296"/>
      <c r="Q40" s="296"/>
    </row>
    <row r="41" spans="1:17" ht="57" x14ac:dyDescent="0.2">
      <c r="A41" s="36"/>
      <c r="B41" s="43" t="s">
        <v>32</v>
      </c>
      <c r="C41" s="813">
        <v>60</v>
      </c>
      <c r="D41" s="346">
        <f>+F142</f>
        <v>0</v>
      </c>
      <c r="E41" s="1539"/>
      <c r="F41" s="871"/>
      <c r="G41" s="871"/>
      <c r="H41" s="871"/>
      <c r="I41" s="919"/>
      <c r="J41" s="919"/>
      <c r="K41" s="919"/>
      <c r="L41" s="919"/>
      <c r="M41" s="919"/>
      <c r="N41" s="918"/>
      <c r="O41" s="296"/>
      <c r="P41" s="296"/>
      <c r="Q41" s="296"/>
    </row>
    <row r="42" spans="1:17" x14ac:dyDescent="0.25">
      <c r="A42" s="36"/>
      <c r="B42" s="296"/>
      <c r="C42" s="917"/>
      <c r="D42" s="916"/>
      <c r="E42" s="915"/>
      <c r="F42" s="914"/>
      <c r="G42" s="914"/>
      <c r="H42" s="914"/>
      <c r="I42" s="913"/>
      <c r="J42" s="913"/>
      <c r="K42" s="913"/>
      <c r="L42" s="913"/>
      <c r="M42" s="913"/>
      <c r="N42" s="296"/>
      <c r="O42" s="296"/>
      <c r="P42" s="296"/>
      <c r="Q42" s="296"/>
    </row>
    <row r="43" spans="1:17" x14ac:dyDescent="0.25">
      <c r="A43" s="36"/>
      <c r="B43" s="296"/>
      <c r="C43" s="917"/>
      <c r="D43" s="916"/>
      <c r="E43" s="915"/>
      <c r="F43" s="914"/>
      <c r="G43" s="914"/>
      <c r="H43" s="914"/>
      <c r="I43" s="913"/>
      <c r="J43" s="913"/>
      <c r="K43" s="913"/>
      <c r="L43" s="913"/>
      <c r="M43" s="913"/>
      <c r="N43" s="296"/>
      <c r="O43" s="296"/>
      <c r="P43" s="296"/>
      <c r="Q43" s="296"/>
    </row>
    <row r="44" spans="1:17" x14ac:dyDescent="0.25">
      <c r="A44" s="36"/>
      <c r="B44" s="296"/>
      <c r="C44" s="917"/>
      <c r="D44" s="916"/>
      <c r="E44" s="915"/>
      <c r="F44" s="914"/>
      <c r="G44" s="914"/>
      <c r="H44" s="914"/>
      <c r="I44" s="913"/>
      <c r="J44" s="913"/>
      <c r="K44" s="913"/>
      <c r="L44" s="913"/>
      <c r="M44" s="913"/>
      <c r="N44" s="296"/>
      <c r="O44" s="296"/>
      <c r="P44" s="296"/>
      <c r="Q44" s="296"/>
    </row>
    <row r="45" spans="1:17" ht="15.75" thickBot="1" x14ac:dyDescent="0.3">
      <c r="B45" s="296"/>
      <c r="C45" s="296"/>
      <c r="D45" s="296"/>
      <c r="E45" s="296"/>
      <c r="F45" s="296"/>
      <c r="G45" s="296"/>
      <c r="H45" s="296"/>
      <c r="I45" s="296"/>
      <c r="J45" s="296"/>
      <c r="K45" s="296"/>
      <c r="L45" s="296"/>
      <c r="M45" s="2001" t="s">
        <v>33</v>
      </c>
      <c r="N45" s="2001"/>
      <c r="O45" s="296"/>
      <c r="P45" s="296"/>
      <c r="Q45" s="296"/>
    </row>
    <row r="46" spans="1:17" x14ac:dyDescent="0.25">
      <c r="B46" s="870" t="s">
        <v>34</v>
      </c>
      <c r="C46" s="296"/>
      <c r="D46" s="296"/>
      <c r="E46" s="296"/>
      <c r="F46" s="296"/>
      <c r="G46" s="296"/>
      <c r="H46" s="296"/>
      <c r="I46" s="296"/>
      <c r="J46" s="296"/>
      <c r="K46" s="296"/>
      <c r="L46" s="296"/>
      <c r="M46" s="889"/>
      <c r="N46" s="889"/>
      <c r="O46" s="296"/>
      <c r="P46" s="296"/>
      <c r="Q46" s="296"/>
    </row>
    <row r="47" spans="1:17" ht="15.75" thickBot="1" x14ac:dyDescent="0.3">
      <c r="B47" s="296"/>
      <c r="C47" s="296"/>
      <c r="D47" s="296"/>
      <c r="E47" s="296"/>
      <c r="F47" s="296"/>
      <c r="G47" s="296"/>
      <c r="H47" s="296"/>
      <c r="I47" s="296"/>
      <c r="J47" s="296"/>
      <c r="K47" s="296"/>
      <c r="L47" s="296"/>
      <c r="M47" s="889"/>
      <c r="N47" s="889"/>
      <c r="O47" s="296"/>
      <c r="P47" s="296"/>
      <c r="Q47" s="296"/>
    </row>
    <row r="48" spans="1:17" s="13" customFormat="1" ht="81.75" customHeight="1" x14ac:dyDescent="0.25">
      <c r="B48" s="887" t="s">
        <v>35</v>
      </c>
      <c r="C48" s="887" t="s">
        <v>36</v>
      </c>
      <c r="D48" s="887" t="s">
        <v>37</v>
      </c>
      <c r="E48" s="887" t="s">
        <v>38</v>
      </c>
      <c r="F48" s="887" t="s">
        <v>39</v>
      </c>
      <c r="G48" s="887" t="s">
        <v>40</v>
      </c>
      <c r="H48" s="887" t="s">
        <v>41</v>
      </c>
      <c r="I48" s="887" t="s">
        <v>42</v>
      </c>
      <c r="J48" s="887" t="s">
        <v>43</v>
      </c>
      <c r="K48" s="887" t="s">
        <v>44</v>
      </c>
      <c r="L48" s="887" t="s">
        <v>45</v>
      </c>
      <c r="M48" s="888" t="s">
        <v>46</v>
      </c>
      <c r="N48" s="887" t="s">
        <v>47</v>
      </c>
      <c r="O48" s="887" t="s">
        <v>48</v>
      </c>
      <c r="P48" s="886" t="s">
        <v>49</v>
      </c>
      <c r="Q48" s="886" t="s">
        <v>50</v>
      </c>
    </row>
    <row r="49" spans="1:26" s="62" customFormat="1" ht="84" customHeight="1" x14ac:dyDescent="0.25">
      <c r="A49" s="50">
        <v>1</v>
      </c>
      <c r="B49" s="64" t="s">
        <v>1895</v>
      </c>
      <c r="C49" s="912" t="s">
        <v>1895</v>
      </c>
      <c r="D49" s="64" t="s">
        <v>318</v>
      </c>
      <c r="E49" s="885">
        <v>701820120084</v>
      </c>
      <c r="F49" s="52" t="s">
        <v>20</v>
      </c>
      <c r="G49" s="206">
        <v>0.5</v>
      </c>
      <c r="H49" s="884">
        <v>40941</v>
      </c>
      <c r="I49" s="884">
        <v>41121</v>
      </c>
      <c r="J49" s="56" t="s">
        <v>575</v>
      </c>
      <c r="K49" s="57">
        <v>5.93</v>
      </c>
      <c r="L49" s="57">
        <v>0</v>
      </c>
      <c r="M49" s="58">
        <v>180</v>
      </c>
      <c r="N49" s="58">
        <v>100</v>
      </c>
      <c r="O49" s="59">
        <v>159808404</v>
      </c>
      <c r="P49" s="59" t="s">
        <v>319</v>
      </c>
      <c r="Q49" s="81"/>
      <c r="R49" s="61"/>
      <c r="S49" s="61"/>
      <c r="T49" s="61"/>
      <c r="U49" s="61"/>
      <c r="V49" s="61"/>
      <c r="W49" s="61"/>
      <c r="X49" s="61"/>
      <c r="Y49" s="61"/>
      <c r="Z49" s="61"/>
    </row>
    <row r="50" spans="1:26" s="62" customFormat="1" ht="39" customHeight="1" x14ac:dyDescent="0.25">
      <c r="A50" s="50"/>
      <c r="B50" s="64" t="s">
        <v>1898</v>
      </c>
      <c r="C50" s="911" t="s">
        <v>1898</v>
      </c>
      <c r="D50" s="64" t="s">
        <v>318</v>
      </c>
      <c r="E50" s="885">
        <v>701820120176</v>
      </c>
      <c r="F50" s="52" t="s">
        <v>20</v>
      </c>
      <c r="G50" s="206">
        <v>0.5</v>
      </c>
      <c r="H50" s="884">
        <v>40939</v>
      </c>
      <c r="I50" s="884">
        <v>41274</v>
      </c>
      <c r="J50" s="56" t="s">
        <v>575</v>
      </c>
      <c r="K50" s="57">
        <v>5.07</v>
      </c>
      <c r="L50" s="57">
        <v>5.93</v>
      </c>
      <c r="M50" s="58">
        <v>400</v>
      </c>
      <c r="N50" s="58">
        <v>100</v>
      </c>
      <c r="O50" s="59">
        <v>290046916</v>
      </c>
      <c r="P50" s="59" t="s">
        <v>1950</v>
      </c>
      <c r="Q50" s="910" t="s">
        <v>1947</v>
      </c>
      <c r="R50" s="61"/>
      <c r="S50" s="61"/>
      <c r="T50" s="61"/>
      <c r="U50" s="61"/>
      <c r="V50" s="61"/>
      <c r="W50" s="61"/>
      <c r="X50" s="61"/>
      <c r="Y50" s="61"/>
      <c r="Z50" s="61"/>
    </row>
    <row r="51" spans="1:26" s="62" customFormat="1" ht="68.25" customHeight="1" x14ac:dyDescent="0.25">
      <c r="A51" s="50"/>
      <c r="B51" s="64" t="s">
        <v>1895</v>
      </c>
      <c r="C51" s="909" t="s">
        <v>1895</v>
      </c>
      <c r="D51" s="64" t="s">
        <v>318</v>
      </c>
      <c r="E51" s="885">
        <v>701820100141</v>
      </c>
      <c r="F51" s="52" t="s">
        <v>20</v>
      </c>
      <c r="G51" s="54">
        <v>0.5</v>
      </c>
      <c r="H51" s="55">
        <v>40213</v>
      </c>
      <c r="I51" s="208">
        <v>40543</v>
      </c>
      <c r="J51" s="56" t="s">
        <v>21</v>
      </c>
      <c r="K51" s="57">
        <v>10.86</v>
      </c>
      <c r="L51" s="57">
        <v>0</v>
      </c>
      <c r="M51" s="58">
        <v>560</v>
      </c>
      <c r="N51" s="58">
        <v>100</v>
      </c>
      <c r="O51" s="59">
        <v>290046916</v>
      </c>
      <c r="P51" s="59" t="s">
        <v>1949</v>
      </c>
      <c r="Q51" s="299"/>
      <c r="R51" s="61"/>
      <c r="S51" s="61"/>
      <c r="T51" s="61"/>
      <c r="U51" s="61"/>
      <c r="V51" s="61"/>
      <c r="W51" s="61"/>
      <c r="X51" s="61"/>
      <c r="Y51" s="61"/>
      <c r="Z51" s="61"/>
    </row>
    <row r="52" spans="1:26" s="62" customFormat="1" ht="77.25" customHeight="1" x14ac:dyDescent="0.25">
      <c r="A52" s="50" t="e">
        <f>+#REF!+1</f>
        <v>#REF!</v>
      </c>
      <c r="B52" s="64" t="s">
        <v>1895</v>
      </c>
      <c r="C52" s="909" t="s">
        <v>1895</v>
      </c>
      <c r="D52" s="64" t="s">
        <v>318</v>
      </c>
      <c r="E52" s="885">
        <v>701820120321</v>
      </c>
      <c r="F52" s="52" t="s">
        <v>20</v>
      </c>
      <c r="G52" s="206">
        <v>0.5</v>
      </c>
      <c r="H52" s="884">
        <v>41095</v>
      </c>
      <c r="I52" s="908">
        <v>41273</v>
      </c>
      <c r="J52" s="56" t="s">
        <v>21</v>
      </c>
      <c r="K52" s="57">
        <v>0.83</v>
      </c>
      <c r="L52" s="57">
        <v>5</v>
      </c>
      <c r="M52" s="58">
        <v>148</v>
      </c>
      <c r="N52" s="58">
        <v>100</v>
      </c>
      <c r="O52" s="59">
        <v>143716107</v>
      </c>
      <c r="P52" s="59" t="s">
        <v>1948</v>
      </c>
      <c r="Q52" s="910" t="s">
        <v>1947</v>
      </c>
      <c r="R52" s="61"/>
      <c r="S52" s="61"/>
      <c r="T52" s="61"/>
      <c r="U52" s="61"/>
      <c r="V52" s="61"/>
      <c r="W52" s="61"/>
      <c r="X52" s="61"/>
      <c r="Y52" s="61"/>
      <c r="Z52" s="61"/>
    </row>
    <row r="53" spans="1:26" s="62" customFormat="1" ht="77.25" customHeight="1" x14ac:dyDescent="0.25">
      <c r="A53" s="50"/>
      <c r="B53" s="64"/>
      <c r="C53" s="909"/>
      <c r="D53" s="64"/>
      <c r="E53" s="885"/>
      <c r="F53" s="52"/>
      <c r="G53" s="206"/>
      <c r="H53" s="884"/>
      <c r="I53" s="908"/>
      <c r="J53" s="56"/>
      <c r="K53" s="57"/>
      <c r="L53" s="57"/>
      <c r="M53" s="58"/>
      <c r="N53" s="58"/>
      <c r="O53" s="59"/>
      <c r="P53" s="59"/>
      <c r="Q53" s="907" t="s">
        <v>1946</v>
      </c>
      <c r="R53" s="61"/>
      <c r="S53" s="61"/>
      <c r="T53" s="61"/>
      <c r="U53" s="61"/>
      <c r="V53" s="61"/>
      <c r="W53" s="61"/>
      <c r="X53" s="61"/>
      <c r="Y53" s="61"/>
      <c r="Z53" s="61"/>
    </row>
    <row r="54" spans="1:26" s="62" customFormat="1" ht="33" customHeight="1" x14ac:dyDescent="0.25">
      <c r="A54" s="50"/>
      <c r="B54" s="51" t="s">
        <v>30</v>
      </c>
      <c r="C54" s="52"/>
      <c r="D54" s="64"/>
      <c r="E54" s="206"/>
      <c r="F54" s="52"/>
      <c r="G54" s="52"/>
      <c r="H54" s="52"/>
      <c r="I54" s="56"/>
      <c r="J54" s="56"/>
      <c r="K54" s="209">
        <f>SUM(K49:K52)</f>
        <v>22.689999999999998</v>
      </c>
      <c r="L54" s="209">
        <f>SUM(L50:L52)</f>
        <v>10.93</v>
      </c>
      <c r="M54" s="210">
        <f>SUM(M49:M51)</f>
        <v>1140</v>
      </c>
      <c r="N54" s="210"/>
      <c r="O54" s="126"/>
      <c r="P54" s="126"/>
      <c r="Q54" s="60"/>
    </row>
    <row r="55" spans="1:26" s="82" customFormat="1" x14ac:dyDescent="0.25">
      <c r="B55" s="304"/>
      <c r="C55" s="304"/>
      <c r="D55" s="304"/>
      <c r="E55" s="883"/>
      <c r="F55" s="304"/>
      <c r="G55" s="304"/>
      <c r="H55" s="304"/>
      <c r="I55" s="304"/>
      <c r="J55" s="304"/>
      <c r="K55" s="304"/>
      <c r="L55" s="304"/>
      <c r="M55" s="906"/>
      <c r="N55" s="304"/>
      <c r="O55" s="304"/>
      <c r="P55" s="304"/>
      <c r="Q55" s="304"/>
    </row>
    <row r="56" spans="1:26" s="82" customFormat="1" x14ac:dyDescent="0.25">
      <c r="B56" s="1440" t="s">
        <v>56</v>
      </c>
      <c r="C56" s="1440" t="s">
        <v>57</v>
      </c>
      <c r="D56" s="1442" t="s">
        <v>58</v>
      </c>
      <c r="E56" s="1442"/>
      <c r="F56" s="304"/>
      <c r="G56" s="304"/>
      <c r="H56" s="304"/>
      <c r="I56" s="304"/>
      <c r="J56" s="304"/>
      <c r="K56" s="304"/>
      <c r="L56" s="304"/>
      <c r="M56" s="304"/>
      <c r="N56" s="304"/>
      <c r="O56" s="304"/>
      <c r="P56" s="304"/>
      <c r="Q56" s="304"/>
    </row>
    <row r="57" spans="1:26" s="82" customFormat="1" x14ac:dyDescent="0.25">
      <c r="B57" s="1441"/>
      <c r="C57" s="1441"/>
      <c r="D57" s="762" t="s">
        <v>59</v>
      </c>
      <c r="E57" s="293" t="s">
        <v>60</v>
      </c>
      <c r="F57" s="304"/>
      <c r="G57" s="304"/>
      <c r="H57" s="304"/>
      <c r="I57" s="304"/>
      <c r="J57" s="304"/>
      <c r="K57" s="304"/>
      <c r="L57" s="304"/>
      <c r="M57" s="304"/>
      <c r="N57" s="304"/>
      <c r="O57" s="304"/>
      <c r="P57" s="304"/>
      <c r="Q57" s="304"/>
    </row>
    <row r="58" spans="1:26" s="82" customFormat="1" ht="18" x14ac:dyDescent="0.25">
      <c r="B58" s="294" t="s">
        <v>61</v>
      </c>
      <c r="C58" s="295">
        <f>+K54</f>
        <v>22.689999999999998</v>
      </c>
      <c r="D58" s="839"/>
      <c r="E58" s="246" t="s">
        <v>23</v>
      </c>
      <c r="F58" s="881"/>
      <c r="G58" s="881"/>
      <c r="H58" s="881"/>
      <c r="I58" s="881"/>
      <c r="J58" s="881"/>
      <c r="K58" s="881"/>
      <c r="L58" s="881"/>
      <c r="M58" s="881"/>
      <c r="N58" s="304"/>
      <c r="O58" s="304"/>
      <c r="P58" s="304"/>
      <c r="Q58" s="304"/>
    </row>
    <row r="59" spans="1:26" s="82" customFormat="1" x14ac:dyDescent="0.25">
      <c r="B59" s="294" t="s">
        <v>62</v>
      </c>
      <c r="C59" s="295">
        <f>+M54</f>
        <v>1140</v>
      </c>
      <c r="D59" s="839" t="s">
        <v>23</v>
      </c>
      <c r="E59" s="246"/>
      <c r="F59" s="304"/>
      <c r="G59" s="304"/>
      <c r="H59" s="304"/>
      <c r="I59" s="304"/>
      <c r="J59" s="304"/>
      <c r="K59" s="304"/>
      <c r="L59" s="304"/>
      <c r="M59" s="304"/>
      <c r="N59" s="304"/>
      <c r="O59" s="304"/>
      <c r="P59" s="304"/>
      <c r="Q59" s="304"/>
    </row>
    <row r="60" spans="1:26" s="82" customFormat="1" x14ac:dyDescent="0.25">
      <c r="B60" s="905"/>
      <c r="C60" s="2286"/>
      <c r="D60" s="2286"/>
      <c r="E60" s="2286"/>
      <c r="F60" s="2286"/>
      <c r="G60" s="2286"/>
      <c r="H60" s="2286"/>
      <c r="I60" s="2286"/>
      <c r="J60" s="2286"/>
      <c r="K60" s="2286"/>
      <c r="L60" s="2286"/>
      <c r="M60" s="2286"/>
      <c r="N60" s="2286"/>
      <c r="O60" s="304"/>
      <c r="P60" s="304"/>
      <c r="Q60" s="304"/>
    </row>
    <row r="61" spans="1:26" ht="15.75" thickBot="1" x14ac:dyDescent="0.3">
      <c r="B61" s="296"/>
      <c r="C61" s="296"/>
      <c r="D61" s="296"/>
      <c r="E61" s="296"/>
      <c r="F61" s="296"/>
      <c r="G61" s="296"/>
      <c r="H61" s="296"/>
      <c r="I61" s="296"/>
      <c r="J61" s="296"/>
      <c r="K61" s="296"/>
      <c r="L61" s="296"/>
      <c r="M61" s="296"/>
      <c r="N61" s="296"/>
      <c r="O61" s="296"/>
      <c r="P61" s="296"/>
      <c r="Q61" s="296"/>
    </row>
    <row r="62" spans="1:26" ht="27" thickBot="1" x14ac:dyDescent="0.3">
      <c r="B62" s="2287" t="s">
        <v>63</v>
      </c>
      <c r="C62" s="2287"/>
      <c r="D62" s="2287"/>
      <c r="E62" s="2287"/>
      <c r="F62" s="2287"/>
      <c r="G62" s="2287"/>
      <c r="H62" s="2287"/>
      <c r="I62" s="2287"/>
      <c r="J62" s="2287"/>
      <c r="K62" s="2287"/>
      <c r="L62" s="2287"/>
      <c r="M62" s="2287"/>
      <c r="N62" s="2287"/>
      <c r="O62" s="296"/>
      <c r="P62" s="296"/>
      <c r="Q62" s="296"/>
    </row>
    <row r="63" spans="1:26" x14ac:dyDescent="0.25">
      <c r="B63" s="296"/>
      <c r="C63" s="296"/>
      <c r="D63" s="296"/>
      <c r="E63" s="296"/>
      <c r="F63" s="296"/>
      <c r="G63" s="296"/>
      <c r="H63" s="296"/>
      <c r="I63" s="296"/>
      <c r="J63" s="296"/>
      <c r="K63" s="296"/>
      <c r="L63" s="296"/>
      <c r="M63" s="296"/>
      <c r="N63" s="296"/>
      <c r="O63" s="296"/>
      <c r="P63" s="296"/>
      <c r="Q63" s="296"/>
    </row>
    <row r="64" spans="1:26" x14ac:dyDescent="0.25">
      <c r="B64" s="296"/>
      <c r="C64" s="296"/>
      <c r="D64" s="296"/>
      <c r="E64" s="296"/>
      <c r="F64" s="296"/>
      <c r="G64" s="296"/>
      <c r="H64" s="296"/>
      <c r="I64" s="296"/>
      <c r="J64" s="296"/>
      <c r="K64" s="296"/>
      <c r="L64" s="296"/>
      <c r="M64" s="296"/>
      <c r="N64" s="296"/>
      <c r="O64" s="296"/>
      <c r="P64" s="296"/>
      <c r="Q64" s="296"/>
    </row>
    <row r="65" spans="2:17" ht="141.75" customHeight="1" x14ac:dyDescent="0.25">
      <c r="B65" s="40" t="s">
        <v>64</v>
      </c>
      <c r="C65" s="40" t="s">
        <v>65</v>
      </c>
      <c r="D65" s="40" t="s">
        <v>66</v>
      </c>
      <c r="E65" s="40" t="s">
        <v>67</v>
      </c>
      <c r="F65" s="40" t="s">
        <v>68</v>
      </c>
      <c r="G65" s="40" t="s">
        <v>69</v>
      </c>
      <c r="H65" s="40" t="s">
        <v>70</v>
      </c>
      <c r="I65" s="40" t="s">
        <v>71</v>
      </c>
      <c r="J65" s="40" t="s">
        <v>72</v>
      </c>
      <c r="K65" s="40" t="s">
        <v>73</v>
      </c>
      <c r="L65" s="40" t="s">
        <v>74</v>
      </c>
      <c r="M65" s="816" t="s">
        <v>75</v>
      </c>
      <c r="N65" s="816" t="s">
        <v>1110</v>
      </c>
      <c r="O65" s="1958" t="s">
        <v>77</v>
      </c>
      <c r="P65" s="1960"/>
      <c r="Q65" s="40" t="s">
        <v>78</v>
      </c>
    </row>
    <row r="66" spans="2:17" ht="105" customHeight="1" x14ac:dyDescent="0.2">
      <c r="B66" s="346" t="s">
        <v>1945</v>
      </c>
      <c r="C66" s="813" t="s">
        <v>1941</v>
      </c>
      <c r="D66" s="182" t="s">
        <v>1944</v>
      </c>
      <c r="E66" s="839">
        <v>200</v>
      </c>
      <c r="F66" s="839" t="s">
        <v>368</v>
      </c>
      <c r="G66" s="839" t="s">
        <v>368</v>
      </c>
      <c r="H66" s="839" t="s">
        <v>368</v>
      </c>
      <c r="I66" s="839" t="s">
        <v>81</v>
      </c>
      <c r="J66" s="839" t="s">
        <v>21</v>
      </c>
      <c r="K66" s="346" t="s">
        <v>81</v>
      </c>
      <c r="L66" s="346" t="s">
        <v>81</v>
      </c>
      <c r="M66" s="346" t="s">
        <v>81</v>
      </c>
      <c r="N66" s="346" t="s">
        <v>81</v>
      </c>
      <c r="O66" s="1561" t="s">
        <v>1943</v>
      </c>
      <c r="P66" s="1562"/>
      <c r="Q66" s="1534" t="s">
        <v>21</v>
      </c>
    </row>
    <row r="67" spans="2:17" ht="57" x14ac:dyDescent="0.2">
      <c r="B67" s="346" t="s">
        <v>1942</v>
      </c>
      <c r="C67" s="813" t="s">
        <v>1941</v>
      </c>
      <c r="D67" s="182" t="s">
        <v>1940</v>
      </c>
      <c r="E67" s="839">
        <v>400</v>
      </c>
      <c r="F67" s="839" t="s">
        <v>368</v>
      </c>
      <c r="G67" s="839" t="s">
        <v>368</v>
      </c>
      <c r="H67" s="839" t="s">
        <v>368</v>
      </c>
      <c r="I67" s="839" t="s">
        <v>20</v>
      </c>
      <c r="J67" s="839" t="s">
        <v>21</v>
      </c>
      <c r="K67" s="346" t="s">
        <v>81</v>
      </c>
      <c r="L67" s="346" t="s">
        <v>81</v>
      </c>
      <c r="M67" s="346" t="s">
        <v>81</v>
      </c>
      <c r="N67" s="346" t="s">
        <v>81</v>
      </c>
      <c r="O67" s="1565"/>
      <c r="P67" s="1566"/>
      <c r="Q67" s="1536"/>
    </row>
    <row r="68" spans="2:17" x14ac:dyDescent="0.25">
      <c r="B68" s="183"/>
      <c r="C68" s="183"/>
      <c r="D68" s="183"/>
      <c r="E68" s="183"/>
      <c r="F68" s="183"/>
      <c r="G68" s="183"/>
      <c r="H68" s="183"/>
      <c r="I68" s="183"/>
      <c r="J68" s="183"/>
      <c r="K68" s="183"/>
      <c r="L68" s="183"/>
      <c r="M68" s="183"/>
      <c r="N68" s="183"/>
      <c r="O68" s="1540"/>
      <c r="P68" s="1541"/>
      <c r="Q68" s="183"/>
    </row>
    <row r="69" spans="2:17" x14ac:dyDescent="0.25">
      <c r="B69" s="296" t="s">
        <v>83</v>
      </c>
      <c r="C69" s="296"/>
      <c r="D69" s="296"/>
      <c r="E69" s="296"/>
      <c r="F69" s="296"/>
      <c r="G69" s="296"/>
      <c r="H69" s="296"/>
      <c r="I69" s="296"/>
      <c r="J69" s="296"/>
      <c r="K69" s="296"/>
      <c r="L69" s="296"/>
      <c r="M69" s="296"/>
      <c r="N69" s="296"/>
      <c r="O69" s="296"/>
      <c r="P69" s="296"/>
      <c r="Q69" s="296"/>
    </row>
    <row r="70" spans="2:17" x14ac:dyDescent="0.25">
      <c r="B70" s="296" t="s">
        <v>84</v>
      </c>
      <c r="C70" s="296"/>
      <c r="D70" s="296"/>
      <c r="E70" s="296"/>
      <c r="F70" s="296"/>
      <c r="G70" s="296"/>
      <c r="H70" s="296"/>
      <c r="I70" s="296"/>
      <c r="J70" s="296"/>
      <c r="K70" s="296"/>
      <c r="L70" s="296"/>
      <c r="M70" s="296"/>
      <c r="N70" s="296"/>
      <c r="O70" s="296"/>
      <c r="P70" s="296"/>
      <c r="Q70" s="296"/>
    </row>
    <row r="71" spans="2:17" x14ac:dyDescent="0.25">
      <c r="B71" s="296" t="s">
        <v>85</v>
      </c>
      <c r="C71" s="296"/>
      <c r="D71" s="296"/>
      <c r="E71" s="296"/>
      <c r="F71" s="296"/>
      <c r="G71" s="296"/>
      <c r="H71" s="296"/>
      <c r="I71" s="296"/>
      <c r="J71" s="296"/>
      <c r="K71" s="296"/>
      <c r="L71" s="296"/>
      <c r="M71" s="296"/>
      <c r="N71" s="296"/>
      <c r="O71" s="296"/>
      <c r="P71" s="296"/>
      <c r="Q71" s="296"/>
    </row>
    <row r="72" spans="2:17" x14ac:dyDescent="0.25">
      <c r="B72" s="296"/>
      <c r="C72" s="296"/>
      <c r="D72" s="296"/>
      <c r="E72" s="296"/>
      <c r="F72" s="296"/>
      <c r="G72" s="296"/>
      <c r="H72" s="296"/>
      <c r="I72" s="296"/>
      <c r="J72" s="296"/>
      <c r="K72" s="296"/>
      <c r="L72" s="296"/>
      <c r="M72" s="296"/>
      <c r="N72" s="296"/>
      <c r="O72" s="296"/>
      <c r="P72" s="296"/>
      <c r="Q72" s="296"/>
    </row>
    <row r="73" spans="2:17" ht="15.75" thickBot="1" x14ac:dyDescent="0.3">
      <c r="B73" s="296"/>
      <c r="C73" s="296"/>
      <c r="D73" s="296"/>
      <c r="E73" s="296"/>
      <c r="F73" s="296"/>
      <c r="G73" s="296"/>
      <c r="H73" s="296"/>
      <c r="I73" s="296"/>
      <c r="J73" s="296"/>
      <c r="K73" s="296"/>
      <c r="L73" s="296"/>
      <c r="M73" s="296"/>
      <c r="N73" s="296"/>
      <c r="O73" s="296"/>
      <c r="P73" s="296"/>
      <c r="Q73" s="296"/>
    </row>
    <row r="74" spans="2:17" ht="27" thickBot="1" x14ac:dyDescent="0.3">
      <c r="B74" s="1955" t="s">
        <v>86</v>
      </c>
      <c r="C74" s="1956"/>
      <c r="D74" s="1956"/>
      <c r="E74" s="1956"/>
      <c r="F74" s="1956"/>
      <c r="G74" s="1956"/>
      <c r="H74" s="1956"/>
      <c r="I74" s="1956"/>
      <c r="J74" s="1956"/>
      <c r="K74" s="1956"/>
      <c r="L74" s="1956"/>
      <c r="M74" s="1956"/>
      <c r="N74" s="1957"/>
      <c r="O74" s="296"/>
      <c r="P74" s="296"/>
      <c r="Q74" s="296"/>
    </row>
    <row r="75" spans="2:17" x14ac:dyDescent="0.25">
      <c r="B75" s="296"/>
      <c r="C75" s="296"/>
      <c r="D75" s="296"/>
      <c r="E75" s="296"/>
      <c r="F75" s="296"/>
      <c r="G75" s="296"/>
      <c r="H75" s="296"/>
      <c r="I75" s="296"/>
      <c r="J75" s="296"/>
      <c r="K75" s="296"/>
      <c r="L75" s="296"/>
      <c r="M75" s="296"/>
      <c r="N75" s="296"/>
      <c r="O75" s="296"/>
      <c r="P75" s="296"/>
      <c r="Q75" s="296"/>
    </row>
    <row r="76" spans="2:17" x14ac:dyDescent="0.25">
      <c r="B76" s="296"/>
      <c r="C76" s="296"/>
      <c r="D76" s="296"/>
      <c r="E76" s="296"/>
      <c r="F76" s="296"/>
      <c r="G76" s="296"/>
      <c r="H76" s="296"/>
      <c r="I76" s="296"/>
      <c r="J76" s="296"/>
      <c r="K76" s="296"/>
      <c r="L76" s="296"/>
      <c r="M76" s="296"/>
      <c r="N76" s="296"/>
      <c r="O76" s="296"/>
      <c r="P76" s="296"/>
      <c r="Q76" s="296"/>
    </row>
    <row r="77" spans="2:17" x14ac:dyDescent="0.25">
      <c r="B77" s="296"/>
      <c r="C77" s="296"/>
      <c r="D77" s="296"/>
      <c r="E77" s="296"/>
      <c r="F77" s="296"/>
      <c r="G77" s="296"/>
      <c r="H77" s="296"/>
      <c r="I77" s="296"/>
      <c r="J77" s="296"/>
      <c r="K77" s="296"/>
      <c r="L77" s="296"/>
      <c r="M77" s="296"/>
      <c r="N77" s="296"/>
      <c r="O77" s="296"/>
      <c r="P77" s="296"/>
      <c r="Q77" s="296"/>
    </row>
    <row r="78" spans="2:17" x14ac:dyDescent="0.25">
      <c r="B78" s="296"/>
      <c r="C78" s="296"/>
      <c r="D78" s="296" t="s">
        <v>1114</v>
      </c>
      <c r="E78" s="296"/>
      <c r="F78" s="296"/>
      <c r="G78" s="296"/>
      <c r="H78" s="296"/>
      <c r="I78" s="296"/>
      <c r="J78" s="296"/>
      <c r="K78" s="296"/>
      <c r="L78" s="296"/>
      <c r="M78" s="296"/>
      <c r="N78" s="296"/>
      <c r="O78" s="296"/>
      <c r="P78" s="296"/>
      <c r="Q78" s="296"/>
    </row>
    <row r="79" spans="2:17" ht="75" x14ac:dyDescent="0.25">
      <c r="B79" s="40" t="s">
        <v>87</v>
      </c>
      <c r="C79" s="40" t="s">
        <v>88</v>
      </c>
      <c r="D79" s="40" t="s">
        <v>89</v>
      </c>
      <c r="E79" s="40" t="s">
        <v>90</v>
      </c>
      <c r="F79" s="40" t="s">
        <v>91</v>
      </c>
      <c r="G79" s="40" t="s">
        <v>92</v>
      </c>
      <c r="H79" s="40" t="s">
        <v>93</v>
      </c>
      <c r="I79" s="40" t="s">
        <v>94</v>
      </c>
      <c r="J79" s="1958" t="s">
        <v>95</v>
      </c>
      <c r="K79" s="1959"/>
      <c r="L79" s="1960"/>
      <c r="M79" s="40" t="s">
        <v>96</v>
      </c>
      <c r="N79" s="40" t="s">
        <v>1892</v>
      </c>
      <c r="O79" s="40" t="s">
        <v>1891</v>
      </c>
      <c r="P79" s="1958" t="s">
        <v>77</v>
      </c>
      <c r="Q79" s="1960"/>
    </row>
    <row r="80" spans="2:17" ht="225" customHeight="1" x14ac:dyDescent="0.25">
      <c r="B80" s="813" t="s">
        <v>1932</v>
      </c>
      <c r="C80" s="640" t="s">
        <v>215</v>
      </c>
      <c r="D80" s="640" t="s">
        <v>1939</v>
      </c>
      <c r="E80" s="640">
        <v>64569752</v>
      </c>
      <c r="F80" s="640" t="s">
        <v>332</v>
      </c>
      <c r="G80" s="640" t="s">
        <v>1910</v>
      </c>
      <c r="H80" s="904" t="s">
        <v>1938</v>
      </c>
      <c r="I80" s="900" t="s">
        <v>368</v>
      </c>
      <c r="J80" s="903" t="s">
        <v>1937</v>
      </c>
      <c r="K80" s="840" t="s">
        <v>1936</v>
      </c>
      <c r="L80" s="840" t="s">
        <v>1935</v>
      </c>
      <c r="M80" s="900" t="s">
        <v>20</v>
      </c>
      <c r="N80" s="902" t="s">
        <v>21</v>
      </c>
      <c r="O80" s="900" t="s">
        <v>1934</v>
      </c>
      <c r="P80" s="2282" t="s">
        <v>1933</v>
      </c>
      <c r="Q80" s="2283"/>
    </row>
    <row r="81" spans="2:17" ht="105" customHeight="1" x14ac:dyDescent="0.25">
      <c r="B81" s="1534" t="s">
        <v>1932</v>
      </c>
      <c r="C81" s="2270" t="s">
        <v>215</v>
      </c>
      <c r="D81" s="2270" t="s">
        <v>1931</v>
      </c>
      <c r="E81" s="2270">
        <v>64868217</v>
      </c>
      <c r="F81" s="2270" t="s">
        <v>1930</v>
      </c>
      <c r="G81" s="2270" t="s">
        <v>1929</v>
      </c>
      <c r="H81" s="2280">
        <v>36798</v>
      </c>
      <c r="I81" s="2270" t="s">
        <v>368</v>
      </c>
      <c r="J81" s="640" t="s">
        <v>1928</v>
      </c>
      <c r="K81" s="640" t="s">
        <v>1927</v>
      </c>
      <c r="L81" s="640" t="s">
        <v>1926</v>
      </c>
      <c r="M81" s="2270" t="s">
        <v>20</v>
      </c>
      <c r="N81" s="2268" t="s">
        <v>21</v>
      </c>
      <c r="O81" s="2270" t="s">
        <v>20</v>
      </c>
      <c r="P81" s="2255" t="s">
        <v>1925</v>
      </c>
      <c r="Q81" s="2256"/>
    </row>
    <row r="82" spans="2:17" ht="81.75" customHeight="1" x14ac:dyDescent="0.25">
      <c r="B82" s="1536"/>
      <c r="C82" s="2271"/>
      <c r="D82" s="2271"/>
      <c r="E82" s="2271"/>
      <c r="F82" s="2271"/>
      <c r="G82" s="2271"/>
      <c r="H82" s="2281"/>
      <c r="I82" s="2271"/>
      <c r="J82" s="640" t="s">
        <v>1924</v>
      </c>
      <c r="K82" s="640" t="s">
        <v>1923</v>
      </c>
      <c r="L82" s="900" t="s">
        <v>1922</v>
      </c>
      <c r="M82" s="2271"/>
      <c r="N82" s="2269"/>
      <c r="O82" s="2271"/>
      <c r="P82" s="2257"/>
      <c r="Q82" s="2258"/>
    </row>
    <row r="83" spans="2:17" ht="158.25" customHeight="1" x14ac:dyDescent="0.25">
      <c r="B83" s="1534" t="s">
        <v>1921</v>
      </c>
      <c r="C83" s="1534" t="s">
        <v>111</v>
      </c>
      <c r="D83" s="1534" t="s">
        <v>1920</v>
      </c>
      <c r="E83" s="1537">
        <v>33355060</v>
      </c>
      <c r="F83" s="1537" t="s">
        <v>274</v>
      </c>
      <c r="G83" s="2270" t="s">
        <v>1910</v>
      </c>
      <c r="H83" s="1542">
        <v>41264</v>
      </c>
      <c r="I83" s="1545" t="s">
        <v>20</v>
      </c>
      <c r="J83" s="897" t="s">
        <v>1919</v>
      </c>
      <c r="K83" s="897" t="s">
        <v>1918</v>
      </c>
      <c r="L83" s="897" t="s">
        <v>1917</v>
      </c>
      <c r="M83" s="1537" t="s">
        <v>20</v>
      </c>
      <c r="N83" s="1537" t="s">
        <v>20</v>
      </c>
      <c r="O83" s="1537" t="s">
        <v>20</v>
      </c>
      <c r="P83" s="1493" t="s">
        <v>1916</v>
      </c>
      <c r="Q83" s="1494"/>
    </row>
    <row r="84" spans="2:17" ht="122.25" customHeight="1" x14ac:dyDescent="0.25">
      <c r="B84" s="1536"/>
      <c r="C84" s="1536"/>
      <c r="D84" s="1536"/>
      <c r="E84" s="1539"/>
      <c r="F84" s="1539"/>
      <c r="G84" s="2271"/>
      <c r="H84" s="1544"/>
      <c r="I84" s="1547"/>
      <c r="J84" s="813" t="s">
        <v>1915</v>
      </c>
      <c r="K84" s="813" t="s">
        <v>1914</v>
      </c>
      <c r="L84" s="897" t="s">
        <v>1913</v>
      </c>
      <c r="M84" s="1539"/>
      <c r="N84" s="1539"/>
      <c r="O84" s="1539"/>
      <c r="P84" s="1495"/>
      <c r="Q84" s="1496"/>
    </row>
    <row r="85" spans="2:17" ht="81.75" customHeight="1" x14ac:dyDescent="0.25">
      <c r="B85" s="1534" t="s">
        <v>1912</v>
      </c>
      <c r="C85" s="1534" t="s">
        <v>111</v>
      </c>
      <c r="D85" s="1537" t="s">
        <v>1911</v>
      </c>
      <c r="E85" s="1537">
        <v>1102832485</v>
      </c>
      <c r="F85" s="2265" t="s">
        <v>113</v>
      </c>
      <c r="G85" s="2262" t="s">
        <v>1910</v>
      </c>
      <c r="H85" s="2259">
        <v>41264</v>
      </c>
      <c r="I85" s="2252" t="s">
        <v>20</v>
      </c>
      <c r="J85" s="813" t="s">
        <v>1909</v>
      </c>
      <c r="K85" s="837" t="s">
        <v>1908</v>
      </c>
      <c r="L85" s="840" t="s">
        <v>1907</v>
      </c>
      <c r="M85" s="1537" t="s">
        <v>20</v>
      </c>
      <c r="N85" s="1537" t="s">
        <v>20</v>
      </c>
      <c r="O85" s="1537" t="s">
        <v>20</v>
      </c>
      <c r="P85" s="2255"/>
      <c r="Q85" s="2256"/>
    </row>
    <row r="86" spans="2:17" ht="152.25" customHeight="1" x14ac:dyDescent="0.25">
      <c r="B86" s="1535"/>
      <c r="C86" s="1535"/>
      <c r="D86" s="1538"/>
      <c r="E86" s="1538"/>
      <c r="F86" s="2266"/>
      <c r="G86" s="2263"/>
      <c r="H86" s="2260"/>
      <c r="I86" s="2253"/>
      <c r="J86" s="813" t="s">
        <v>1906</v>
      </c>
      <c r="K86" s="837" t="s">
        <v>1905</v>
      </c>
      <c r="L86" s="840" t="s">
        <v>1904</v>
      </c>
      <c r="M86" s="1538"/>
      <c r="N86" s="1538"/>
      <c r="O86" s="1538"/>
      <c r="P86" s="2278"/>
      <c r="Q86" s="2279"/>
    </row>
    <row r="87" spans="2:17" ht="81.75" customHeight="1" x14ac:dyDescent="0.25">
      <c r="B87" s="1536"/>
      <c r="C87" s="1536"/>
      <c r="D87" s="1539"/>
      <c r="E87" s="1539"/>
      <c r="F87" s="2267"/>
      <c r="G87" s="2264"/>
      <c r="H87" s="2261"/>
      <c r="I87" s="2254"/>
      <c r="J87" s="897" t="s">
        <v>1903</v>
      </c>
      <c r="K87" s="837" t="s">
        <v>1416</v>
      </c>
      <c r="L87" s="840" t="s">
        <v>1902</v>
      </c>
      <c r="M87" s="1539"/>
      <c r="N87" s="1539"/>
      <c r="O87" s="1539"/>
      <c r="P87" s="2257"/>
      <c r="Q87" s="2258"/>
    </row>
    <row r="88" spans="2:17" ht="81.75" customHeight="1" x14ac:dyDescent="0.25">
      <c r="B88" s="813" t="s">
        <v>1900</v>
      </c>
      <c r="C88" s="813" t="s">
        <v>111</v>
      </c>
      <c r="D88" s="346"/>
      <c r="E88" s="346"/>
      <c r="F88" s="901"/>
      <c r="G88" s="900"/>
      <c r="H88" s="899"/>
      <c r="I88" s="898"/>
      <c r="J88" s="897"/>
      <c r="K88" s="837"/>
      <c r="L88" s="840"/>
      <c r="M88" s="346"/>
      <c r="N88" s="346"/>
      <c r="O88" s="346"/>
      <c r="P88" s="2255" t="s">
        <v>1901</v>
      </c>
      <c r="Q88" s="2256"/>
    </row>
    <row r="89" spans="2:17" ht="81.75" customHeight="1" x14ac:dyDescent="0.25">
      <c r="B89" s="813" t="s">
        <v>1900</v>
      </c>
      <c r="C89" s="813" t="s">
        <v>111</v>
      </c>
      <c r="D89" s="346"/>
      <c r="E89" s="346"/>
      <c r="F89" s="901"/>
      <c r="G89" s="900"/>
      <c r="H89" s="899"/>
      <c r="I89" s="898"/>
      <c r="J89" s="897"/>
      <c r="K89" s="837"/>
      <c r="L89" s="840"/>
      <c r="M89" s="346"/>
      <c r="N89" s="346"/>
      <c r="O89" s="346"/>
      <c r="P89" s="2257"/>
      <c r="Q89" s="2258"/>
    </row>
    <row r="90" spans="2:17" ht="33" customHeight="1" x14ac:dyDescent="0.25">
      <c r="B90" s="896"/>
      <c r="C90" s="257"/>
      <c r="D90" s="892"/>
      <c r="E90" s="892"/>
      <c r="F90" s="892"/>
      <c r="G90" s="891"/>
      <c r="H90" s="895"/>
      <c r="I90" s="893"/>
      <c r="J90" s="257"/>
      <c r="K90" s="894"/>
      <c r="L90" s="893"/>
      <c r="M90" s="892"/>
      <c r="N90" s="892"/>
      <c r="O90" s="892"/>
      <c r="P90" s="891"/>
      <c r="Q90" s="891"/>
    </row>
    <row r="91" spans="2:17" x14ac:dyDescent="0.25">
      <c r="B91" s="296"/>
      <c r="C91" s="296"/>
      <c r="D91" s="296"/>
      <c r="E91" s="296"/>
      <c r="F91" s="296"/>
      <c r="G91" s="296"/>
      <c r="H91" s="296"/>
      <c r="I91" s="296"/>
      <c r="J91" s="296"/>
      <c r="K91" s="296"/>
      <c r="L91" s="296"/>
      <c r="M91" s="296"/>
      <c r="N91" s="296"/>
      <c r="O91" s="296"/>
      <c r="P91" s="296"/>
      <c r="Q91" s="296"/>
    </row>
    <row r="92" spans="2:17" ht="15.75" thickBot="1" x14ac:dyDescent="0.3">
      <c r="B92" s="296"/>
      <c r="C92" s="296"/>
      <c r="D92" s="296"/>
      <c r="E92" s="296"/>
      <c r="F92" s="296"/>
      <c r="G92" s="296"/>
      <c r="H92" s="296"/>
      <c r="I92" s="296"/>
      <c r="J92" s="296"/>
      <c r="K92" s="296"/>
      <c r="L92" s="296"/>
      <c r="M92" s="296"/>
      <c r="N92" s="296"/>
      <c r="O92" s="296"/>
      <c r="P92" s="296"/>
      <c r="Q92" s="296"/>
    </row>
    <row r="93" spans="2:17" ht="27" thickBot="1" x14ac:dyDescent="0.3">
      <c r="B93" s="1955" t="s">
        <v>143</v>
      </c>
      <c r="C93" s="1956"/>
      <c r="D93" s="1956"/>
      <c r="E93" s="1956"/>
      <c r="F93" s="1956"/>
      <c r="G93" s="1956"/>
      <c r="H93" s="1956"/>
      <c r="I93" s="1956"/>
      <c r="J93" s="1956"/>
      <c r="K93" s="1956"/>
      <c r="L93" s="1956"/>
      <c r="M93" s="1956"/>
      <c r="N93" s="1957"/>
      <c r="O93" s="296"/>
      <c r="P93" s="296"/>
      <c r="Q93" s="296"/>
    </row>
    <row r="94" spans="2:17" x14ac:dyDescent="0.25">
      <c r="B94" s="296"/>
      <c r="C94" s="296"/>
      <c r="D94" s="296"/>
      <c r="E94" s="296"/>
      <c r="F94" s="296"/>
      <c r="G94" s="296"/>
      <c r="H94" s="296"/>
      <c r="I94" s="296"/>
      <c r="J94" s="296"/>
      <c r="K94" s="296"/>
      <c r="L94" s="296"/>
      <c r="M94" s="296"/>
      <c r="N94" s="296"/>
      <c r="O94" s="296"/>
      <c r="P94" s="296"/>
      <c r="Q94" s="296"/>
    </row>
    <row r="95" spans="2:17" x14ac:dyDescent="0.25">
      <c r="B95" s="296"/>
      <c r="C95" s="296"/>
      <c r="D95" s="296"/>
      <c r="E95" s="296"/>
      <c r="F95" s="296"/>
      <c r="G95" s="296"/>
      <c r="H95" s="296"/>
      <c r="I95" s="296"/>
      <c r="J95" s="296"/>
      <c r="K95" s="296"/>
      <c r="L95" s="296"/>
      <c r="M95" s="296"/>
      <c r="N95" s="296"/>
      <c r="O95" s="296"/>
      <c r="P95" s="296"/>
      <c r="Q95" s="296"/>
    </row>
    <row r="96" spans="2:17" ht="30" x14ac:dyDescent="0.25">
      <c r="B96" s="890" t="s">
        <v>19</v>
      </c>
      <c r="C96" s="890" t="s">
        <v>1899</v>
      </c>
      <c r="D96" s="1958" t="s">
        <v>77</v>
      </c>
      <c r="E96" s="1960"/>
      <c r="F96" s="296"/>
      <c r="G96" s="296"/>
      <c r="H96" s="296"/>
      <c r="I96" s="296"/>
      <c r="J96" s="296"/>
      <c r="K96" s="296"/>
      <c r="L96" s="296"/>
      <c r="M96" s="296"/>
      <c r="N96" s="296"/>
      <c r="O96" s="296"/>
      <c r="P96" s="296"/>
      <c r="Q96" s="296"/>
    </row>
    <row r="97" spans="1:26" ht="28.5" x14ac:dyDescent="0.25">
      <c r="B97" s="184" t="s">
        <v>145</v>
      </c>
      <c r="C97" s="346" t="s">
        <v>20</v>
      </c>
      <c r="D97" s="1548"/>
      <c r="E97" s="1548"/>
      <c r="F97" s="296"/>
      <c r="G97" s="296"/>
      <c r="H97" s="296"/>
      <c r="I97" s="296"/>
      <c r="J97" s="296"/>
      <c r="K97" s="296"/>
      <c r="L97" s="296"/>
      <c r="M97" s="296"/>
      <c r="N97" s="296"/>
      <c r="O97" s="296"/>
      <c r="P97" s="296"/>
      <c r="Q97" s="296"/>
    </row>
    <row r="98" spans="1:26" x14ac:dyDescent="0.25">
      <c r="B98" s="296"/>
      <c r="C98" s="296"/>
      <c r="D98" s="296"/>
      <c r="E98" s="296"/>
      <c r="F98" s="296"/>
      <c r="G98" s="296"/>
      <c r="H98" s="296"/>
      <c r="I98" s="296"/>
      <c r="J98" s="296"/>
      <c r="K98" s="296"/>
      <c r="L98" s="296"/>
      <c r="M98" s="296"/>
      <c r="N98" s="296"/>
      <c r="O98" s="296"/>
      <c r="P98" s="296"/>
      <c r="Q98" s="296"/>
    </row>
    <row r="99" spans="1:26" x14ac:dyDescent="0.25">
      <c r="B99" s="296"/>
      <c r="C99" s="296"/>
      <c r="D99" s="296"/>
      <c r="E99" s="296"/>
      <c r="F99" s="296"/>
      <c r="G99" s="296"/>
      <c r="H99" s="296"/>
      <c r="I99" s="296"/>
      <c r="J99" s="296"/>
      <c r="K99" s="296"/>
      <c r="L99" s="296"/>
      <c r="M99" s="296"/>
      <c r="N99" s="296"/>
      <c r="O99" s="296"/>
      <c r="P99" s="296"/>
      <c r="Q99" s="296"/>
    </row>
    <row r="100" spans="1:26" ht="26.25" x14ac:dyDescent="0.25">
      <c r="B100" s="2284" t="s">
        <v>146</v>
      </c>
      <c r="C100" s="2285"/>
      <c r="D100" s="2285"/>
      <c r="E100" s="2285"/>
      <c r="F100" s="2285"/>
      <c r="G100" s="2285"/>
      <c r="H100" s="2285"/>
      <c r="I100" s="2285"/>
      <c r="J100" s="2285"/>
      <c r="K100" s="2285"/>
      <c r="L100" s="2285"/>
      <c r="M100" s="2285"/>
      <c r="N100" s="2285"/>
      <c r="O100" s="2285"/>
      <c r="P100" s="2285"/>
      <c r="Q100" s="296"/>
    </row>
    <row r="101" spans="1:26" x14ac:dyDescent="0.25">
      <c r="B101" s="296"/>
      <c r="C101" s="296"/>
      <c r="D101" s="296"/>
      <c r="E101" s="296"/>
      <c r="F101" s="296"/>
      <c r="G101" s="296"/>
      <c r="H101" s="296"/>
      <c r="I101" s="296"/>
      <c r="J101" s="296"/>
      <c r="K101" s="296"/>
      <c r="L101" s="296"/>
      <c r="M101" s="296"/>
      <c r="N101" s="296"/>
      <c r="O101" s="296"/>
      <c r="P101" s="296"/>
      <c r="Q101" s="296"/>
    </row>
    <row r="102" spans="1:26" ht="15.75" thickBot="1" x14ac:dyDescent="0.3">
      <c r="B102" s="296"/>
      <c r="C102" s="296"/>
      <c r="D102" s="296"/>
      <c r="E102" s="296"/>
      <c r="F102" s="296"/>
      <c r="G102" s="296"/>
      <c r="H102" s="296"/>
      <c r="I102" s="296"/>
      <c r="J102" s="296"/>
      <c r="K102" s="296"/>
      <c r="L102" s="296"/>
      <c r="M102" s="296"/>
      <c r="N102" s="296"/>
      <c r="O102" s="296"/>
      <c r="P102" s="296"/>
      <c r="Q102" s="296"/>
    </row>
    <row r="103" spans="1:26" ht="27" thickBot="1" x14ac:dyDescent="0.3">
      <c r="B103" s="1955" t="s">
        <v>147</v>
      </c>
      <c r="C103" s="1956"/>
      <c r="D103" s="1956"/>
      <c r="E103" s="1956"/>
      <c r="F103" s="1956"/>
      <c r="G103" s="1956"/>
      <c r="H103" s="1956"/>
      <c r="I103" s="1956"/>
      <c r="J103" s="1956"/>
      <c r="K103" s="1956"/>
      <c r="L103" s="1956"/>
      <c r="M103" s="1956"/>
      <c r="N103" s="1957"/>
      <c r="O103" s="296"/>
      <c r="P103" s="296"/>
      <c r="Q103" s="296"/>
    </row>
    <row r="104" spans="1:26" x14ac:dyDescent="0.25">
      <c r="B104" s="296"/>
      <c r="C104" s="296"/>
      <c r="D104" s="296"/>
      <c r="E104" s="296"/>
      <c r="F104" s="296"/>
      <c r="G104" s="296"/>
      <c r="H104" s="296"/>
      <c r="I104" s="296"/>
      <c r="J104" s="296"/>
      <c r="K104" s="296"/>
      <c r="L104" s="296"/>
      <c r="M104" s="296"/>
      <c r="N104" s="296"/>
      <c r="O104" s="296"/>
      <c r="P104" s="296"/>
      <c r="Q104" s="296"/>
    </row>
    <row r="105" spans="1:26" ht="15.75" thickBot="1" x14ac:dyDescent="0.3">
      <c r="B105" s="296"/>
      <c r="C105" s="296"/>
      <c r="D105" s="296"/>
      <c r="E105" s="296"/>
      <c r="F105" s="296"/>
      <c r="G105" s="296"/>
      <c r="H105" s="296"/>
      <c r="I105" s="296"/>
      <c r="J105" s="296"/>
      <c r="K105" s="296"/>
      <c r="L105" s="296"/>
      <c r="M105" s="889"/>
      <c r="N105" s="889"/>
      <c r="O105" s="296"/>
      <c r="P105" s="296"/>
      <c r="Q105" s="296"/>
    </row>
    <row r="106" spans="1:26" s="13" customFormat="1" ht="75" x14ac:dyDescent="0.25">
      <c r="B106" s="887" t="s">
        <v>35</v>
      </c>
      <c r="C106" s="887" t="s">
        <v>36</v>
      </c>
      <c r="D106" s="887" t="s">
        <v>37</v>
      </c>
      <c r="E106" s="887" t="s">
        <v>38</v>
      </c>
      <c r="F106" s="887" t="s">
        <v>39</v>
      </c>
      <c r="G106" s="887" t="s">
        <v>40</v>
      </c>
      <c r="H106" s="887" t="s">
        <v>41</v>
      </c>
      <c r="I106" s="887" t="s">
        <v>42</v>
      </c>
      <c r="J106" s="887" t="s">
        <v>43</v>
      </c>
      <c r="K106" s="887" t="s">
        <v>44</v>
      </c>
      <c r="L106" s="887" t="s">
        <v>45</v>
      </c>
      <c r="M106" s="888" t="s">
        <v>46</v>
      </c>
      <c r="N106" s="887" t="s">
        <v>47</v>
      </c>
      <c r="O106" s="887" t="s">
        <v>48</v>
      </c>
      <c r="P106" s="886" t="s">
        <v>49</v>
      </c>
      <c r="Q106" s="886" t="s">
        <v>50</v>
      </c>
    </row>
    <row r="107" spans="1:26" s="62" customFormat="1" ht="71.25" customHeight="1" x14ac:dyDescent="0.25">
      <c r="A107" s="50">
        <v>1</v>
      </c>
      <c r="B107" s="51" t="s">
        <v>1898</v>
      </c>
      <c r="C107" s="52" t="s">
        <v>1898</v>
      </c>
      <c r="D107" s="64" t="s">
        <v>318</v>
      </c>
      <c r="E107" s="885">
        <v>701820110096</v>
      </c>
      <c r="F107" s="52" t="s">
        <v>20</v>
      </c>
      <c r="G107" s="206">
        <v>0.5</v>
      </c>
      <c r="H107" s="884">
        <v>40575</v>
      </c>
      <c r="I107" s="884">
        <v>40908</v>
      </c>
      <c r="J107" s="56" t="s">
        <v>21</v>
      </c>
      <c r="K107" s="58">
        <v>11</v>
      </c>
      <c r="L107" s="56"/>
      <c r="M107" s="58">
        <v>218</v>
      </c>
      <c r="N107" s="206">
        <v>1</v>
      </c>
      <c r="O107" s="59">
        <v>134489783</v>
      </c>
      <c r="P107" s="59" t="s">
        <v>1897</v>
      </c>
      <c r="Q107" s="60"/>
      <c r="R107" s="61"/>
      <c r="S107" s="61"/>
      <c r="T107" s="61"/>
      <c r="U107" s="61"/>
      <c r="V107" s="61"/>
      <c r="W107" s="61"/>
      <c r="X107" s="61"/>
      <c r="Y107" s="61"/>
      <c r="Z107" s="61"/>
    </row>
    <row r="108" spans="1:26" s="62" customFormat="1" ht="47.25" customHeight="1" x14ac:dyDescent="0.25">
      <c r="A108" s="50">
        <f>+A107+1</f>
        <v>2</v>
      </c>
      <c r="B108" s="51" t="s">
        <v>1895</v>
      </c>
      <c r="C108" s="51" t="s">
        <v>1895</v>
      </c>
      <c r="D108" s="64" t="s">
        <v>318</v>
      </c>
      <c r="E108" s="58">
        <v>701820110058</v>
      </c>
      <c r="F108" s="52" t="s">
        <v>20</v>
      </c>
      <c r="G108" s="206">
        <v>0.5</v>
      </c>
      <c r="H108" s="884">
        <v>40578</v>
      </c>
      <c r="I108" s="884">
        <v>40908</v>
      </c>
      <c r="J108" s="56" t="s">
        <v>575</v>
      </c>
      <c r="K108" s="58">
        <v>0</v>
      </c>
      <c r="L108" s="358">
        <v>10.86</v>
      </c>
      <c r="M108" s="58">
        <v>50</v>
      </c>
      <c r="N108" s="206">
        <v>1</v>
      </c>
      <c r="O108" s="59">
        <v>68020816</v>
      </c>
      <c r="P108" s="59" t="s">
        <v>1896</v>
      </c>
      <c r="Q108" s="60"/>
      <c r="R108" s="61"/>
      <c r="S108" s="61"/>
      <c r="T108" s="61"/>
      <c r="U108" s="61"/>
      <c r="V108" s="61"/>
      <c r="W108" s="61"/>
      <c r="X108" s="61"/>
      <c r="Y108" s="61"/>
      <c r="Z108" s="61"/>
    </row>
    <row r="109" spans="1:26" s="62" customFormat="1" ht="54.75" customHeight="1" x14ac:dyDescent="0.25">
      <c r="A109" s="50">
        <f>+A108+1</f>
        <v>3</v>
      </c>
      <c r="B109" s="51" t="s">
        <v>1895</v>
      </c>
      <c r="C109" s="51" t="s">
        <v>1895</v>
      </c>
      <c r="D109" s="64" t="s">
        <v>318</v>
      </c>
      <c r="E109" s="58">
        <v>701820130352</v>
      </c>
      <c r="F109" s="52" t="s">
        <v>20</v>
      </c>
      <c r="G109" s="206">
        <v>0.5</v>
      </c>
      <c r="H109" s="52" t="s">
        <v>1894</v>
      </c>
      <c r="I109" s="55">
        <v>41912</v>
      </c>
      <c r="J109" s="56" t="s">
        <v>21</v>
      </c>
      <c r="K109" s="57">
        <v>1.26</v>
      </c>
      <c r="L109" s="56"/>
      <c r="M109" s="58">
        <v>450</v>
      </c>
      <c r="N109" s="206">
        <v>1</v>
      </c>
      <c r="O109" s="59">
        <v>1112435113</v>
      </c>
      <c r="P109" s="59" t="s">
        <v>1893</v>
      </c>
      <c r="Q109" s="60"/>
      <c r="R109" s="61"/>
      <c r="S109" s="61"/>
      <c r="T109" s="61"/>
      <c r="U109" s="61"/>
      <c r="V109" s="61"/>
      <c r="W109" s="61"/>
      <c r="X109" s="61"/>
      <c r="Y109" s="61"/>
      <c r="Z109" s="61"/>
    </row>
    <row r="110" spans="1:26" s="62" customFormat="1" ht="36" customHeight="1" x14ac:dyDescent="0.25">
      <c r="A110" s="50"/>
      <c r="B110" s="51" t="s">
        <v>30</v>
      </c>
      <c r="C110" s="52"/>
      <c r="D110" s="64"/>
      <c r="E110" s="127"/>
      <c r="F110" s="122"/>
      <c r="G110" s="122"/>
      <c r="H110" s="122"/>
      <c r="I110" s="125"/>
      <c r="J110" s="125"/>
      <c r="K110" s="209">
        <f>SUM(K107:K109)</f>
        <v>12.26</v>
      </c>
      <c r="L110" s="209">
        <f>SUM(L107:L109)</f>
        <v>10.86</v>
      </c>
      <c r="M110" s="210">
        <f>SUM(M107:M109)</f>
        <v>718</v>
      </c>
      <c r="N110" s="206">
        <v>1</v>
      </c>
      <c r="O110" s="126"/>
      <c r="P110" s="126"/>
      <c r="Q110" s="60"/>
    </row>
    <row r="111" spans="1:26" x14ac:dyDescent="0.25">
      <c r="B111" s="304"/>
      <c r="C111" s="304"/>
      <c r="D111" s="304"/>
      <c r="E111" s="883"/>
      <c r="F111" s="304"/>
      <c r="G111" s="304"/>
      <c r="H111" s="304"/>
      <c r="I111" s="304"/>
      <c r="J111" s="304"/>
      <c r="K111" s="304"/>
      <c r="L111" s="304"/>
      <c r="M111" s="304"/>
      <c r="N111" s="304"/>
      <c r="O111" s="304"/>
      <c r="P111" s="304"/>
      <c r="Q111" s="296"/>
    </row>
    <row r="112" spans="1:26" ht="18" x14ac:dyDescent="0.25">
      <c r="B112" s="294" t="s">
        <v>151</v>
      </c>
      <c r="C112" s="882">
        <f>+K110</f>
        <v>12.26</v>
      </c>
      <c r="D112" s="296"/>
      <c r="E112" s="296"/>
      <c r="F112" s="296"/>
      <c r="G112" s="296"/>
      <c r="H112" s="881"/>
      <c r="I112" s="881"/>
      <c r="J112" s="881"/>
      <c r="K112" s="881"/>
      <c r="L112" s="881"/>
      <c r="M112" s="881"/>
      <c r="N112" s="304"/>
      <c r="O112" s="304"/>
      <c r="P112" s="304"/>
      <c r="Q112" s="296"/>
    </row>
    <row r="113" spans="2:17" x14ac:dyDescent="0.25">
      <c r="B113" s="296"/>
      <c r="C113" s="296"/>
      <c r="D113" s="296"/>
      <c r="E113" s="296"/>
      <c r="F113" s="296"/>
      <c r="G113" s="296"/>
      <c r="H113" s="296"/>
      <c r="I113" s="296"/>
      <c r="J113" s="296"/>
      <c r="K113" s="296"/>
      <c r="L113" s="296"/>
      <c r="M113" s="296"/>
      <c r="N113" s="296"/>
      <c r="O113" s="296"/>
      <c r="P113" s="296"/>
      <c r="Q113" s="296"/>
    </row>
    <row r="114" spans="2:17" ht="15.75" thickBot="1" x14ac:dyDescent="0.3">
      <c r="B114" s="296"/>
      <c r="C114" s="296"/>
      <c r="D114" s="296"/>
      <c r="E114" s="296"/>
      <c r="F114" s="296"/>
      <c r="G114" s="296"/>
      <c r="H114" s="296"/>
      <c r="I114" s="296"/>
      <c r="J114" s="296"/>
      <c r="K114" s="296"/>
      <c r="L114" s="296"/>
      <c r="M114" s="296"/>
      <c r="N114" s="296"/>
      <c r="O114" s="296"/>
      <c r="P114" s="296"/>
      <c r="Q114" s="296"/>
    </row>
    <row r="115" spans="2:17" ht="30.75" thickBot="1" x14ac:dyDescent="0.3">
      <c r="B115" s="880" t="s">
        <v>152</v>
      </c>
      <c r="C115" s="874" t="s">
        <v>153</v>
      </c>
      <c r="D115" s="880" t="s">
        <v>29</v>
      </c>
      <c r="E115" s="874" t="s">
        <v>154</v>
      </c>
      <c r="F115" s="296"/>
      <c r="G115" s="296"/>
      <c r="H115" s="296"/>
      <c r="I115" s="296"/>
      <c r="J115" s="296"/>
      <c r="K115" s="296"/>
      <c r="L115" s="296"/>
      <c r="M115" s="296"/>
      <c r="N115" s="296"/>
      <c r="O115" s="296"/>
      <c r="P115" s="296"/>
      <c r="Q115" s="296"/>
    </row>
    <row r="116" spans="2:17" ht="36" customHeight="1" x14ac:dyDescent="0.25">
      <c r="B116" s="136" t="s">
        <v>155</v>
      </c>
      <c r="C116" s="373">
        <v>20</v>
      </c>
      <c r="D116" s="373">
        <v>0</v>
      </c>
      <c r="E116" s="1953">
        <v>30</v>
      </c>
      <c r="F116" s="296"/>
      <c r="G116" s="296"/>
      <c r="H116" s="296"/>
      <c r="I116" s="296"/>
      <c r="J116" s="296"/>
      <c r="K116" s="296"/>
      <c r="L116" s="296"/>
      <c r="M116" s="296"/>
      <c r="N116" s="296"/>
      <c r="O116" s="296"/>
      <c r="P116" s="296"/>
      <c r="Q116" s="296"/>
    </row>
    <row r="117" spans="2:17" ht="29.25" customHeight="1" x14ac:dyDescent="0.25">
      <c r="B117" s="136" t="s">
        <v>156</v>
      </c>
      <c r="C117" s="839">
        <v>30</v>
      </c>
      <c r="D117" s="346">
        <v>30</v>
      </c>
      <c r="E117" s="1538"/>
      <c r="F117" s="296"/>
      <c r="G117" s="296"/>
      <c r="H117" s="296"/>
      <c r="I117" s="296"/>
      <c r="J117" s="296"/>
      <c r="K117" s="296"/>
      <c r="L117" s="296"/>
      <c r="M117" s="296"/>
      <c r="N117" s="296"/>
      <c r="O117" s="296"/>
      <c r="P117" s="296"/>
      <c r="Q117" s="296"/>
    </row>
    <row r="118" spans="2:17" ht="37.5" customHeight="1" thickBot="1" x14ac:dyDescent="0.3">
      <c r="B118" s="136" t="s">
        <v>157</v>
      </c>
      <c r="C118" s="374">
        <v>40</v>
      </c>
      <c r="D118" s="374">
        <v>0</v>
      </c>
      <c r="E118" s="1954"/>
      <c r="F118" s="296"/>
      <c r="G118" s="296"/>
      <c r="H118" s="296"/>
      <c r="I118" s="296"/>
      <c r="J118" s="296"/>
      <c r="K118" s="296"/>
      <c r="L118" s="296"/>
      <c r="M118" s="296"/>
      <c r="N118" s="296"/>
      <c r="O118" s="296"/>
      <c r="P118" s="296"/>
      <c r="Q118" s="296"/>
    </row>
    <row r="119" spans="2:17" x14ac:dyDescent="0.25">
      <c r="B119" s="296"/>
      <c r="C119" s="296"/>
      <c r="D119" s="296"/>
      <c r="E119" s="296"/>
      <c r="F119" s="296"/>
      <c r="G119" s="296"/>
      <c r="H119" s="296"/>
      <c r="I119" s="296"/>
      <c r="J119" s="296"/>
      <c r="K119" s="296"/>
      <c r="L119" s="296"/>
      <c r="M119" s="296"/>
      <c r="N119" s="296"/>
      <c r="O119" s="296"/>
      <c r="P119" s="296"/>
      <c r="Q119" s="296"/>
    </row>
    <row r="120" spans="2:17" ht="15.75" thickBot="1" x14ac:dyDescent="0.3">
      <c r="B120" s="296"/>
      <c r="C120" s="296"/>
      <c r="D120" s="296"/>
      <c r="E120" s="296"/>
      <c r="F120" s="296"/>
      <c r="G120" s="296"/>
      <c r="H120" s="296"/>
      <c r="I120" s="296"/>
      <c r="J120" s="296"/>
      <c r="K120" s="296"/>
      <c r="L120" s="296"/>
      <c r="M120" s="296"/>
      <c r="N120" s="296"/>
      <c r="O120" s="296"/>
      <c r="P120" s="296"/>
      <c r="Q120" s="296"/>
    </row>
    <row r="121" spans="2:17" ht="27" thickBot="1" x14ac:dyDescent="0.3">
      <c r="B121" s="1955" t="s">
        <v>158</v>
      </c>
      <c r="C121" s="1956"/>
      <c r="D121" s="1956"/>
      <c r="E121" s="1956"/>
      <c r="F121" s="1956"/>
      <c r="G121" s="1956"/>
      <c r="H121" s="1956"/>
      <c r="I121" s="1956"/>
      <c r="J121" s="1956"/>
      <c r="K121" s="1956"/>
      <c r="L121" s="1956"/>
      <c r="M121" s="1956"/>
      <c r="N121" s="1957"/>
      <c r="O121" s="296"/>
      <c r="P121" s="296"/>
      <c r="Q121" s="296"/>
    </row>
    <row r="122" spans="2:17" x14ac:dyDescent="0.25">
      <c r="B122" s="296"/>
      <c r="C122" s="296"/>
      <c r="D122" s="296"/>
      <c r="E122" s="296"/>
      <c r="F122" s="296"/>
      <c r="G122" s="296"/>
      <c r="H122" s="296"/>
      <c r="I122" s="296"/>
      <c r="J122" s="296"/>
      <c r="K122" s="296"/>
      <c r="L122" s="296"/>
      <c r="M122" s="296"/>
      <c r="N122" s="296"/>
      <c r="O122" s="296"/>
      <c r="P122" s="296"/>
      <c r="Q122" s="296"/>
    </row>
    <row r="123" spans="2:17" ht="75" x14ac:dyDescent="0.25">
      <c r="B123" s="40" t="s">
        <v>87</v>
      </c>
      <c r="C123" s="40" t="s">
        <v>88</v>
      </c>
      <c r="D123" s="40" t="s">
        <v>89</v>
      </c>
      <c r="E123" s="40" t="s">
        <v>90</v>
      </c>
      <c r="F123" s="40" t="s">
        <v>91</v>
      </c>
      <c r="G123" s="40" t="s">
        <v>92</v>
      </c>
      <c r="H123" s="40" t="s">
        <v>93</v>
      </c>
      <c r="I123" s="40" t="s">
        <v>94</v>
      </c>
      <c r="J123" s="1958" t="s">
        <v>95</v>
      </c>
      <c r="K123" s="1959"/>
      <c r="L123" s="1960"/>
      <c r="M123" s="40" t="s">
        <v>96</v>
      </c>
      <c r="N123" s="40" t="s">
        <v>1892</v>
      </c>
      <c r="O123" s="40" t="s">
        <v>1891</v>
      </c>
      <c r="P123" s="1958" t="s">
        <v>77</v>
      </c>
      <c r="Q123" s="1960"/>
    </row>
    <row r="124" spans="2:17" ht="110.25" customHeight="1" x14ac:dyDescent="0.25">
      <c r="B124" s="184" t="s">
        <v>159</v>
      </c>
      <c r="C124" s="813" t="s">
        <v>321</v>
      </c>
      <c r="D124" s="346" t="s">
        <v>1890</v>
      </c>
      <c r="E124" s="346">
        <v>1108765756</v>
      </c>
      <c r="F124" s="879" t="s">
        <v>1889</v>
      </c>
      <c r="G124" s="879" t="s">
        <v>1888</v>
      </c>
      <c r="H124" s="878">
        <v>38658</v>
      </c>
      <c r="I124" s="839" t="s">
        <v>368</v>
      </c>
      <c r="J124" s="813" t="s">
        <v>1887</v>
      </c>
      <c r="K124" s="877" t="s">
        <v>1886</v>
      </c>
      <c r="L124" s="837" t="s">
        <v>1885</v>
      </c>
      <c r="M124" s="346" t="s">
        <v>235</v>
      </c>
      <c r="N124" s="876" t="s">
        <v>21</v>
      </c>
      <c r="O124" s="346" t="s">
        <v>20</v>
      </c>
      <c r="P124" s="1550" t="s">
        <v>1884</v>
      </c>
      <c r="Q124" s="1551"/>
    </row>
    <row r="125" spans="2:17" ht="69" customHeight="1" x14ac:dyDescent="0.25">
      <c r="B125" s="1567" t="s">
        <v>159</v>
      </c>
      <c r="C125" s="1534" t="s">
        <v>321</v>
      </c>
      <c r="D125" s="1534" t="s">
        <v>1883</v>
      </c>
      <c r="E125" s="1537">
        <v>1143331912</v>
      </c>
      <c r="F125" s="1534" t="s">
        <v>1882</v>
      </c>
      <c r="G125" s="1534" t="s">
        <v>1881</v>
      </c>
      <c r="H125" s="1534" t="s">
        <v>1880</v>
      </c>
      <c r="I125" s="1545" t="s">
        <v>20</v>
      </c>
      <c r="J125" s="875" t="s">
        <v>1879</v>
      </c>
      <c r="K125" s="247" t="s">
        <v>1878</v>
      </c>
      <c r="L125" s="839" t="s">
        <v>1877</v>
      </c>
      <c r="M125" s="1537" t="s">
        <v>235</v>
      </c>
      <c r="N125" s="2272" t="s">
        <v>21</v>
      </c>
      <c r="O125" s="1537" t="s">
        <v>20</v>
      </c>
      <c r="P125" s="2274" t="s">
        <v>1876</v>
      </c>
      <c r="Q125" s="2275"/>
    </row>
    <row r="126" spans="2:17" ht="83.25" customHeight="1" x14ac:dyDescent="0.25">
      <c r="B126" s="1569"/>
      <c r="C126" s="1536"/>
      <c r="D126" s="1536"/>
      <c r="E126" s="1539"/>
      <c r="F126" s="1536"/>
      <c r="G126" s="1536"/>
      <c r="H126" s="1536"/>
      <c r="I126" s="1547"/>
      <c r="J126" s="875" t="s">
        <v>1875</v>
      </c>
      <c r="K126" s="247" t="s">
        <v>1874</v>
      </c>
      <c r="L126" s="837" t="s">
        <v>1873</v>
      </c>
      <c r="M126" s="1539"/>
      <c r="N126" s="2273"/>
      <c r="O126" s="1539"/>
      <c r="P126" s="2276"/>
      <c r="Q126" s="2277"/>
    </row>
    <row r="127" spans="2:17" ht="48.75" customHeight="1" x14ac:dyDescent="0.25">
      <c r="B127" s="184" t="s">
        <v>175</v>
      </c>
      <c r="C127" s="184"/>
      <c r="D127" s="183"/>
      <c r="E127" s="183"/>
      <c r="F127" s="183"/>
      <c r="G127" s="183"/>
      <c r="H127" s="183"/>
      <c r="I127" s="246"/>
      <c r="J127" s="183"/>
      <c r="K127" s="246"/>
      <c r="L127" s="246"/>
      <c r="M127" s="183"/>
      <c r="N127" s="183"/>
      <c r="O127" s="183"/>
      <c r="P127" s="1540" t="s">
        <v>1872</v>
      </c>
      <c r="Q127" s="1541"/>
    </row>
    <row r="128" spans="2:17" x14ac:dyDescent="0.25">
      <c r="B128" s="296"/>
      <c r="C128" s="296"/>
      <c r="D128" s="296"/>
      <c r="E128" s="296"/>
      <c r="F128" s="296"/>
      <c r="G128" s="296"/>
      <c r="H128" s="296"/>
      <c r="I128" s="296"/>
      <c r="J128" s="296"/>
      <c r="K128" s="296"/>
      <c r="L128" s="296"/>
      <c r="M128" s="296"/>
      <c r="N128" s="296"/>
      <c r="O128" s="296"/>
      <c r="P128" s="296"/>
      <c r="Q128" s="296"/>
    </row>
    <row r="129" spans="2:17" x14ac:dyDescent="0.25">
      <c r="B129" s="296"/>
      <c r="C129" s="296"/>
      <c r="D129" s="296"/>
      <c r="E129" s="296"/>
      <c r="F129" s="296"/>
      <c r="G129" s="296"/>
      <c r="H129" s="296"/>
      <c r="I129" s="296"/>
      <c r="J129" s="296"/>
      <c r="K129" s="296"/>
      <c r="L129" s="296"/>
      <c r="M129" s="296"/>
      <c r="N129" s="296"/>
      <c r="O129" s="296"/>
      <c r="P129" s="296"/>
      <c r="Q129" s="296"/>
    </row>
    <row r="130" spans="2:17" ht="15.75" thickBot="1" x14ac:dyDescent="0.3">
      <c r="B130" s="296"/>
      <c r="C130" s="296"/>
      <c r="D130" s="296"/>
      <c r="E130" s="296"/>
      <c r="F130" s="296"/>
      <c r="G130" s="296"/>
      <c r="H130" s="296"/>
      <c r="I130" s="296"/>
      <c r="J130" s="296"/>
      <c r="K130" s="296"/>
      <c r="L130" s="296"/>
      <c r="M130" s="296"/>
      <c r="N130" s="296"/>
      <c r="O130" s="296"/>
      <c r="P130" s="296"/>
      <c r="Q130" s="296"/>
    </row>
    <row r="131" spans="2:17" ht="30" x14ac:dyDescent="0.25">
      <c r="B131" s="869" t="s">
        <v>19</v>
      </c>
      <c r="C131" s="869" t="s">
        <v>152</v>
      </c>
      <c r="D131" s="40" t="s">
        <v>153</v>
      </c>
      <c r="E131" s="869" t="s">
        <v>29</v>
      </c>
      <c r="F131" s="874" t="s">
        <v>182</v>
      </c>
      <c r="G131" s="873"/>
      <c r="H131" s="296"/>
      <c r="I131" s="296"/>
      <c r="J131" s="296"/>
      <c r="K131" s="296"/>
      <c r="L131" s="296"/>
      <c r="M131" s="296"/>
      <c r="N131" s="296"/>
      <c r="O131" s="296"/>
      <c r="P131" s="296"/>
      <c r="Q131" s="296"/>
    </row>
    <row r="132" spans="2:17" ht="108" x14ac:dyDescent="0.2">
      <c r="B132" s="1978" t="s">
        <v>183</v>
      </c>
      <c r="C132" s="148" t="s">
        <v>184</v>
      </c>
      <c r="D132" s="346">
        <v>25</v>
      </c>
      <c r="E132" s="346">
        <v>0</v>
      </c>
      <c r="F132" s="1950">
        <f>+E132+E133+E134</f>
        <v>0</v>
      </c>
      <c r="G132" s="872"/>
      <c r="H132" s="296"/>
      <c r="I132" s="296"/>
      <c r="J132" s="296"/>
      <c r="K132" s="296"/>
      <c r="L132" s="296"/>
      <c r="M132" s="296"/>
      <c r="N132" s="296"/>
      <c r="O132" s="296"/>
      <c r="P132" s="296"/>
      <c r="Q132" s="296"/>
    </row>
    <row r="133" spans="2:17" ht="96" x14ac:dyDescent="0.2">
      <c r="B133" s="1978"/>
      <c r="C133" s="148" t="s">
        <v>185</v>
      </c>
      <c r="D133" s="813">
        <v>25</v>
      </c>
      <c r="E133" s="346">
        <v>0</v>
      </c>
      <c r="F133" s="1951"/>
      <c r="G133" s="872"/>
      <c r="H133" s="296"/>
      <c r="I133" s="296"/>
      <c r="J133" s="296"/>
      <c r="K133" s="296"/>
      <c r="L133" s="296"/>
      <c r="M133" s="296"/>
      <c r="N133" s="296"/>
      <c r="O133" s="296"/>
      <c r="P133" s="296"/>
      <c r="Q133" s="296"/>
    </row>
    <row r="134" spans="2:17" ht="60" x14ac:dyDescent="0.2">
      <c r="B134" s="1978"/>
      <c r="C134" s="148" t="s">
        <v>186</v>
      </c>
      <c r="D134" s="346">
        <v>10</v>
      </c>
      <c r="E134" s="346">
        <v>0</v>
      </c>
      <c r="F134" s="1952"/>
      <c r="G134" s="872"/>
      <c r="H134" s="296"/>
      <c r="I134" s="296"/>
      <c r="J134" s="296"/>
      <c r="K134" s="296"/>
      <c r="L134" s="296"/>
      <c r="M134" s="296"/>
      <c r="N134" s="296"/>
      <c r="O134" s="296"/>
      <c r="P134" s="296"/>
      <c r="Q134" s="296"/>
    </row>
    <row r="135" spans="2:17" x14ac:dyDescent="0.2">
      <c r="B135" s="296"/>
      <c r="C135" s="871"/>
      <c r="D135" s="296"/>
      <c r="E135" s="296"/>
      <c r="F135" s="296"/>
      <c r="G135" s="296"/>
      <c r="H135" s="296"/>
      <c r="I135" s="296"/>
      <c r="J135" s="296"/>
      <c r="K135" s="296"/>
      <c r="L135" s="296"/>
      <c r="M135" s="296"/>
      <c r="N135" s="296"/>
      <c r="O135" s="296"/>
      <c r="P135" s="296"/>
      <c r="Q135" s="296"/>
    </row>
    <row r="136" spans="2:17" x14ac:dyDescent="0.25">
      <c r="B136" s="296"/>
      <c r="C136" s="296"/>
      <c r="D136" s="296"/>
      <c r="E136" s="296"/>
      <c r="F136" s="296"/>
      <c r="G136" s="296"/>
      <c r="H136" s="296"/>
      <c r="I136" s="296"/>
      <c r="J136" s="296"/>
      <c r="K136" s="296"/>
      <c r="L136" s="296"/>
      <c r="M136" s="296"/>
      <c r="N136" s="296"/>
      <c r="O136" s="296"/>
      <c r="P136" s="296"/>
      <c r="Q136" s="296"/>
    </row>
    <row r="137" spans="2:17" x14ac:dyDescent="0.25">
      <c r="B137" s="296"/>
      <c r="C137" s="296"/>
      <c r="D137" s="296"/>
      <c r="E137" s="296"/>
      <c r="F137" s="296"/>
      <c r="G137" s="296"/>
      <c r="H137" s="296"/>
      <c r="I137" s="296"/>
      <c r="J137" s="296"/>
      <c r="K137" s="296"/>
      <c r="L137" s="296"/>
      <c r="M137" s="296"/>
      <c r="N137" s="296"/>
      <c r="O137" s="296"/>
      <c r="P137" s="296"/>
      <c r="Q137" s="296"/>
    </row>
    <row r="138" spans="2:17" x14ac:dyDescent="0.25">
      <c r="B138" s="870" t="s">
        <v>187</v>
      </c>
      <c r="C138" s="296"/>
      <c r="D138" s="296"/>
      <c r="E138" s="296"/>
      <c r="F138" s="296"/>
      <c r="G138" s="296"/>
      <c r="H138" s="296"/>
      <c r="I138" s="296"/>
      <c r="J138" s="296"/>
      <c r="K138" s="296"/>
      <c r="L138" s="296"/>
      <c r="M138" s="296"/>
      <c r="N138" s="296"/>
      <c r="O138" s="296"/>
      <c r="P138" s="296"/>
      <c r="Q138" s="296"/>
    </row>
    <row r="139" spans="2:17" x14ac:dyDescent="0.25">
      <c r="B139" s="296"/>
      <c r="C139" s="296"/>
      <c r="D139" s="296"/>
      <c r="E139" s="296"/>
      <c r="F139" s="296"/>
      <c r="G139" s="296"/>
      <c r="H139" s="296"/>
      <c r="I139" s="296"/>
      <c r="J139" s="296"/>
      <c r="K139" s="296"/>
      <c r="L139" s="296"/>
      <c r="M139" s="296"/>
      <c r="N139" s="296"/>
      <c r="O139" s="296"/>
      <c r="P139" s="296"/>
      <c r="Q139" s="296"/>
    </row>
    <row r="140" spans="2:17" x14ac:dyDescent="0.25">
      <c r="B140" s="296"/>
      <c r="C140" s="296"/>
      <c r="D140" s="296"/>
      <c r="E140" s="296"/>
      <c r="F140" s="296"/>
      <c r="G140" s="296"/>
      <c r="H140" s="296"/>
      <c r="I140" s="296"/>
      <c r="J140" s="296"/>
      <c r="K140" s="296"/>
      <c r="L140" s="296"/>
      <c r="M140" s="296"/>
      <c r="N140" s="296"/>
      <c r="O140" s="296"/>
      <c r="P140" s="296"/>
      <c r="Q140" s="296"/>
    </row>
    <row r="141" spans="2:17" x14ac:dyDescent="0.25">
      <c r="B141" s="40" t="s">
        <v>19</v>
      </c>
      <c r="C141" s="40" t="s">
        <v>28</v>
      </c>
      <c r="D141" s="869" t="s">
        <v>29</v>
      </c>
      <c r="E141" s="869" t="s">
        <v>30</v>
      </c>
      <c r="F141" s="296"/>
      <c r="G141" s="296"/>
      <c r="H141" s="296"/>
      <c r="I141" s="296"/>
      <c r="J141" s="296"/>
      <c r="K141" s="296"/>
      <c r="L141" s="296"/>
      <c r="M141" s="296"/>
      <c r="N141" s="296"/>
      <c r="O141" s="296"/>
      <c r="P141" s="296"/>
      <c r="Q141" s="296"/>
    </row>
    <row r="142" spans="2:17" ht="50.25" customHeight="1" x14ac:dyDescent="0.25">
      <c r="B142" s="43" t="s">
        <v>1092</v>
      </c>
      <c r="C142" s="813">
        <v>40</v>
      </c>
      <c r="D142" s="346">
        <f>+E116</f>
        <v>30</v>
      </c>
      <c r="E142" s="1537">
        <f>+D142+D143</f>
        <v>30</v>
      </c>
      <c r="F142" s="296"/>
      <c r="G142" s="296"/>
      <c r="H142" s="296"/>
      <c r="I142" s="296"/>
      <c r="J142" s="296"/>
      <c r="K142" s="296"/>
      <c r="L142" s="296"/>
      <c r="M142" s="296"/>
      <c r="N142" s="296"/>
      <c r="O142" s="296"/>
      <c r="P142" s="296"/>
      <c r="Q142" s="296"/>
    </row>
    <row r="143" spans="2:17" ht="72" customHeight="1" x14ac:dyDescent="0.25">
      <c r="B143" s="43" t="s">
        <v>1093</v>
      </c>
      <c r="C143" s="813">
        <v>60</v>
      </c>
      <c r="D143" s="346">
        <f>+F132</f>
        <v>0</v>
      </c>
      <c r="E143" s="1539"/>
      <c r="F143" s="296"/>
      <c r="G143" s="296"/>
      <c r="H143" s="296"/>
      <c r="I143" s="296"/>
      <c r="J143" s="296"/>
      <c r="K143" s="296"/>
      <c r="L143" s="296"/>
      <c r="M143" s="296"/>
      <c r="N143" s="296"/>
      <c r="O143" s="296"/>
      <c r="P143" s="296"/>
      <c r="Q143" s="296"/>
    </row>
  </sheetData>
  <mergeCells count="87">
    <mergeCell ref="C9:N9"/>
    <mergeCell ref="C10:E10"/>
    <mergeCell ref="B2:P2"/>
    <mergeCell ref="B4:P4"/>
    <mergeCell ref="C6:N6"/>
    <mergeCell ref="C7:N7"/>
    <mergeCell ref="C8:N8"/>
    <mergeCell ref="O65:P65"/>
    <mergeCell ref="O68:P68"/>
    <mergeCell ref="B56:B57"/>
    <mergeCell ref="C56:C57"/>
    <mergeCell ref="D56:E56"/>
    <mergeCell ref="B14:C21"/>
    <mergeCell ref="B22:C22"/>
    <mergeCell ref="E40:E41"/>
    <mergeCell ref="M45:N45"/>
    <mergeCell ref="J79:L79"/>
    <mergeCell ref="C60:N60"/>
    <mergeCell ref="B62:N62"/>
    <mergeCell ref="E83:E84"/>
    <mergeCell ref="B74:N74"/>
    <mergeCell ref="O66:P67"/>
    <mergeCell ref="Q66:Q67"/>
    <mergeCell ref="J123:L123"/>
    <mergeCell ref="P123:Q123"/>
    <mergeCell ref="P80:Q80"/>
    <mergeCell ref="B93:N93"/>
    <mergeCell ref="D96:E96"/>
    <mergeCell ref="D97:E97"/>
    <mergeCell ref="B100:P100"/>
    <mergeCell ref="P79:Q79"/>
    <mergeCell ref="E142:E143"/>
    <mergeCell ref="O81:O82"/>
    <mergeCell ref="P81:Q82"/>
    <mergeCell ref="C83:C84"/>
    <mergeCell ref="B132:B134"/>
    <mergeCell ref="F132:F134"/>
    <mergeCell ref="P124:Q124"/>
    <mergeCell ref="B125:B126"/>
    <mergeCell ref="C125:C126"/>
    <mergeCell ref="D125:D126"/>
    <mergeCell ref="E125:E126"/>
    <mergeCell ref="B103:N103"/>
    <mergeCell ref="E116:E118"/>
    <mergeCell ref="B121:N121"/>
    <mergeCell ref="I81:I82"/>
    <mergeCell ref="H81:H82"/>
    <mergeCell ref="F125:F126"/>
    <mergeCell ref="G125:G126"/>
    <mergeCell ref="H125:H126"/>
    <mergeCell ref="I125:I126"/>
    <mergeCell ref="M125:M126"/>
    <mergeCell ref="N125:N126"/>
    <mergeCell ref="O125:O126"/>
    <mergeCell ref="P125:Q126"/>
    <mergeCell ref="P127:Q127"/>
    <mergeCell ref="O83:O84"/>
    <mergeCell ref="P83:Q84"/>
    <mergeCell ref="O85:O87"/>
    <mergeCell ref="P85:Q87"/>
    <mergeCell ref="M83:M84"/>
    <mergeCell ref="N83:N84"/>
    <mergeCell ref="N81:N82"/>
    <mergeCell ref="M81:M82"/>
    <mergeCell ref="B81:B82"/>
    <mergeCell ref="I83:I84"/>
    <mergeCell ref="F83:F84"/>
    <mergeCell ref="G83:G84"/>
    <mergeCell ref="H83:H84"/>
    <mergeCell ref="D81:D82"/>
    <mergeCell ref="C81:C82"/>
    <mergeCell ref="B83:B84"/>
    <mergeCell ref="G81:G82"/>
    <mergeCell ref="F81:F82"/>
    <mergeCell ref="E81:E82"/>
    <mergeCell ref="D83:D84"/>
    <mergeCell ref="I85:I87"/>
    <mergeCell ref="C85:C87"/>
    <mergeCell ref="B85:B87"/>
    <mergeCell ref="P88:Q89"/>
    <mergeCell ref="H85:H87"/>
    <mergeCell ref="G85:G87"/>
    <mergeCell ref="F85:F87"/>
    <mergeCell ref="E85:E87"/>
    <mergeCell ref="D85:D87"/>
    <mergeCell ref="M85:M87"/>
    <mergeCell ref="N85:N87"/>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B10" zoomScale="80" zoomScaleNormal="80" workbookViewId="0">
      <selection activeCell="E32" sqref="E32"/>
    </sheetView>
  </sheetViews>
  <sheetFormatPr baseColWidth="10" defaultRowHeight="15" x14ac:dyDescent="0.25"/>
  <cols>
    <col min="1" max="1" width="3.140625" style="1" bestFit="1" customWidth="1"/>
    <col min="2" max="2" width="64.7109375" style="82" customWidth="1"/>
    <col min="3" max="3" width="54.7109375" style="82" customWidth="1"/>
    <col min="4" max="4" width="25.7109375" style="82" customWidth="1"/>
    <col min="5" max="5" width="30.85546875" style="82" customWidth="1"/>
    <col min="6" max="7" width="29.7109375" style="82" customWidth="1"/>
    <col min="8" max="8" width="24.5703125" style="82" customWidth="1"/>
    <col min="9" max="9" width="24" style="82" customWidth="1"/>
    <col min="10" max="10" width="20.28515625" style="82" customWidth="1"/>
    <col min="11" max="11" width="24.85546875" style="82" bestFit="1" customWidth="1"/>
    <col min="12" max="12" width="31" style="82" customWidth="1"/>
    <col min="13" max="13" width="18.7109375" style="82" customWidth="1"/>
    <col min="14" max="14" width="22.140625" style="82" customWidth="1"/>
    <col min="15" max="15" width="26.140625" style="82" customWidth="1"/>
    <col min="16" max="16" width="19.5703125" style="82" bestFit="1" customWidth="1"/>
    <col min="17" max="17" width="32.42578125" style="82"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23" ht="26.25" x14ac:dyDescent="0.25">
      <c r="B2" s="1457" t="s">
        <v>0</v>
      </c>
      <c r="C2" s="1458"/>
      <c r="D2" s="1458"/>
      <c r="E2" s="1458"/>
      <c r="F2" s="1458"/>
      <c r="G2" s="1458"/>
      <c r="H2" s="1458"/>
      <c r="I2" s="1458"/>
      <c r="J2" s="1458"/>
      <c r="K2" s="1458"/>
      <c r="L2" s="1458"/>
      <c r="M2" s="1458"/>
      <c r="N2" s="1458"/>
      <c r="O2" s="1458"/>
      <c r="P2" s="1458"/>
    </row>
    <row r="4" spans="2:23" ht="26.25" x14ac:dyDescent="0.25">
      <c r="B4" s="1457" t="s">
        <v>1</v>
      </c>
      <c r="C4" s="1458"/>
      <c r="D4" s="1458"/>
      <c r="E4" s="1458"/>
      <c r="F4" s="1458"/>
      <c r="G4" s="1458"/>
      <c r="H4" s="1458"/>
      <c r="I4" s="1458"/>
      <c r="J4" s="1458"/>
      <c r="K4" s="1458"/>
      <c r="L4" s="1458"/>
      <c r="M4" s="1458"/>
      <c r="N4" s="1458"/>
      <c r="O4" s="1458"/>
      <c r="P4" s="1458"/>
    </row>
    <row r="5" spans="2:23" ht="15.75" thickBot="1" x14ac:dyDescent="0.3"/>
    <row r="6" spans="2:23" ht="15.75" thickBot="1" x14ac:dyDescent="0.3">
      <c r="B6" s="423" t="s">
        <v>1265</v>
      </c>
      <c r="C6" s="2316" t="s">
        <v>2033</v>
      </c>
      <c r="D6" s="1510"/>
      <c r="E6" s="1510"/>
      <c r="F6" s="1510"/>
      <c r="G6" s="1510"/>
      <c r="H6" s="1510"/>
      <c r="I6" s="1510"/>
      <c r="J6" s="1510"/>
      <c r="K6" s="1510"/>
      <c r="L6" s="1510"/>
      <c r="M6" s="1510"/>
      <c r="N6" s="1511"/>
      <c r="O6" s="304"/>
      <c r="P6" s="304"/>
      <c r="Q6" s="304"/>
      <c r="R6" s="296"/>
      <c r="S6" s="296"/>
      <c r="T6" s="296"/>
      <c r="U6" s="296"/>
      <c r="V6" s="296"/>
      <c r="W6" s="296"/>
    </row>
    <row r="7" spans="2:23" ht="15.75" thickBot="1" x14ac:dyDescent="0.3">
      <c r="B7" s="423" t="s">
        <v>4</v>
      </c>
      <c r="C7" s="2316"/>
      <c r="D7" s="1510"/>
      <c r="E7" s="1510"/>
      <c r="F7" s="1510"/>
      <c r="G7" s="1510"/>
      <c r="H7" s="1510"/>
      <c r="I7" s="1510"/>
      <c r="J7" s="1510"/>
      <c r="K7" s="1510"/>
      <c r="L7" s="1510"/>
      <c r="M7" s="1510"/>
      <c r="N7" s="1511"/>
      <c r="O7" s="304"/>
      <c r="P7" s="304"/>
      <c r="Q7" s="304"/>
      <c r="R7" s="296"/>
      <c r="S7" s="296"/>
      <c r="T7" s="296"/>
      <c r="U7" s="296"/>
      <c r="V7" s="296"/>
      <c r="W7" s="296"/>
    </row>
    <row r="8" spans="2:23" ht="15.75" thickBot="1" x14ac:dyDescent="0.3">
      <c r="B8" s="423" t="s">
        <v>6</v>
      </c>
      <c r="C8" s="2316"/>
      <c r="D8" s="1510"/>
      <c r="E8" s="1510"/>
      <c r="F8" s="1510"/>
      <c r="G8" s="1510"/>
      <c r="H8" s="1510"/>
      <c r="I8" s="1510"/>
      <c r="J8" s="1510"/>
      <c r="K8" s="1510"/>
      <c r="L8" s="1510"/>
      <c r="M8" s="1510"/>
      <c r="N8" s="1511"/>
      <c r="O8" s="304"/>
      <c r="P8" s="304"/>
      <c r="Q8" s="304"/>
      <c r="R8" s="296"/>
      <c r="S8" s="296"/>
      <c r="T8" s="296"/>
      <c r="U8" s="296"/>
      <c r="V8" s="296"/>
      <c r="W8" s="296"/>
    </row>
    <row r="9" spans="2:23" ht="15.75" thickBot="1" x14ac:dyDescent="0.3">
      <c r="B9" s="423" t="s">
        <v>8</v>
      </c>
      <c r="C9" s="2316"/>
      <c r="D9" s="1510"/>
      <c r="E9" s="1510"/>
      <c r="F9" s="1510"/>
      <c r="G9" s="1510"/>
      <c r="H9" s="1510"/>
      <c r="I9" s="1510"/>
      <c r="J9" s="1510"/>
      <c r="K9" s="1510"/>
      <c r="L9" s="1510"/>
      <c r="M9" s="1510"/>
      <c r="N9" s="1511"/>
      <c r="O9" s="304"/>
      <c r="P9" s="304"/>
      <c r="Q9" s="304"/>
      <c r="R9" s="296"/>
      <c r="S9" s="296"/>
      <c r="T9" s="296"/>
      <c r="U9" s="296"/>
      <c r="V9" s="296"/>
      <c r="W9" s="296"/>
    </row>
    <row r="10" spans="2:23" ht="15.75" thickBot="1" x14ac:dyDescent="0.3">
      <c r="B10" s="423" t="s">
        <v>9</v>
      </c>
      <c r="C10" s="1773">
        <v>12</v>
      </c>
      <c r="D10" s="2311"/>
      <c r="E10" s="2311"/>
      <c r="F10" s="1002"/>
      <c r="G10" s="1002"/>
      <c r="H10" s="1002"/>
      <c r="I10" s="1002"/>
      <c r="J10" s="1002"/>
      <c r="K10" s="1002"/>
      <c r="L10" s="1002"/>
      <c r="M10" s="1002"/>
      <c r="N10" s="1001"/>
      <c r="O10" s="304"/>
      <c r="P10" s="304"/>
      <c r="Q10" s="304"/>
      <c r="R10" s="296"/>
      <c r="S10" s="296"/>
      <c r="T10" s="296"/>
      <c r="U10" s="296"/>
      <c r="V10" s="296"/>
      <c r="W10" s="296"/>
    </row>
    <row r="11" spans="2:23" ht="15.75" thickBot="1" x14ac:dyDescent="0.3">
      <c r="B11" s="1000" t="s">
        <v>10</v>
      </c>
      <c r="C11" s="706">
        <v>41985</v>
      </c>
      <c r="D11" s="767"/>
      <c r="E11" s="767"/>
      <c r="F11" s="767"/>
      <c r="G11" s="767"/>
      <c r="H11" s="767"/>
      <c r="I11" s="767"/>
      <c r="J11" s="767"/>
      <c r="K11" s="767"/>
      <c r="L11" s="767"/>
      <c r="M11" s="767"/>
      <c r="N11" s="768"/>
      <c r="O11" s="304"/>
      <c r="P11" s="304"/>
      <c r="Q11" s="304"/>
      <c r="R11" s="296"/>
      <c r="S11" s="296"/>
      <c r="T11" s="296"/>
      <c r="U11" s="296"/>
      <c r="V11" s="296"/>
      <c r="W11" s="296"/>
    </row>
    <row r="12" spans="2:23" x14ac:dyDescent="0.25">
      <c r="B12" s="999"/>
      <c r="C12" s="936"/>
      <c r="D12" s="998"/>
      <c r="E12" s="998"/>
      <c r="F12" s="998"/>
      <c r="G12" s="998"/>
      <c r="H12" s="998"/>
      <c r="I12" s="987"/>
      <c r="J12" s="987"/>
      <c r="K12" s="987"/>
      <c r="L12" s="987"/>
      <c r="M12" s="987"/>
      <c r="N12" s="998"/>
      <c r="O12" s="304"/>
      <c r="P12" s="304"/>
      <c r="Q12" s="304"/>
      <c r="R12" s="296"/>
      <c r="S12" s="296"/>
      <c r="T12" s="296"/>
      <c r="U12" s="296"/>
      <c r="V12" s="296"/>
      <c r="W12" s="296"/>
    </row>
    <row r="13" spans="2:23" x14ac:dyDescent="0.25">
      <c r="B13" s="304"/>
      <c r="C13" s="304"/>
      <c r="D13" s="304"/>
      <c r="E13" s="304"/>
      <c r="F13" s="304"/>
      <c r="G13" s="304"/>
      <c r="H13" s="304"/>
      <c r="I13" s="987"/>
      <c r="J13" s="987"/>
      <c r="K13" s="987"/>
      <c r="L13" s="987"/>
      <c r="M13" s="987"/>
      <c r="N13" s="986"/>
      <c r="O13" s="304"/>
      <c r="P13" s="304"/>
      <c r="Q13" s="304"/>
      <c r="R13" s="296"/>
      <c r="S13" s="296"/>
      <c r="T13" s="296"/>
      <c r="U13" s="296"/>
      <c r="V13" s="296"/>
      <c r="W13" s="296"/>
    </row>
    <row r="14" spans="2:23" x14ac:dyDescent="0.25">
      <c r="B14" s="2312" t="s">
        <v>11</v>
      </c>
      <c r="C14" s="2312"/>
      <c r="D14" s="996" t="s">
        <v>12</v>
      </c>
      <c r="E14" s="996" t="s">
        <v>13</v>
      </c>
      <c r="F14" s="996" t="s">
        <v>14</v>
      </c>
      <c r="G14" s="997"/>
      <c r="H14" s="304"/>
      <c r="I14" s="924"/>
      <c r="J14" s="924"/>
      <c r="K14" s="924"/>
      <c r="L14" s="924"/>
      <c r="M14" s="924"/>
      <c r="N14" s="986"/>
      <c r="O14" s="304"/>
      <c r="P14" s="304"/>
      <c r="Q14" s="304"/>
      <c r="R14" s="296"/>
      <c r="S14" s="296"/>
      <c r="T14" s="296"/>
      <c r="U14" s="296"/>
      <c r="V14" s="296"/>
      <c r="W14" s="296"/>
    </row>
    <row r="15" spans="2:23" x14ac:dyDescent="0.25">
      <c r="B15" s="2312"/>
      <c r="C15" s="2312"/>
      <c r="D15" s="994">
        <v>12</v>
      </c>
      <c r="E15" s="989">
        <v>908402235</v>
      </c>
      <c r="F15" s="993">
        <v>435</v>
      </c>
      <c r="G15" s="992"/>
      <c r="H15" s="304"/>
      <c r="I15" s="916"/>
      <c r="J15" s="916"/>
      <c r="K15" s="916"/>
      <c r="L15" s="916"/>
      <c r="M15" s="916"/>
      <c r="N15" s="986"/>
      <c r="O15" s="304"/>
      <c r="P15" s="304"/>
      <c r="Q15" s="304"/>
      <c r="R15" s="296"/>
      <c r="S15" s="296"/>
      <c r="T15" s="296"/>
      <c r="U15" s="296"/>
      <c r="V15" s="296"/>
      <c r="W15" s="296"/>
    </row>
    <row r="16" spans="2:23" x14ac:dyDescent="0.25">
      <c r="B16" s="2312"/>
      <c r="C16" s="2312"/>
      <c r="D16" s="996"/>
      <c r="E16" s="989"/>
      <c r="F16" s="995"/>
      <c r="G16" s="992"/>
      <c r="H16" s="304"/>
      <c r="I16" s="916"/>
      <c r="J16" s="916"/>
      <c r="K16" s="916"/>
      <c r="L16" s="916"/>
      <c r="M16" s="916"/>
      <c r="N16" s="986"/>
      <c r="O16" s="304"/>
      <c r="P16" s="304"/>
      <c r="Q16" s="304"/>
      <c r="R16" s="296"/>
      <c r="S16" s="296"/>
      <c r="T16" s="296"/>
      <c r="U16" s="296"/>
      <c r="V16" s="296"/>
      <c r="W16" s="296"/>
    </row>
    <row r="17" spans="1:23" x14ac:dyDescent="0.25">
      <c r="B17" s="2312"/>
      <c r="C17" s="2312"/>
      <c r="D17" s="996"/>
      <c r="E17" s="989"/>
      <c r="F17" s="995"/>
      <c r="G17" s="992"/>
      <c r="H17" s="304"/>
      <c r="I17" s="916"/>
      <c r="J17" s="916"/>
      <c r="K17" s="916"/>
      <c r="L17" s="916"/>
      <c r="M17" s="916"/>
      <c r="N17" s="986"/>
      <c r="O17" s="304"/>
      <c r="P17" s="304"/>
      <c r="Q17" s="304"/>
      <c r="R17" s="296"/>
      <c r="S17" s="296"/>
      <c r="T17" s="296"/>
      <c r="U17" s="296"/>
      <c r="V17" s="296"/>
      <c r="W17" s="296"/>
    </row>
    <row r="18" spans="1:23" x14ac:dyDescent="0.25">
      <c r="B18" s="2312"/>
      <c r="C18" s="2312"/>
      <c r="D18" s="996"/>
      <c r="E18" s="246"/>
      <c r="F18" s="995"/>
      <c r="G18" s="992"/>
      <c r="H18" s="927"/>
      <c r="I18" s="916"/>
      <c r="J18" s="916"/>
      <c r="K18" s="916"/>
      <c r="L18" s="916"/>
      <c r="M18" s="916"/>
      <c r="N18" s="991"/>
      <c r="O18" s="304"/>
      <c r="P18" s="304"/>
      <c r="Q18" s="304"/>
      <c r="R18" s="296"/>
      <c r="S18" s="296"/>
      <c r="T18" s="296"/>
      <c r="U18" s="296"/>
      <c r="V18" s="296"/>
      <c r="W18" s="296"/>
    </row>
    <row r="19" spans="1:23" x14ac:dyDescent="0.25">
      <c r="B19" s="2312"/>
      <c r="C19" s="2312"/>
      <c r="D19" s="996"/>
      <c r="E19" s="246"/>
      <c r="F19" s="995"/>
      <c r="G19" s="992"/>
      <c r="H19" s="927"/>
      <c r="I19" s="893"/>
      <c r="J19" s="893"/>
      <c r="K19" s="893"/>
      <c r="L19" s="893"/>
      <c r="M19" s="893"/>
      <c r="N19" s="991"/>
      <c r="O19" s="304"/>
      <c r="P19" s="304"/>
      <c r="Q19" s="304"/>
      <c r="R19" s="296"/>
      <c r="S19" s="296"/>
      <c r="T19" s="296"/>
      <c r="U19" s="296"/>
      <c r="V19" s="296"/>
      <c r="W19" s="296"/>
    </row>
    <row r="20" spans="1:23" x14ac:dyDescent="0.25">
      <c r="B20" s="2312"/>
      <c r="C20" s="2312"/>
      <c r="D20" s="996"/>
      <c r="E20" s="246"/>
      <c r="F20" s="995"/>
      <c r="G20" s="992"/>
      <c r="H20" s="927"/>
      <c r="I20" s="987"/>
      <c r="J20" s="987"/>
      <c r="K20" s="987"/>
      <c r="L20" s="987"/>
      <c r="M20" s="987"/>
      <c r="N20" s="991"/>
      <c r="O20" s="304"/>
      <c r="P20" s="304"/>
      <c r="Q20" s="304"/>
      <c r="R20" s="296"/>
      <c r="S20" s="296"/>
      <c r="T20" s="296"/>
      <c r="U20" s="296"/>
      <c r="V20" s="296"/>
      <c r="W20" s="296"/>
    </row>
    <row r="21" spans="1:23" x14ac:dyDescent="0.25">
      <c r="B21" s="2312"/>
      <c r="C21" s="2312"/>
      <c r="D21" s="996"/>
      <c r="E21" s="246"/>
      <c r="F21" s="995"/>
      <c r="G21" s="992"/>
      <c r="H21" s="927"/>
      <c r="I21" s="987"/>
      <c r="J21" s="987"/>
      <c r="K21" s="987"/>
      <c r="L21" s="987"/>
      <c r="M21" s="987"/>
      <c r="N21" s="991"/>
      <c r="O21" s="304"/>
      <c r="P21" s="304"/>
      <c r="Q21" s="304"/>
      <c r="R21" s="296"/>
      <c r="S21" s="296"/>
      <c r="T21" s="296"/>
      <c r="U21" s="296"/>
      <c r="V21" s="296"/>
      <c r="W21" s="296"/>
    </row>
    <row r="22" spans="1:23" ht="15.75" thickBot="1" x14ac:dyDescent="0.3">
      <c r="B22" s="2313" t="s">
        <v>15</v>
      </c>
      <c r="C22" s="2314"/>
      <c r="D22" s="994">
        <v>12</v>
      </c>
      <c r="E22" s="989">
        <v>908402235</v>
      </c>
      <c r="F22" s="993">
        <f>SUM(F15:F21)</f>
        <v>435</v>
      </c>
      <c r="G22" s="992"/>
      <c r="H22" s="927"/>
      <c r="I22" s="987"/>
      <c r="J22" s="987"/>
      <c r="K22" s="987"/>
      <c r="L22" s="987"/>
      <c r="M22" s="987"/>
      <c r="N22" s="991"/>
      <c r="O22" s="304"/>
      <c r="P22" s="304"/>
      <c r="Q22" s="304"/>
      <c r="R22" s="296"/>
      <c r="S22" s="296"/>
      <c r="T22" s="296"/>
      <c r="U22" s="296"/>
      <c r="V22" s="296"/>
      <c r="W22" s="296"/>
    </row>
    <row r="23" spans="1:23" ht="29.25" thickBot="1" x14ac:dyDescent="0.3">
      <c r="A23" s="27"/>
      <c r="B23" s="247" t="s">
        <v>16</v>
      </c>
      <c r="C23" s="247" t="s">
        <v>17</v>
      </c>
      <c r="D23" s="304"/>
      <c r="E23" s="924"/>
      <c r="F23" s="924"/>
      <c r="G23" s="924"/>
      <c r="H23" s="924"/>
      <c r="I23" s="945"/>
      <c r="J23" s="945"/>
      <c r="K23" s="945"/>
      <c r="L23" s="945"/>
      <c r="M23" s="945"/>
      <c r="N23" s="304"/>
      <c r="O23" s="304"/>
      <c r="P23" s="304"/>
      <c r="Q23" s="304"/>
      <c r="R23" s="296"/>
      <c r="S23" s="296"/>
      <c r="T23" s="296"/>
      <c r="U23" s="296"/>
      <c r="V23" s="296"/>
      <c r="W23" s="296"/>
    </row>
    <row r="24" spans="1:23" ht="15.75" thickBot="1" x14ac:dyDescent="0.3">
      <c r="A24" s="30">
        <v>1</v>
      </c>
      <c r="B24" s="304"/>
      <c r="C24" s="990">
        <f>+F22*0.8</f>
        <v>348</v>
      </c>
      <c r="D24" s="916"/>
      <c r="E24" s="989">
        <v>908402235</v>
      </c>
      <c r="F24" s="914"/>
      <c r="G24" s="914"/>
      <c r="H24" s="914"/>
      <c r="I24" s="985"/>
      <c r="J24" s="985"/>
      <c r="K24" s="985"/>
      <c r="L24" s="985"/>
      <c r="M24" s="985"/>
      <c r="N24" s="304"/>
      <c r="O24" s="304"/>
      <c r="P24" s="304"/>
      <c r="Q24" s="304"/>
      <c r="R24" s="296"/>
      <c r="S24" s="296"/>
      <c r="T24" s="296"/>
      <c r="U24" s="296"/>
      <c r="V24" s="296"/>
      <c r="W24" s="296"/>
    </row>
    <row r="25" spans="1:23" x14ac:dyDescent="0.25">
      <c r="A25" s="36"/>
      <c r="B25" s="304"/>
      <c r="C25" s="917"/>
      <c r="D25" s="916"/>
      <c r="E25" s="915"/>
      <c r="F25" s="914"/>
      <c r="G25" s="914"/>
      <c r="H25" s="914"/>
      <c r="I25" s="985"/>
      <c r="J25" s="985"/>
      <c r="K25" s="985"/>
      <c r="L25" s="985"/>
      <c r="M25" s="985"/>
      <c r="N25" s="304"/>
      <c r="O25" s="304"/>
      <c r="P25" s="304"/>
      <c r="Q25" s="304"/>
      <c r="R25" s="296"/>
      <c r="S25" s="296"/>
      <c r="T25" s="296"/>
      <c r="U25" s="296"/>
      <c r="V25" s="296"/>
      <c r="W25" s="296"/>
    </row>
    <row r="26" spans="1:23" x14ac:dyDescent="0.25">
      <c r="A26" s="36"/>
      <c r="B26" s="304"/>
      <c r="C26" s="917"/>
      <c r="D26" s="916"/>
      <c r="E26" s="915"/>
      <c r="F26" s="914"/>
      <c r="G26" s="914"/>
      <c r="H26" s="914"/>
      <c r="I26" s="985"/>
      <c r="J26" s="985"/>
      <c r="K26" s="985"/>
      <c r="L26" s="985"/>
      <c r="M26" s="985"/>
      <c r="N26" s="304"/>
      <c r="O26" s="304"/>
      <c r="P26" s="304"/>
      <c r="Q26" s="304"/>
      <c r="R26" s="296"/>
      <c r="S26" s="296"/>
      <c r="T26" s="296"/>
      <c r="U26" s="296"/>
      <c r="V26" s="296"/>
      <c r="W26" s="296"/>
    </row>
    <row r="27" spans="1:23" x14ac:dyDescent="0.2">
      <c r="A27" s="36"/>
      <c r="B27" s="942" t="s">
        <v>18</v>
      </c>
      <c r="C27" s="943"/>
      <c r="D27" s="943"/>
      <c r="E27" s="943"/>
      <c r="F27" s="943"/>
      <c r="G27" s="943"/>
      <c r="H27" s="943"/>
      <c r="I27" s="987"/>
      <c r="J27" s="987"/>
      <c r="K27" s="987"/>
      <c r="L27" s="987"/>
      <c r="M27" s="987"/>
      <c r="N27" s="986"/>
      <c r="O27" s="304"/>
      <c r="P27" s="304"/>
      <c r="Q27" s="304"/>
      <c r="R27" s="296"/>
      <c r="S27" s="296"/>
      <c r="T27" s="296"/>
      <c r="U27" s="296"/>
      <c r="V27" s="296"/>
      <c r="W27" s="296"/>
    </row>
    <row r="28" spans="1:23" x14ac:dyDescent="0.2">
      <c r="A28" s="36"/>
      <c r="B28" s="943"/>
      <c r="C28" s="943"/>
      <c r="D28" s="943"/>
      <c r="E28" s="943"/>
      <c r="F28" s="943"/>
      <c r="G28" s="943"/>
      <c r="H28" s="943"/>
      <c r="I28" s="987"/>
      <c r="J28" s="987"/>
      <c r="K28" s="987"/>
      <c r="L28" s="987"/>
      <c r="M28" s="987"/>
      <c r="N28" s="986"/>
      <c r="O28" s="304"/>
      <c r="P28" s="304"/>
      <c r="Q28" s="304"/>
      <c r="R28" s="296"/>
      <c r="S28" s="296"/>
      <c r="T28" s="296"/>
      <c r="U28" s="296"/>
      <c r="V28" s="296"/>
      <c r="W28" s="296"/>
    </row>
    <row r="29" spans="1:23" x14ac:dyDescent="0.2">
      <c r="A29" s="36"/>
      <c r="B29" s="443" t="s">
        <v>19</v>
      </c>
      <c r="C29" s="443" t="s">
        <v>20</v>
      </c>
      <c r="D29" s="443" t="s">
        <v>21</v>
      </c>
      <c r="E29" s="943"/>
      <c r="F29" s="943"/>
      <c r="G29" s="943"/>
      <c r="H29" s="943"/>
      <c r="I29" s="987"/>
      <c r="J29" s="987"/>
      <c r="K29" s="987"/>
      <c r="L29" s="987"/>
      <c r="M29" s="987"/>
      <c r="N29" s="986"/>
      <c r="O29" s="304"/>
      <c r="P29" s="304"/>
      <c r="Q29" s="304"/>
      <c r="R29" s="296"/>
      <c r="S29" s="296"/>
      <c r="T29" s="296"/>
      <c r="U29" s="296"/>
      <c r="V29" s="296"/>
      <c r="W29" s="296"/>
    </row>
    <row r="30" spans="1:23" x14ac:dyDescent="0.2">
      <c r="A30" s="36"/>
      <c r="B30" s="246" t="s">
        <v>22</v>
      </c>
      <c r="C30" s="839" t="s">
        <v>23</v>
      </c>
      <c r="D30" s="839"/>
      <c r="E30" s="943"/>
      <c r="F30" s="943"/>
      <c r="G30" s="943"/>
      <c r="H30" s="943"/>
      <c r="I30" s="987"/>
      <c r="J30" s="987"/>
      <c r="K30" s="987"/>
      <c r="L30" s="987"/>
      <c r="M30" s="987"/>
      <c r="N30" s="986"/>
      <c r="O30" s="304"/>
      <c r="P30" s="304"/>
      <c r="Q30" s="304"/>
      <c r="R30" s="296"/>
      <c r="S30" s="296"/>
      <c r="T30" s="296"/>
      <c r="U30" s="296"/>
      <c r="V30" s="296"/>
      <c r="W30" s="296"/>
    </row>
    <row r="31" spans="1:23" x14ac:dyDescent="0.2">
      <c r="A31" s="36"/>
      <c r="B31" s="246" t="s">
        <v>24</v>
      </c>
      <c r="C31" s="839"/>
      <c r="D31" s="988" t="s">
        <v>23</v>
      </c>
      <c r="E31" s="943"/>
      <c r="F31" s="943"/>
      <c r="G31" s="943"/>
      <c r="H31" s="943"/>
      <c r="I31" s="987"/>
      <c r="J31" s="987"/>
      <c r="K31" s="987"/>
      <c r="L31" s="987"/>
      <c r="M31" s="987"/>
      <c r="N31" s="986"/>
      <c r="O31" s="304"/>
      <c r="P31" s="304"/>
      <c r="Q31" s="304"/>
      <c r="R31" s="296"/>
      <c r="S31" s="296"/>
      <c r="T31" s="296"/>
      <c r="U31" s="296"/>
      <c r="V31" s="296"/>
      <c r="W31" s="296"/>
    </row>
    <row r="32" spans="1:23" x14ac:dyDescent="0.2">
      <c r="A32" s="36"/>
      <c r="B32" s="246" t="s">
        <v>25</v>
      </c>
      <c r="C32" s="839"/>
      <c r="D32" s="839" t="s">
        <v>23</v>
      </c>
      <c r="E32" s="943"/>
      <c r="F32" s="943"/>
      <c r="G32" s="943"/>
      <c r="H32" s="943"/>
      <c r="I32" s="987"/>
      <c r="J32" s="987"/>
      <c r="K32" s="987"/>
      <c r="L32" s="987"/>
      <c r="M32" s="987"/>
      <c r="N32" s="986"/>
      <c r="O32" s="304"/>
      <c r="P32" s="304"/>
      <c r="Q32" s="304"/>
      <c r="R32" s="296"/>
      <c r="S32" s="296"/>
      <c r="T32" s="296"/>
      <c r="U32" s="296"/>
      <c r="V32" s="296"/>
      <c r="W32" s="296"/>
    </row>
    <row r="33" spans="1:23" x14ac:dyDescent="0.2">
      <c r="A33" s="36"/>
      <c r="B33" s="246" t="s">
        <v>26</v>
      </c>
      <c r="C33" s="839"/>
      <c r="D33" s="839" t="s">
        <v>23</v>
      </c>
      <c r="E33" s="943"/>
      <c r="F33" s="943"/>
      <c r="G33" s="943"/>
      <c r="H33" s="943"/>
      <c r="I33" s="987"/>
      <c r="J33" s="987"/>
      <c r="K33" s="987"/>
      <c r="L33" s="987"/>
      <c r="M33" s="987"/>
      <c r="N33" s="986"/>
      <c r="O33" s="304"/>
      <c r="P33" s="304"/>
      <c r="Q33" s="304"/>
      <c r="R33" s="296"/>
      <c r="S33" s="296"/>
      <c r="T33" s="296"/>
      <c r="U33" s="296"/>
      <c r="V33" s="296"/>
      <c r="W33" s="296"/>
    </row>
    <row r="34" spans="1:23" x14ac:dyDescent="0.2">
      <c r="A34" s="36"/>
      <c r="B34" s="943"/>
      <c r="C34" s="943"/>
      <c r="D34" s="943"/>
      <c r="E34" s="943"/>
      <c r="F34" s="943"/>
      <c r="G34" s="943"/>
      <c r="H34" s="943"/>
      <c r="I34" s="987"/>
      <c r="J34" s="987"/>
      <c r="K34" s="987"/>
      <c r="L34" s="987"/>
      <c r="M34" s="987"/>
      <c r="N34" s="986"/>
      <c r="O34" s="304"/>
      <c r="P34" s="304"/>
      <c r="Q34" s="304"/>
      <c r="R34" s="296"/>
      <c r="S34" s="296"/>
      <c r="T34" s="296"/>
      <c r="U34" s="296"/>
      <c r="V34" s="296"/>
      <c r="W34" s="296"/>
    </row>
    <row r="35" spans="1:23" x14ac:dyDescent="0.2">
      <c r="A35" s="36"/>
      <c r="B35" s="943"/>
      <c r="C35" s="943"/>
      <c r="D35" s="943"/>
      <c r="E35" s="943"/>
      <c r="F35" s="943"/>
      <c r="G35" s="943"/>
      <c r="H35" s="943"/>
      <c r="I35" s="987"/>
      <c r="J35" s="987"/>
      <c r="K35" s="987"/>
      <c r="L35" s="987"/>
      <c r="M35" s="987"/>
      <c r="N35" s="986"/>
      <c r="O35" s="304"/>
      <c r="P35" s="304"/>
      <c r="Q35" s="304"/>
      <c r="R35" s="296"/>
      <c r="S35" s="296"/>
      <c r="T35" s="296"/>
      <c r="U35" s="296"/>
      <c r="V35" s="296"/>
      <c r="W35" s="296"/>
    </row>
    <row r="36" spans="1:23" x14ac:dyDescent="0.2">
      <c r="A36" s="36"/>
      <c r="B36" s="942" t="s">
        <v>27</v>
      </c>
      <c r="C36" s="943"/>
      <c r="D36" s="943"/>
      <c r="E36" s="943"/>
      <c r="F36" s="943"/>
      <c r="G36" s="943"/>
      <c r="H36" s="943"/>
      <c r="I36" s="987"/>
      <c r="J36" s="987"/>
      <c r="K36" s="987"/>
      <c r="L36" s="987"/>
      <c r="M36" s="987"/>
      <c r="N36" s="986"/>
      <c r="O36" s="304"/>
      <c r="P36" s="304"/>
      <c r="Q36" s="304"/>
      <c r="R36" s="296"/>
      <c r="S36" s="296"/>
      <c r="T36" s="296"/>
      <c r="U36" s="296"/>
      <c r="V36" s="296"/>
      <c r="W36" s="296"/>
    </row>
    <row r="37" spans="1:23" x14ac:dyDescent="0.2">
      <c r="A37" s="36"/>
      <c r="B37" s="943"/>
      <c r="C37" s="943"/>
      <c r="D37" s="943"/>
      <c r="E37" s="943"/>
      <c r="F37" s="943"/>
      <c r="G37" s="943"/>
      <c r="H37" s="943"/>
      <c r="I37" s="987"/>
      <c r="J37" s="987"/>
      <c r="K37" s="987"/>
      <c r="L37" s="987"/>
      <c r="M37" s="987"/>
      <c r="N37" s="986"/>
      <c r="O37" s="304"/>
      <c r="P37" s="304"/>
      <c r="Q37" s="304"/>
      <c r="R37" s="296"/>
      <c r="S37" s="296"/>
      <c r="T37" s="296"/>
      <c r="U37" s="296"/>
      <c r="V37" s="296"/>
      <c r="W37" s="296"/>
    </row>
    <row r="38" spans="1:23" x14ac:dyDescent="0.2">
      <c r="A38" s="36"/>
      <c r="B38" s="943"/>
      <c r="C38" s="943"/>
      <c r="D38" s="943"/>
      <c r="E38" s="943"/>
      <c r="F38" s="943"/>
      <c r="G38" s="943"/>
      <c r="H38" s="943"/>
      <c r="I38" s="987"/>
      <c r="J38" s="987"/>
      <c r="K38" s="987"/>
      <c r="L38" s="987"/>
      <c r="M38" s="987"/>
      <c r="N38" s="986"/>
      <c r="O38" s="304"/>
      <c r="P38" s="304"/>
      <c r="Q38" s="304"/>
      <c r="R38" s="296"/>
      <c r="S38" s="296"/>
      <c r="T38" s="296"/>
      <c r="U38" s="296"/>
      <c r="V38" s="296"/>
      <c r="W38" s="296"/>
    </row>
    <row r="39" spans="1:23" x14ac:dyDescent="0.2">
      <c r="A39" s="36"/>
      <c r="B39" s="443" t="s">
        <v>19</v>
      </c>
      <c r="C39" s="443" t="s">
        <v>28</v>
      </c>
      <c r="D39" s="762" t="s">
        <v>29</v>
      </c>
      <c r="E39" s="762" t="s">
        <v>30</v>
      </c>
      <c r="F39" s="943"/>
      <c r="G39" s="943"/>
      <c r="H39" s="943"/>
      <c r="I39" s="987"/>
      <c r="J39" s="987"/>
      <c r="K39" s="987"/>
      <c r="L39" s="987"/>
      <c r="M39" s="987"/>
      <c r="N39" s="986"/>
      <c r="O39" s="304"/>
      <c r="P39" s="304"/>
      <c r="Q39" s="304"/>
      <c r="R39" s="296"/>
      <c r="S39" s="296"/>
      <c r="T39" s="296"/>
      <c r="U39" s="296"/>
      <c r="V39" s="296"/>
      <c r="W39" s="296"/>
    </row>
    <row r="40" spans="1:23" ht="42.75" customHeight="1" x14ac:dyDescent="0.2">
      <c r="A40" s="36"/>
      <c r="B40" s="444" t="s">
        <v>31</v>
      </c>
      <c r="C40" s="837">
        <v>40</v>
      </c>
      <c r="D40" s="876">
        <v>30</v>
      </c>
      <c r="E40" s="1545">
        <f>+D40+D41</f>
        <v>65</v>
      </c>
      <c r="F40" s="943"/>
      <c r="G40" s="943"/>
      <c r="H40" s="943"/>
      <c r="I40" s="987"/>
      <c r="J40" s="987"/>
      <c r="K40" s="987"/>
      <c r="L40" s="987"/>
      <c r="M40" s="987"/>
      <c r="N40" s="986"/>
      <c r="O40" s="304"/>
      <c r="P40" s="304"/>
      <c r="Q40" s="304"/>
      <c r="R40" s="296"/>
      <c r="S40" s="296"/>
      <c r="T40" s="296"/>
      <c r="U40" s="296"/>
      <c r="V40" s="296"/>
      <c r="W40" s="296"/>
    </row>
    <row r="41" spans="1:23" ht="63" customHeight="1" x14ac:dyDescent="0.2">
      <c r="A41" s="36"/>
      <c r="B41" s="444" t="s">
        <v>32</v>
      </c>
      <c r="C41" s="837">
        <v>60</v>
      </c>
      <c r="D41" s="876">
        <v>35</v>
      </c>
      <c r="E41" s="1547"/>
      <c r="F41" s="943"/>
      <c r="G41" s="943"/>
      <c r="H41" s="943"/>
      <c r="I41" s="987"/>
      <c r="J41" s="987"/>
      <c r="K41" s="987"/>
      <c r="L41" s="987"/>
      <c r="M41" s="987"/>
      <c r="N41" s="986"/>
      <c r="O41" s="304"/>
      <c r="P41" s="304"/>
      <c r="Q41" s="304"/>
      <c r="R41" s="296"/>
      <c r="S41" s="296"/>
      <c r="T41" s="296"/>
      <c r="U41" s="296"/>
      <c r="V41" s="296"/>
      <c r="W41" s="296"/>
    </row>
    <row r="42" spans="1:23" x14ac:dyDescent="0.25">
      <c r="A42" s="36"/>
      <c r="B42" s="304"/>
      <c r="C42" s="917"/>
      <c r="D42" s="916"/>
      <c r="E42" s="915"/>
      <c r="F42" s="914"/>
      <c r="G42" s="914"/>
      <c r="H42" s="914"/>
      <c r="I42" s="985"/>
      <c r="J42" s="985"/>
      <c r="K42" s="985"/>
      <c r="L42" s="985"/>
      <c r="M42" s="985"/>
      <c r="N42" s="304"/>
      <c r="O42" s="304"/>
      <c r="P42" s="304"/>
      <c r="Q42" s="304"/>
      <c r="R42" s="296"/>
      <c r="S42" s="296"/>
      <c r="T42" s="296"/>
      <c r="U42" s="296"/>
      <c r="V42" s="296"/>
      <c r="W42" s="296"/>
    </row>
    <row r="43" spans="1:23" x14ac:dyDescent="0.25">
      <c r="A43" s="36"/>
      <c r="B43" s="304"/>
      <c r="C43" s="917"/>
      <c r="D43" s="916"/>
      <c r="E43" s="915"/>
      <c r="F43" s="914"/>
      <c r="G43" s="914"/>
      <c r="H43" s="914"/>
      <c r="I43" s="985"/>
      <c r="J43" s="985"/>
      <c r="K43" s="985"/>
      <c r="L43" s="985"/>
      <c r="M43" s="985"/>
      <c r="N43" s="304"/>
      <c r="O43" s="304"/>
      <c r="P43" s="304"/>
      <c r="Q43" s="304"/>
      <c r="R43" s="296"/>
      <c r="S43" s="296"/>
      <c r="T43" s="296"/>
      <c r="U43" s="296"/>
      <c r="V43" s="296"/>
      <c r="W43" s="296"/>
    </row>
    <row r="44" spans="1:23" x14ac:dyDescent="0.25">
      <c r="A44" s="36"/>
      <c r="B44" s="304"/>
      <c r="C44" s="917"/>
      <c r="D44" s="916"/>
      <c r="E44" s="915"/>
      <c r="F44" s="914"/>
      <c r="G44" s="914"/>
      <c r="H44" s="914"/>
      <c r="I44" s="985"/>
      <c r="J44" s="985"/>
      <c r="K44" s="985"/>
      <c r="L44" s="985"/>
      <c r="M44" s="985"/>
      <c r="N44" s="304"/>
      <c r="O44" s="304"/>
      <c r="P44" s="304"/>
      <c r="Q44" s="304"/>
      <c r="R44" s="296"/>
      <c r="S44" s="296"/>
      <c r="T44" s="296"/>
      <c r="U44" s="296"/>
      <c r="V44" s="296"/>
      <c r="W44" s="296"/>
    </row>
    <row r="45" spans="1:23" ht="15.75" thickBot="1" x14ac:dyDescent="0.3">
      <c r="B45" s="304"/>
      <c r="C45" s="304"/>
      <c r="D45" s="304"/>
      <c r="E45" s="304"/>
      <c r="F45" s="304"/>
      <c r="G45" s="304"/>
      <c r="H45" s="304"/>
      <c r="I45" s="304"/>
      <c r="J45" s="304"/>
      <c r="K45" s="304"/>
      <c r="L45" s="304"/>
      <c r="M45" s="2315" t="s">
        <v>33</v>
      </c>
      <c r="N45" s="2315"/>
      <c r="O45" s="304"/>
      <c r="P45" s="304"/>
      <c r="Q45" s="304"/>
      <c r="R45" s="296"/>
      <c r="S45" s="296"/>
      <c r="T45" s="296"/>
      <c r="U45" s="296"/>
      <c r="V45" s="296"/>
      <c r="W45" s="296"/>
    </row>
    <row r="46" spans="1:23" x14ac:dyDescent="0.25">
      <c r="B46" s="942" t="s">
        <v>34</v>
      </c>
      <c r="C46" s="304"/>
      <c r="D46" s="304"/>
      <c r="E46" s="304"/>
      <c r="F46" s="304"/>
      <c r="G46" s="304"/>
      <c r="H46" s="304"/>
      <c r="I46" s="304"/>
      <c r="J46" s="304">
        <f>9/30</f>
        <v>0.3</v>
      </c>
      <c r="K46" s="304">
        <f>8/28</f>
        <v>0.2857142857142857</v>
      </c>
      <c r="L46" s="304"/>
      <c r="M46" s="968"/>
      <c r="N46" s="968"/>
      <c r="O46" s="304"/>
      <c r="P46" s="304"/>
      <c r="Q46" s="304"/>
      <c r="R46" s="296"/>
      <c r="S46" s="296"/>
      <c r="T46" s="296"/>
      <c r="U46" s="296"/>
      <c r="V46" s="296"/>
      <c r="W46" s="296"/>
    </row>
    <row r="47" spans="1:23" ht="15.75" thickBot="1" x14ac:dyDescent="0.3">
      <c r="B47" s="304"/>
      <c r="C47" s="304"/>
      <c r="D47" s="304"/>
      <c r="E47" s="304"/>
      <c r="F47" s="304"/>
      <c r="G47" s="304"/>
      <c r="H47" s="304"/>
      <c r="I47" s="304"/>
      <c r="J47" s="304"/>
      <c r="K47" s="304"/>
      <c r="L47" s="304"/>
      <c r="M47" s="968"/>
      <c r="N47" s="968"/>
      <c r="O47" s="304"/>
      <c r="P47" s="304"/>
      <c r="Q47" s="304"/>
      <c r="R47" s="296"/>
      <c r="S47" s="296"/>
      <c r="T47" s="296"/>
      <c r="U47" s="296"/>
      <c r="V47" s="296"/>
      <c r="W47" s="296"/>
    </row>
    <row r="48" spans="1:23" s="13" customFormat="1" ht="75" x14ac:dyDescent="0.25">
      <c r="B48" s="966" t="s">
        <v>35</v>
      </c>
      <c r="C48" s="966" t="s">
        <v>36</v>
      </c>
      <c r="D48" s="966" t="s">
        <v>37</v>
      </c>
      <c r="E48" s="966" t="s">
        <v>38</v>
      </c>
      <c r="F48" s="966" t="s">
        <v>39</v>
      </c>
      <c r="G48" s="966" t="s">
        <v>40</v>
      </c>
      <c r="H48" s="966" t="s">
        <v>41</v>
      </c>
      <c r="I48" s="966" t="s">
        <v>42</v>
      </c>
      <c r="J48" s="966" t="s">
        <v>43</v>
      </c>
      <c r="K48" s="966" t="s">
        <v>44</v>
      </c>
      <c r="L48" s="966" t="s">
        <v>45</v>
      </c>
      <c r="M48" s="967" t="s">
        <v>46</v>
      </c>
      <c r="N48" s="966" t="s">
        <v>47</v>
      </c>
      <c r="O48" s="966" t="s">
        <v>48</v>
      </c>
      <c r="P48" s="965" t="s">
        <v>49</v>
      </c>
      <c r="Q48" s="443" t="s">
        <v>50</v>
      </c>
      <c r="R48" s="919"/>
      <c r="S48" s="919"/>
      <c r="T48" s="919"/>
      <c r="U48" s="919"/>
      <c r="V48" s="919"/>
      <c r="W48" s="919"/>
    </row>
    <row r="49" spans="1:26" s="62" customFormat="1" ht="55.5" customHeight="1" x14ac:dyDescent="0.25">
      <c r="A49" s="50" t="e">
        <f>+#REF!+1</f>
        <v>#REF!</v>
      </c>
      <c r="B49" s="64" t="s">
        <v>1997</v>
      </c>
      <c r="C49" s="912" t="s">
        <v>1997</v>
      </c>
      <c r="D49" s="63" t="s">
        <v>2027</v>
      </c>
      <c r="E49" s="58" t="s">
        <v>2032</v>
      </c>
      <c r="F49" s="52" t="s">
        <v>20</v>
      </c>
      <c r="G49" s="960">
        <v>1</v>
      </c>
      <c r="H49" s="984">
        <v>40924</v>
      </c>
      <c r="I49" s="984">
        <v>41260</v>
      </c>
      <c r="J49" s="983" t="s">
        <v>21</v>
      </c>
      <c r="K49" s="57">
        <v>11.04</v>
      </c>
      <c r="L49" s="982">
        <v>0</v>
      </c>
      <c r="M49" s="58">
        <v>250</v>
      </c>
      <c r="N49" s="981">
        <v>1</v>
      </c>
      <c r="O49" s="980">
        <v>18000000</v>
      </c>
      <c r="P49" s="290" t="s">
        <v>2031</v>
      </c>
      <c r="Q49" s="2297" t="s">
        <v>2030</v>
      </c>
      <c r="R49" s="69"/>
      <c r="S49" s="69"/>
      <c r="T49" s="69"/>
      <c r="U49" s="69"/>
      <c r="V49" s="69"/>
      <c r="W49" s="69"/>
      <c r="X49" s="61"/>
      <c r="Y49" s="61"/>
      <c r="Z49" s="61"/>
    </row>
    <row r="50" spans="1:26" s="62" customFormat="1" ht="55.5" customHeight="1" x14ac:dyDescent="0.25">
      <c r="A50" s="50" t="e">
        <f>+A49+1</f>
        <v>#REF!</v>
      </c>
      <c r="B50" s="64" t="s">
        <v>1997</v>
      </c>
      <c r="C50" s="912" t="s">
        <v>1997</v>
      </c>
      <c r="D50" s="63" t="s">
        <v>2027</v>
      </c>
      <c r="E50" s="58" t="s">
        <v>2029</v>
      </c>
      <c r="F50" s="52" t="s">
        <v>20</v>
      </c>
      <c r="G50" s="960">
        <v>1</v>
      </c>
      <c r="H50" s="55">
        <v>40781</v>
      </c>
      <c r="I50" s="984">
        <v>40892</v>
      </c>
      <c r="J50" s="983" t="s">
        <v>21</v>
      </c>
      <c r="K50" s="57">
        <v>3.63</v>
      </c>
      <c r="L50" s="982">
        <v>0</v>
      </c>
      <c r="M50" s="58">
        <v>70</v>
      </c>
      <c r="N50" s="981">
        <v>1</v>
      </c>
      <c r="O50" s="980">
        <v>10000000</v>
      </c>
      <c r="P50" s="290" t="s">
        <v>2028</v>
      </c>
      <c r="Q50" s="2298"/>
      <c r="R50" s="69"/>
      <c r="S50" s="69"/>
      <c r="T50" s="69"/>
      <c r="U50" s="69"/>
      <c r="V50" s="69"/>
      <c r="W50" s="69"/>
      <c r="X50" s="61"/>
      <c r="Y50" s="61"/>
      <c r="Z50" s="61"/>
    </row>
    <row r="51" spans="1:26" s="62" customFormat="1" ht="63" customHeight="1" x14ac:dyDescent="0.25">
      <c r="A51" s="50" t="e">
        <f>+A50+1</f>
        <v>#REF!</v>
      </c>
      <c r="B51" s="64" t="s">
        <v>1997</v>
      </c>
      <c r="C51" s="912" t="s">
        <v>1997</v>
      </c>
      <c r="D51" s="63" t="s">
        <v>2027</v>
      </c>
      <c r="E51" s="58" t="s">
        <v>2026</v>
      </c>
      <c r="F51" s="52" t="s">
        <v>20</v>
      </c>
      <c r="G51" s="960">
        <v>1</v>
      </c>
      <c r="H51" s="55">
        <v>40191</v>
      </c>
      <c r="I51" s="984">
        <v>40526</v>
      </c>
      <c r="J51" s="983" t="s">
        <v>21</v>
      </c>
      <c r="K51" s="57">
        <v>11.04</v>
      </c>
      <c r="L51" s="982">
        <v>0</v>
      </c>
      <c r="M51" s="58">
        <v>70</v>
      </c>
      <c r="N51" s="981">
        <v>1</v>
      </c>
      <c r="O51" s="980">
        <v>10000000</v>
      </c>
      <c r="P51" s="979" t="s">
        <v>2025</v>
      </c>
      <c r="Q51" s="2298"/>
      <c r="R51" s="69"/>
      <c r="S51" s="69"/>
      <c r="T51" s="69"/>
      <c r="U51" s="69"/>
      <c r="V51" s="69"/>
      <c r="W51" s="69"/>
      <c r="X51" s="61"/>
      <c r="Y51" s="61"/>
      <c r="Z51" s="61"/>
    </row>
    <row r="52" spans="1:26" s="62" customFormat="1" ht="120.75" customHeight="1" x14ac:dyDescent="0.25">
      <c r="A52" s="50"/>
      <c r="B52" s="51"/>
      <c r="C52" s="52"/>
      <c r="D52" s="64"/>
      <c r="E52" s="206"/>
      <c r="F52" s="52"/>
      <c r="G52" s="52"/>
      <c r="H52" s="52"/>
      <c r="I52" s="56"/>
      <c r="J52" s="56"/>
      <c r="K52" s="209">
        <f>SUM(K49:K51)</f>
        <v>25.709999999999997</v>
      </c>
      <c r="L52" s="209"/>
      <c r="M52" s="210">
        <v>250</v>
      </c>
      <c r="N52" s="209"/>
      <c r="O52" s="59"/>
      <c r="P52" s="59"/>
      <c r="Q52" s="2299"/>
      <c r="R52" s="70"/>
      <c r="S52" s="70"/>
      <c r="T52" s="70"/>
      <c r="U52" s="70"/>
      <c r="V52" s="70"/>
      <c r="W52" s="70"/>
    </row>
    <row r="53" spans="1:26" s="82" customFormat="1" x14ac:dyDescent="0.25">
      <c r="B53" s="304"/>
      <c r="C53" s="304"/>
      <c r="D53" s="304"/>
      <c r="E53" s="883"/>
      <c r="F53" s="304"/>
      <c r="G53" s="304"/>
      <c r="H53" s="304"/>
      <c r="I53" s="304"/>
      <c r="J53" s="304"/>
      <c r="K53" s="304"/>
      <c r="L53" s="304"/>
      <c r="M53" s="304"/>
      <c r="N53" s="304"/>
      <c r="O53" s="304"/>
      <c r="P53" s="304"/>
      <c r="Q53" s="304"/>
      <c r="R53" s="304"/>
      <c r="S53" s="304"/>
      <c r="T53" s="304"/>
      <c r="U53" s="304"/>
      <c r="V53" s="304"/>
      <c r="W53" s="304"/>
    </row>
    <row r="54" spans="1:26" s="82" customFormat="1" x14ac:dyDescent="0.25">
      <c r="B54" s="1440" t="s">
        <v>56</v>
      </c>
      <c r="C54" s="1440" t="s">
        <v>57</v>
      </c>
      <c r="D54" s="1442" t="s">
        <v>58</v>
      </c>
      <c r="E54" s="1442"/>
      <c r="F54" s="304"/>
      <c r="G54" s="304"/>
      <c r="H54" s="304"/>
      <c r="I54" s="304"/>
      <c r="J54" s="304"/>
      <c r="K54" s="304"/>
      <c r="L54" s="304"/>
      <c r="M54" s="304"/>
      <c r="N54" s="304"/>
      <c r="O54" s="304"/>
      <c r="P54" s="304"/>
      <c r="Q54" s="304"/>
      <c r="R54" s="304"/>
      <c r="S54" s="304"/>
      <c r="T54" s="304"/>
      <c r="U54" s="304"/>
      <c r="V54" s="304"/>
      <c r="W54" s="304"/>
    </row>
    <row r="55" spans="1:26" s="82" customFormat="1" x14ac:dyDescent="0.25">
      <c r="B55" s="1441"/>
      <c r="C55" s="1441"/>
      <c r="D55" s="762" t="s">
        <v>59</v>
      </c>
      <c r="E55" s="293" t="s">
        <v>60</v>
      </c>
      <c r="F55" s="304"/>
      <c r="G55" s="304"/>
      <c r="H55" s="304"/>
      <c r="I55" s="304"/>
      <c r="J55" s="304"/>
      <c r="K55" s="304"/>
      <c r="L55" s="304"/>
      <c r="M55" s="304"/>
      <c r="N55" s="304"/>
      <c r="O55" s="304"/>
      <c r="P55" s="304"/>
      <c r="Q55" s="304"/>
      <c r="R55" s="304"/>
      <c r="S55" s="304"/>
      <c r="T55" s="304"/>
      <c r="U55" s="304"/>
      <c r="V55" s="304"/>
      <c r="W55" s="304"/>
    </row>
    <row r="56" spans="1:26" s="82" customFormat="1" x14ac:dyDescent="0.25">
      <c r="B56" s="294" t="s">
        <v>61</v>
      </c>
      <c r="C56" s="57">
        <v>25.71</v>
      </c>
      <c r="D56" s="839" t="s">
        <v>23</v>
      </c>
      <c r="E56" s="839"/>
      <c r="F56" s="955"/>
      <c r="G56" s="955"/>
      <c r="H56" s="955"/>
      <c r="I56" s="978"/>
      <c r="J56" s="955"/>
      <c r="K56" s="955"/>
      <c r="L56" s="955"/>
      <c r="M56" s="955"/>
      <c r="N56" s="304"/>
      <c r="O56" s="304"/>
      <c r="P56" s="304"/>
      <c r="Q56" s="304"/>
      <c r="R56" s="304"/>
      <c r="S56" s="304"/>
      <c r="T56" s="304"/>
      <c r="U56" s="304"/>
      <c r="V56" s="304"/>
      <c r="W56" s="304"/>
    </row>
    <row r="57" spans="1:26" s="82" customFormat="1" x14ac:dyDescent="0.25">
      <c r="B57" s="294" t="s">
        <v>62</v>
      </c>
      <c r="C57" s="295" t="s">
        <v>2024</v>
      </c>
      <c r="D57" s="839"/>
      <c r="E57" s="839" t="s">
        <v>23</v>
      </c>
      <c r="F57" s="304"/>
      <c r="G57" s="304"/>
      <c r="H57" s="304"/>
      <c r="I57" s="304"/>
      <c r="J57" s="304"/>
      <c r="K57" s="304"/>
      <c r="L57" s="304"/>
      <c r="M57" s="304"/>
      <c r="N57" s="304"/>
      <c r="O57" s="304"/>
      <c r="P57" s="304"/>
      <c r="Q57" s="304"/>
      <c r="R57" s="304"/>
      <c r="S57" s="304"/>
      <c r="T57" s="304"/>
      <c r="U57" s="304"/>
      <c r="V57" s="304"/>
      <c r="W57" s="304"/>
    </row>
    <row r="58" spans="1:26" s="82" customFormat="1" x14ac:dyDescent="0.25">
      <c r="B58" s="977"/>
      <c r="C58" s="2002"/>
      <c r="D58" s="2002"/>
      <c r="E58" s="2002"/>
      <c r="F58" s="2002"/>
      <c r="G58" s="2002"/>
      <c r="H58" s="2002"/>
      <c r="I58" s="2002"/>
      <c r="J58" s="2002"/>
      <c r="K58" s="2002"/>
      <c r="L58" s="2002"/>
      <c r="M58" s="2002"/>
      <c r="N58" s="2002"/>
      <c r="O58" s="304"/>
      <c r="P58" s="304"/>
      <c r="Q58" s="304"/>
      <c r="R58" s="304"/>
      <c r="S58" s="304"/>
      <c r="T58" s="304"/>
      <c r="U58" s="304"/>
      <c r="V58" s="304"/>
      <c r="W58" s="304"/>
    </row>
    <row r="59" spans="1:26" ht="15.75" thickBot="1" x14ac:dyDescent="0.3">
      <c r="B59" s="304"/>
      <c r="C59" s="304"/>
      <c r="D59" s="304"/>
      <c r="E59" s="304"/>
      <c r="F59" s="304"/>
      <c r="G59" s="304"/>
      <c r="H59" s="304"/>
      <c r="I59" s="304"/>
      <c r="J59" s="304"/>
      <c r="K59" s="304"/>
      <c r="L59" s="304"/>
      <c r="M59" s="304"/>
      <c r="N59" s="304"/>
      <c r="O59" s="304"/>
      <c r="P59" s="304"/>
      <c r="Q59" s="304"/>
      <c r="R59" s="296"/>
      <c r="S59" s="296"/>
      <c r="T59" s="296"/>
      <c r="U59" s="296"/>
      <c r="V59" s="296"/>
      <c r="W59" s="296"/>
    </row>
    <row r="60" spans="1:26" ht="15.75" thickBot="1" x14ac:dyDescent="0.3">
      <c r="B60" s="2308" t="s">
        <v>63</v>
      </c>
      <c r="C60" s="2308"/>
      <c r="D60" s="2308"/>
      <c r="E60" s="2308"/>
      <c r="F60" s="2308"/>
      <c r="G60" s="2308"/>
      <c r="H60" s="2308"/>
      <c r="I60" s="2308"/>
      <c r="J60" s="2308"/>
      <c r="K60" s="2308"/>
      <c r="L60" s="2308"/>
      <c r="M60" s="2308"/>
      <c r="N60" s="2308"/>
      <c r="O60" s="304"/>
      <c r="P60" s="304"/>
      <c r="Q60" s="304"/>
      <c r="R60" s="296"/>
      <c r="S60" s="296"/>
      <c r="T60" s="296"/>
      <c r="U60" s="296"/>
      <c r="V60" s="296"/>
      <c r="W60" s="296"/>
    </row>
    <row r="61" spans="1:26" x14ac:dyDescent="0.25">
      <c r="B61" s="304"/>
      <c r="C61" s="304"/>
      <c r="D61" s="304"/>
      <c r="E61" s="304"/>
      <c r="F61" s="304"/>
      <c r="G61" s="304"/>
      <c r="H61" s="304"/>
      <c r="I61" s="304"/>
      <c r="J61" s="304"/>
      <c r="K61" s="304"/>
      <c r="L61" s="304"/>
      <c r="M61" s="304"/>
      <c r="N61" s="304"/>
      <c r="O61" s="304"/>
      <c r="P61" s="304"/>
      <c r="Q61" s="304"/>
      <c r="R61" s="296"/>
      <c r="S61" s="296"/>
      <c r="T61" s="296"/>
      <c r="U61" s="296"/>
      <c r="V61" s="296"/>
      <c r="W61" s="296"/>
    </row>
    <row r="62" spans="1:26" x14ac:dyDescent="0.25">
      <c r="B62" s="304"/>
      <c r="C62" s="304"/>
      <c r="D62" s="304"/>
      <c r="E62" s="304"/>
      <c r="F62" s="304"/>
      <c r="G62" s="304"/>
      <c r="H62" s="304"/>
      <c r="I62" s="304"/>
      <c r="J62" s="304"/>
      <c r="K62" s="304"/>
      <c r="L62" s="304"/>
      <c r="M62" s="304"/>
      <c r="N62" s="304"/>
      <c r="O62" s="304"/>
      <c r="P62" s="304"/>
      <c r="Q62" s="304"/>
      <c r="R62" s="296"/>
      <c r="S62" s="296"/>
      <c r="T62" s="296"/>
      <c r="U62" s="296"/>
      <c r="V62" s="296"/>
      <c r="W62" s="296"/>
    </row>
    <row r="63" spans="1:26" ht="99.75" x14ac:dyDescent="0.25">
      <c r="B63" s="837" t="s">
        <v>64</v>
      </c>
      <c r="C63" s="837" t="s">
        <v>65</v>
      </c>
      <c r="D63" s="837" t="s">
        <v>66</v>
      </c>
      <c r="E63" s="837" t="s">
        <v>67</v>
      </c>
      <c r="F63" s="837" t="s">
        <v>68</v>
      </c>
      <c r="G63" s="837" t="s">
        <v>69</v>
      </c>
      <c r="H63" s="837" t="s">
        <v>70</v>
      </c>
      <c r="I63" s="837" t="s">
        <v>71</v>
      </c>
      <c r="J63" s="837" t="s">
        <v>72</v>
      </c>
      <c r="K63" s="837" t="s">
        <v>73</v>
      </c>
      <c r="L63" s="837" t="s">
        <v>74</v>
      </c>
      <c r="M63" s="834" t="s">
        <v>75</v>
      </c>
      <c r="N63" s="834" t="s">
        <v>76</v>
      </c>
      <c r="O63" s="2017" t="s">
        <v>77</v>
      </c>
      <c r="P63" s="2018"/>
      <c r="Q63" s="969" t="s">
        <v>78</v>
      </c>
      <c r="R63" s="296"/>
      <c r="S63" s="296"/>
      <c r="T63" s="296"/>
      <c r="U63" s="296"/>
      <c r="V63" s="296"/>
      <c r="W63" s="296"/>
    </row>
    <row r="64" spans="1:26" ht="85.5" customHeight="1" x14ac:dyDescent="0.25">
      <c r="B64" s="839" t="s">
        <v>80</v>
      </c>
      <c r="C64" s="839"/>
      <c r="D64" s="839"/>
      <c r="E64" s="839"/>
      <c r="F64" s="839" t="s">
        <v>81</v>
      </c>
      <c r="G64" s="839" t="s">
        <v>20</v>
      </c>
      <c r="H64" s="839" t="s">
        <v>81</v>
      </c>
      <c r="I64" s="839" t="s">
        <v>20</v>
      </c>
      <c r="J64" s="839"/>
      <c r="K64" s="839"/>
      <c r="L64" s="839"/>
      <c r="M64" s="839"/>
      <c r="N64" s="839"/>
      <c r="O64" s="1430" t="s">
        <v>2023</v>
      </c>
      <c r="P64" s="1431"/>
      <c r="Q64" s="839" t="s">
        <v>21</v>
      </c>
      <c r="R64" s="296"/>
      <c r="S64" s="296"/>
      <c r="T64" s="296"/>
      <c r="U64" s="296"/>
      <c r="V64" s="296"/>
      <c r="W64" s="296"/>
    </row>
    <row r="65" spans="1:23" x14ac:dyDescent="0.25">
      <c r="B65" s="246"/>
      <c r="C65" s="246"/>
      <c r="D65" s="246"/>
      <c r="E65" s="246"/>
      <c r="F65" s="246"/>
      <c r="G65" s="246"/>
      <c r="H65" s="246"/>
      <c r="I65" s="246"/>
      <c r="J65" s="246"/>
      <c r="K65" s="246"/>
      <c r="L65" s="246"/>
      <c r="M65" s="246"/>
      <c r="N65" s="246"/>
      <c r="O65" s="2309"/>
      <c r="P65" s="2310"/>
      <c r="Q65" s="246"/>
      <c r="R65" s="296"/>
      <c r="S65" s="296"/>
      <c r="T65" s="296"/>
      <c r="U65" s="296"/>
      <c r="V65" s="296"/>
      <c r="W65" s="296"/>
    </row>
    <row r="66" spans="1:23" x14ac:dyDescent="0.25">
      <c r="B66" s="304" t="s">
        <v>83</v>
      </c>
      <c r="C66" s="304"/>
      <c r="D66" s="304"/>
      <c r="E66" s="304"/>
      <c r="F66" s="304"/>
      <c r="G66" s="304"/>
      <c r="H66" s="304"/>
      <c r="I66" s="304"/>
      <c r="J66" s="304"/>
      <c r="K66" s="304"/>
      <c r="L66" s="304"/>
      <c r="M66" s="304"/>
      <c r="N66" s="304"/>
      <c r="O66" s="304"/>
      <c r="P66" s="304"/>
      <c r="Q66" s="304"/>
      <c r="R66" s="296"/>
      <c r="S66" s="296"/>
      <c r="T66" s="296"/>
      <c r="U66" s="296"/>
      <c r="V66" s="296"/>
      <c r="W66" s="296"/>
    </row>
    <row r="67" spans="1:23" x14ac:dyDescent="0.25">
      <c r="B67" s="304" t="s">
        <v>84</v>
      </c>
      <c r="C67" s="304"/>
      <c r="D67" s="304"/>
      <c r="E67" s="304"/>
      <c r="F67" s="304"/>
      <c r="G67" s="304"/>
      <c r="H67" s="304"/>
      <c r="I67" s="304"/>
      <c r="J67" s="304"/>
      <c r="K67" s="304"/>
      <c r="L67" s="304"/>
      <c r="M67" s="304"/>
      <c r="N67" s="304"/>
      <c r="O67" s="304"/>
      <c r="P67" s="304"/>
      <c r="Q67" s="304"/>
      <c r="R67" s="296"/>
      <c r="S67" s="296"/>
      <c r="T67" s="296"/>
      <c r="U67" s="296"/>
      <c r="V67" s="296"/>
      <c r="W67" s="296"/>
    </row>
    <row r="68" spans="1:23" x14ac:dyDescent="0.25">
      <c r="B68" s="304" t="s">
        <v>85</v>
      </c>
      <c r="C68" s="304"/>
      <c r="D68" s="304"/>
      <c r="E68" s="304"/>
      <c r="F68" s="304"/>
      <c r="G68" s="304"/>
      <c r="H68" s="304"/>
      <c r="I68" s="304"/>
      <c r="J68" s="304"/>
      <c r="K68" s="304"/>
      <c r="L68" s="304"/>
      <c r="M68" s="304"/>
      <c r="N68" s="304"/>
      <c r="O68" s="304"/>
      <c r="P68" s="304"/>
      <c r="Q68" s="304"/>
      <c r="R68" s="296"/>
      <c r="S68" s="296"/>
      <c r="T68" s="296"/>
      <c r="U68" s="296"/>
      <c r="V68" s="296"/>
      <c r="W68" s="296"/>
    </row>
    <row r="69" spans="1:23" x14ac:dyDescent="0.25">
      <c r="B69" s="304"/>
      <c r="C69" s="304"/>
      <c r="D69" s="304"/>
      <c r="E69" s="304"/>
      <c r="F69" s="304"/>
      <c r="G69" s="304"/>
      <c r="H69" s="304"/>
      <c r="I69" s="304"/>
      <c r="J69" s="304"/>
      <c r="K69" s="304"/>
      <c r="L69" s="304"/>
      <c r="M69" s="304"/>
      <c r="N69" s="304"/>
      <c r="O69" s="304"/>
      <c r="P69" s="304"/>
      <c r="Q69" s="304"/>
      <c r="R69" s="296"/>
      <c r="S69" s="296"/>
      <c r="T69" s="296"/>
      <c r="U69" s="296"/>
      <c r="V69" s="296"/>
      <c r="W69" s="296"/>
    </row>
    <row r="70" spans="1:23" ht="15.75" thickBot="1" x14ac:dyDescent="0.3">
      <c r="B70" s="304"/>
      <c r="C70" s="304"/>
      <c r="D70" s="304"/>
      <c r="E70" s="304"/>
      <c r="F70" s="304"/>
      <c r="G70" s="304"/>
      <c r="H70" s="304"/>
      <c r="I70" s="304"/>
      <c r="J70" s="304"/>
      <c r="K70" s="304"/>
      <c r="L70" s="304"/>
      <c r="M70" s="304"/>
      <c r="N70" s="304"/>
      <c r="O70" s="304"/>
      <c r="P70" s="304"/>
      <c r="Q70" s="304"/>
      <c r="R70" s="296"/>
      <c r="S70" s="296"/>
      <c r="T70" s="296"/>
      <c r="U70" s="296"/>
      <c r="V70" s="296"/>
      <c r="W70" s="296"/>
    </row>
    <row r="71" spans="1:23" ht="15.75" thickBot="1" x14ac:dyDescent="0.3">
      <c r="B71" s="2292" t="s">
        <v>86</v>
      </c>
      <c r="C71" s="2293"/>
      <c r="D71" s="2293"/>
      <c r="E71" s="2293"/>
      <c r="F71" s="2293"/>
      <c r="G71" s="2293"/>
      <c r="H71" s="2293"/>
      <c r="I71" s="2293"/>
      <c r="J71" s="2293"/>
      <c r="K71" s="2293"/>
      <c r="L71" s="2293"/>
      <c r="M71" s="2293"/>
      <c r="N71" s="2294"/>
      <c r="O71" s="304"/>
      <c r="P71" s="304"/>
      <c r="Q71" s="304"/>
      <c r="R71" s="296"/>
      <c r="S71" s="296"/>
      <c r="T71" s="296"/>
      <c r="U71" s="296"/>
      <c r="V71" s="296"/>
      <c r="W71" s="296"/>
    </row>
    <row r="72" spans="1:23" x14ac:dyDescent="0.25">
      <c r="B72" s="304"/>
      <c r="C72" s="304"/>
      <c r="D72" s="304"/>
      <c r="E72" s="304"/>
      <c r="F72" s="304"/>
      <c r="G72" s="304"/>
      <c r="H72" s="304"/>
      <c r="I72" s="304"/>
      <c r="J72" s="304"/>
      <c r="K72" s="304"/>
      <c r="L72" s="304"/>
      <c r="M72" s="304"/>
      <c r="N72" s="304"/>
      <c r="O72" s="304"/>
      <c r="P72" s="304"/>
      <c r="Q72" s="304"/>
      <c r="R72" s="296"/>
      <c r="S72" s="296"/>
      <c r="T72" s="296"/>
      <c r="U72" s="296"/>
      <c r="V72" s="296"/>
      <c r="W72" s="296"/>
    </row>
    <row r="73" spans="1:23" x14ac:dyDescent="0.25">
      <c r="B73" s="304"/>
      <c r="C73" s="304"/>
      <c r="D73" s="304"/>
      <c r="E73" s="304"/>
      <c r="F73" s="304"/>
      <c r="G73" s="304"/>
      <c r="H73" s="304"/>
      <c r="I73" s="304"/>
      <c r="J73" s="304"/>
      <c r="K73" s="304"/>
      <c r="L73" s="304"/>
      <c r="M73" s="304"/>
      <c r="N73" s="304"/>
      <c r="O73" s="304"/>
      <c r="P73" s="304"/>
      <c r="Q73" s="304"/>
      <c r="R73" s="296"/>
      <c r="S73" s="296"/>
      <c r="T73" s="296"/>
      <c r="U73" s="296"/>
      <c r="V73" s="296"/>
      <c r="W73" s="296"/>
    </row>
    <row r="74" spans="1:23" x14ac:dyDescent="0.25">
      <c r="B74" s="304"/>
      <c r="C74" s="304"/>
      <c r="D74" s="304"/>
      <c r="E74" s="304"/>
      <c r="F74" s="304"/>
      <c r="G74" s="304"/>
      <c r="H74" s="304"/>
      <c r="I74" s="304"/>
      <c r="J74" s="304"/>
      <c r="K74" s="304"/>
      <c r="L74" s="304"/>
      <c r="M74" s="304"/>
      <c r="N74" s="304"/>
      <c r="O74" s="304"/>
      <c r="P74" s="304"/>
      <c r="Q74" s="304"/>
      <c r="R74" s="296"/>
      <c r="S74" s="296"/>
      <c r="T74" s="296"/>
      <c r="U74" s="296"/>
      <c r="V74" s="296"/>
      <c r="W74" s="296"/>
    </row>
    <row r="75" spans="1:23" x14ac:dyDescent="0.25">
      <c r="B75" s="304"/>
      <c r="C75" s="304"/>
      <c r="D75" s="304"/>
      <c r="E75" s="304"/>
      <c r="F75" s="304"/>
      <c r="G75" s="304"/>
      <c r="H75" s="304"/>
      <c r="I75" s="304"/>
      <c r="J75" s="304"/>
      <c r="K75" s="304"/>
      <c r="L75" s="304"/>
      <c r="M75" s="304"/>
      <c r="N75" s="304"/>
      <c r="O75" s="304"/>
      <c r="P75" s="304"/>
      <c r="Q75" s="304"/>
      <c r="R75" s="296"/>
      <c r="S75" s="296"/>
      <c r="T75" s="296"/>
      <c r="U75" s="296"/>
      <c r="V75" s="296"/>
      <c r="W75" s="296"/>
    </row>
    <row r="76" spans="1:23" ht="75" x14ac:dyDescent="0.25">
      <c r="B76" s="443" t="s">
        <v>87</v>
      </c>
      <c r="C76" s="443" t="s">
        <v>88</v>
      </c>
      <c r="D76" s="443" t="s">
        <v>89</v>
      </c>
      <c r="E76" s="443" t="s">
        <v>90</v>
      </c>
      <c r="F76" s="443" t="s">
        <v>91</v>
      </c>
      <c r="G76" s="443" t="s">
        <v>92</v>
      </c>
      <c r="H76" s="443" t="s">
        <v>93</v>
      </c>
      <c r="I76" s="443" t="s">
        <v>94</v>
      </c>
      <c r="J76" s="2017" t="s">
        <v>95</v>
      </c>
      <c r="K76" s="2304"/>
      <c r="L76" s="2018"/>
      <c r="M76" s="443" t="s">
        <v>96</v>
      </c>
      <c r="N76" s="443" t="s">
        <v>212</v>
      </c>
      <c r="O76" s="443" t="s">
        <v>213</v>
      </c>
      <c r="P76" s="2017" t="s">
        <v>77</v>
      </c>
      <c r="Q76" s="2018"/>
      <c r="R76" s="296"/>
      <c r="S76" s="296"/>
      <c r="T76" s="296"/>
      <c r="U76" s="296"/>
      <c r="V76" s="296"/>
      <c r="W76" s="296"/>
    </row>
    <row r="77" spans="1:23" ht="57" x14ac:dyDescent="0.25">
      <c r="B77" s="837" t="s">
        <v>2022</v>
      </c>
      <c r="C77" s="837" t="s">
        <v>1974</v>
      </c>
      <c r="D77" s="837" t="s">
        <v>2021</v>
      </c>
      <c r="E77" s="837">
        <v>64551379</v>
      </c>
      <c r="F77" s="247" t="s">
        <v>332</v>
      </c>
      <c r="G77" s="837" t="s">
        <v>161</v>
      </c>
      <c r="H77" s="244">
        <v>37953</v>
      </c>
      <c r="I77" s="837" t="s">
        <v>81</v>
      </c>
      <c r="J77" s="837" t="s">
        <v>2020</v>
      </c>
      <c r="K77" s="837" t="s">
        <v>2019</v>
      </c>
      <c r="L77" s="837" t="s">
        <v>2018</v>
      </c>
      <c r="M77" s="837" t="s">
        <v>20</v>
      </c>
      <c r="N77" s="837" t="s">
        <v>20</v>
      </c>
      <c r="O77" s="837" t="s">
        <v>20</v>
      </c>
      <c r="P77" s="1774" t="s">
        <v>2017</v>
      </c>
      <c r="Q77" s="1775"/>
      <c r="R77" s="296"/>
      <c r="S77" s="296"/>
      <c r="T77" s="296"/>
      <c r="U77" s="296"/>
      <c r="V77" s="296"/>
      <c r="W77" s="296"/>
    </row>
    <row r="78" spans="1:23" s="82" customFormat="1" ht="71.25" x14ac:dyDescent="0.2">
      <c r="B78" s="181" t="s">
        <v>2000</v>
      </c>
      <c r="C78" s="181" t="s">
        <v>111</v>
      </c>
      <c r="D78" s="182" t="s">
        <v>2016</v>
      </c>
      <c r="E78" s="839">
        <v>1102806365</v>
      </c>
      <c r="F78" s="182" t="s">
        <v>278</v>
      </c>
      <c r="G78" s="181" t="s">
        <v>293</v>
      </c>
      <c r="H78" s="188">
        <v>40166</v>
      </c>
      <c r="I78" s="443" t="s">
        <v>81</v>
      </c>
      <c r="J78" s="181" t="s">
        <v>2015</v>
      </c>
      <c r="K78" s="179" t="s">
        <v>2014</v>
      </c>
      <c r="L78" s="179" t="s">
        <v>2013</v>
      </c>
      <c r="M78" s="839" t="s">
        <v>20</v>
      </c>
      <c r="N78" s="839" t="s">
        <v>20</v>
      </c>
      <c r="O78" s="839" t="s">
        <v>20</v>
      </c>
      <c r="P78" s="1776"/>
      <c r="Q78" s="1777"/>
      <c r="R78" s="304"/>
      <c r="S78" s="304"/>
      <c r="T78" s="304"/>
      <c r="U78" s="304"/>
      <c r="V78" s="304"/>
      <c r="W78" s="304"/>
    </row>
    <row r="79" spans="1:23" ht="28.5" x14ac:dyDescent="0.2">
      <c r="A79" s="82"/>
      <c r="B79" s="1786" t="s">
        <v>2000</v>
      </c>
      <c r="C79" s="1786" t="s">
        <v>111</v>
      </c>
      <c r="D79" s="1786" t="s">
        <v>2012</v>
      </c>
      <c r="E79" s="1545">
        <v>1103098472</v>
      </c>
      <c r="F79" s="1786" t="s">
        <v>113</v>
      </c>
      <c r="G79" s="1786" t="s">
        <v>161</v>
      </c>
      <c r="H79" s="1570">
        <v>41117</v>
      </c>
      <c r="I79" s="2305" t="s">
        <v>81</v>
      </c>
      <c r="J79" s="181" t="s">
        <v>2011</v>
      </c>
      <c r="K79" s="976" t="s">
        <v>2010</v>
      </c>
      <c r="L79" s="976" t="s">
        <v>2009</v>
      </c>
      <c r="M79" s="1545" t="s">
        <v>20</v>
      </c>
      <c r="N79" s="1545" t="s">
        <v>20</v>
      </c>
      <c r="O79" s="1545" t="s">
        <v>20</v>
      </c>
      <c r="P79" s="1776"/>
      <c r="Q79" s="1777"/>
      <c r="R79" s="296"/>
      <c r="S79" s="296"/>
      <c r="T79" s="296"/>
      <c r="U79" s="296"/>
      <c r="V79" s="296"/>
      <c r="W79" s="296"/>
    </row>
    <row r="80" spans="1:23" s="82" customFormat="1" ht="42.75" x14ac:dyDescent="0.2">
      <c r="B80" s="1787"/>
      <c r="C80" s="1787"/>
      <c r="D80" s="1787"/>
      <c r="E80" s="1546"/>
      <c r="F80" s="1787"/>
      <c r="G80" s="1787"/>
      <c r="H80" s="1571"/>
      <c r="I80" s="2306"/>
      <c r="J80" s="181" t="s">
        <v>2008</v>
      </c>
      <c r="K80" s="182" t="s">
        <v>2007</v>
      </c>
      <c r="L80" s="182" t="s">
        <v>2006</v>
      </c>
      <c r="M80" s="1546"/>
      <c r="N80" s="1546"/>
      <c r="O80" s="1546"/>
      <c r="P80" s="1776"/>
      <c r="Q80" s="1777"/>
      <c r="R80" s="304"/>
      <c r="S80" s="304"/>
      <c r="T80" s="304"/>
      <c r="U80" s="304"/>
      <c r="V80" s="304"/>
      <c r="W80" s="304"/>
    </row>
    <row r="81" spans="1:23" s="82" customFormat="1" ht="84.75" customHeight="1" x14ac:dyDescent="0.2">
      <c r="B81" s="1787"/>
      <c r="C81" s="1787"/>
      <c r="D81" s="1787"/>
      <c r="E81" s="1546"/>
      <c r="F81" s="1787"/>
      <c r="G81" s="1787"/>
      <c r="H81" s="1571"/>
      <c r="I81" s="2306"/>
      <c r="J81" s="181" t="s">
        <v>161</v>
      </c>
      <c r="K81" s="182" t="s">
        <v>2005</v>
      </c>
      <c r="L81" s="182" t="s">
        <v>2004</v>
      </c>
      <c r="M81" s="1546"/>
      <c r="N81" s="1546"/>
      <c r="O81" s="1546"/>
      <c r="P81" s="1776"/>
      <c r="Q81" s="1777"/>
      <c r="R81" s="304"/>
      <c r="S81" s="304"/>
      <c r="T81" s="304"/>
      <c r="U81" s="304"/>
      <c r="V81" s="304"/>
      <c r="W81" s="304"/>
    </row>
    <row r="82" spans="1:23" ht="72" customHeight="1" x14ac:dyDescent="0.2">
      <c r="A82" s="82"/>
      <c r="B82" s="1788"/>
      <c r="C82" s="1788"/>
      <c r="D82" s="1788"/>
      <c r="E82" s="1547"/>
      <c r="F82" s="1788"/>
      <c r="G82" s="1788"/>
      <c r="H82" s="1572"/>
      <c r="I82" s="2307"/>
      <c r="J82" s="181" t="s">
        <v>2003</v>
      </c>
      <c r="K82" s="182" t="s">
        <v>2002</v>
      </c>
      <c r="L82" s="182" t="s">
        <v>2001</v>
      </c>
      <c r="M82" s="1547"/>
      <c r="N82" s="1547"/>
      <c r="O82" s="1547"/>
      <c r="P82" s="1776"/>
      <c r="Q82" s="1777"/>
      <c r="R82" s="296"/>
      <c r="S82" s="296"/>
      <c r="T82" s="296"/>
      <c r="U82" s="296"/>
      <c r="V82" s="296"/>
      <c r="W82" s="296"/>
    </row>
    <row r="83" spans="1:23" ht="61.5" customHeight="1" x14ac:dyDescent="0.2">
      <c r="B83" s="876" t="s">
        <v>2000</v>
      </c>
      <c r="C83" s="971"/>
      <c r="D83" s="974"/>
      <c r="E83" s="971"/>
      <c r="F83" s="971"/>
      <c r="G83" s="972"/>
      <c r="H83" s="975"/>
      <c r="I83" s="971"/>
      <c r="J83" s="974"/>
      <c r="K83" s="973"/>
      <c r="L83" s="972"/>
      <c r="M83" s="971"/>
      <c r="N83" s="970"/>
      <c r="O83" s="876"/>
      <c r="P83" s="1778"/>
      <c r="Q83" s="1779"/>
      <c r="R83" s="296"/>
      <c r="S83" s="296"/>
      <c r="T83" s="296"/>
      <c r="U83" s="296"/>
      <c r="V83" s="296"/>
      <c r="W83" s="296"/>
    </row>
    <row r="84" spans="1:23" ht="15.75" thickBot="1" x14ac:dyDescent="0.3">
      <c r="B84" s="304"/>
      <c r="C84" s="304"/>
      <c r="D84" s="304"/>
      <c r="E84" s="304"/>
      <c r="F84" s="304"/>
      <c r="G84" s="304"/>
      <c r="H84" s="304"/>
      <c r="I84" s="304"/>
      <c r="J84" s="304"/>
      <c r="K84" s="304"/>
      <c r="L84" s="304"/>
      <c r="M84" s="304"/>
      <c r="N84" s="304"/>
      <c r="O84" s="304"/>
      <c r="P84" s="924"/>
      <c r="Q84" s="924"/>
      <c r="R84" s="296"/>
      <c r="S84" s="296"/>
      <c r="T84" s="296"/>
      <c r="U84" s="296"/>
      <c r="V84" s="296"/>
      <c r="W84" s="296"/>
    </row>
    <row r="85" spans="1:23" ht="15.75" thickBot="1" x14ac:dyDescent="0.3">
      <c r="B85" s="2292" t="s">
        <v>143</v>
      </c>
      <c r="C85" s="2293"/>
      <c r="D85" s="2293"/>
      <c r="E85" s="2293"/>
      <c r="F85" s="2293"/>
      <c r="G85" s="2293"/>
      <c r="H85" s="2293"/>
      <c r="I85" s="2293"/>
      <c r="J85" s="2293"/>
      <c r="K85" s="2293"/>
      <c r="L85" s="2293"/>
      <c r="M85" s="2293"/>
      <c r="N85" s="2294"/>
      <c r="O85" s="304"/>
      <c r="P85" s="304"/>
      <c r="Q85" s="304"/>
      <c r="R85" s="296"/>
      <c r="S85" s="296"/>
      <c r="T85" s="296"/>
      <c r="U85" s="296"/>
      <c r="V85" s="296"/>
      <c r="W85" s="296"/>
    </row>
    <row r="86" spans="1:23" x14ac:dyDescent="0.25">
      <c r="B86" s="304"/>
      <c r="C86" s="304"/>
      <c r="D86" s="304"/>
      <c r="E86" s="304"/>
      <c r="F86" s="304"/>
      <c r="G86" s="304"/>
      <c r="H86" s="304"/>
      <c r="I86" s="304"/>
      <c r="J86" s="304"/>
      <c r="K86" s="304"/>
      <c r="L86" s="304"/>
      <c r="M86" s="304"/>
      <c r="N86" s="304"/>
      <c r="O86" s="304"/>
      <c r="P86" s="304"/>
      <c r="Q86" s="304"/>
      <c r="R86" s="296"/>
      <c r="S86" s="296"/>
      <c r="T86" s="296"/>
      <c r="U86" s="296"/>
      <c r="V86" s="296"/>
      <c r="W86" s="296"/>
    </row>
    <row r="87" spans="1:23" x14ac:dyDescent="0.25">
      <c r="B87" s="304"/>
      <c r="C87" s="304"/>
      <c r="D87" s="304"/>
      <c r="E87" s="304"/>
      <c r="F87" s="304"/>
      <c r="G87" s="304"/>
      <c r="H87" s="304"/>
      <c r="I87" s="304"/>
      <c r="J87" s="304"/>
      <c r="K87" s="304"/>
      <c r="L87" s="304"/>
      <c r="M87" s="304"/>
      <c r="N87" s="304"/>
      <c r="O87" s="304"/>
      <c r="P87" s="304"/>
      <c r="Q87" s="304"/>
      <c r="R87" s="296"/>
      <c r="S87" s="296"/>
      <c r="T87" s="296"/>
      <c r="U87" s="296"/>
      <c r="V87" s="296"/>
      <c r="W87" s="296"/>
    </row>
    <row r="88" spans="1:23" ht="30" x14ac:dyDescent="0.25">
      <c r="B88" s="969" t="s">
        <v>19</v>
      </c>
      <c r="C88" s="969" t="s">
        <v>78</v>
      </c>
      <c r="D88" s="2017" t="s">
        <v>77</v>
      </c>
      <c r="E88" s="2018"/>
      <c r="F88" s="304"/>
      <c r="G88" s="304"/>
      <c r="H88" s="304"/>
      <c r="I88" s="304"/>
      <c r="J88" s="304"/>
      <c r="K88" s="304"/>
      <c r="L88" s="304"/>
      <c r="M88" s="304"/>
      <c r="N88" s="304"/>
      <c r="O88" s="304"/>
      <c r="P88" s="304"/>
      <c r="Q88" s="304"/>
      <c r="R88" s="296"/>
      <c r="S88" s="296"/>
      <c r="T88" s="296"/>
      <c r="U88" s="296"/>
      <c r="V88" s="296"/>
      <c r="W88" s="296"/>
    </row>
    <row r="89" spans="1:23" ht="89.25" customHeight="1" x14ac:dyDescent="0.25">
      <c r="B89" s="247" t="s">
        <v>145</v>
      </c>
      <c r="C89" s="839" t="s">
        <v>20</v>
      </c>
      <c r="D89" s="1430"/>
      <c r="E89" s="1431"/>
      <c r="F89" s="304"/>
      <c r="G89" s="304"/>
      <c r="H89" s="304"/>
      <c r="I89" s="304"/>
      <c r="J89" s="304">
        <f>0.23+0.46+3</f>
        <v>3.69</v>
      </c>
      <c r="K89" s="304"/>
      <c r="L89" s="304"/>
      <c r="M89" s="304"/>
      <c r="N89" s="304"/>
      <c r="O89" s="304"/>
      <c r="P89" s="304"/>
      <c r="Q89" s="304"/>
      <c r="R89" s="296"/>
      <c r="S89" s="296"/>
      <c r="T89" s="296"/>
      <c r="U89" s="296"/>
      <c r="V89" s="296"/>
      <c r="W89" s="296"/>
    </row>
    <row r="90" spans="1:23" x14ac:dyDescent="0.25">
      <c r="B90" s="304"/>
      <c r="C90" s="304"/>
      <c r="D90" s="304"/>
      <c r="E90" s="304"/>
      <c r="F90" s="304"/>
      <c r="G90" s="304"/>
      <c r="H90" s="304"/>
      <c r="I90" s="304"/>
      <c r="J90" s="304"/>
      <c r="K90" s="304"/>
      <c r="L90" s="304"/>
      <c r="M90" s="304"/>
      <c r="N90" s="304"/>
      <c r="O90" s="304"/>
      <c r="P90" s="304"/>
      <c r="Q90" s="304"/>
      <c r="R90" s="296"/>
      <c r="S90" s="296"/>
      <c r="T90" s="296"/>
      <c r="U90" s="296"/>
      <c r="V90" s="296"/>
      <c r="W90" s="296"/>
    </row>
    <row r="91" spans="1:23" x14ac:dyDescent="0.25">
      <c r="B91" s="304"/>
      <c r="C91" s="304"/>
      <c r="D91" s="304"/>
      <c r="E91" s="304"/>
      <c r="F91" s="304"/>
      <c r="G91" s="304"/>
      <c r="H91" s="304"/>
      <c r="I91" s="304"/>
      <c r="J91" s="304"/>
      <c r="K91" s="304"/>
      <c r="L91" s="304"/>
      <c r="M91" s="304"/>
      <c r="N91" s="304"/>
      <c r="O91" s="304"/>
      <c r="P91" s="304"/>
      <c r="Q91" s="304"/>
      <c r="R91" s="296"/>
      <c r="S91" s="296"/>
      <c r="T91" s="296"/>
      <c r="U91" s="296"/>
      <c r="V91" s="296"/>
      <c r="W91" s="296"/>
    </row>
    <row r="92" spans="1:23" x14ac:dyDescent="0.25">
      <c r="B92" s="2295" t="s">
        <v>146</v>
      </c>
      <c r="C92" s="2296"/>
      <c r="D92" s="2296"/>
      <c r="E92" s="2296"/>
      <c r="F92" s="2296"/>
      <c r="G92" s="2296"/>
      <c r="H92" s="2296"/>
      <c r="I92" s="2296"/>
      <c r="J92" s="2296"/>
      <c r="K92" s="2296"/>
      <c r="L92" s="2296"/>
      <c r="M92" s="2296"/>
      <c r="N92" s="2296"/>
      <c r="O92" s="2296"/>
      <c r="P92" s="2296"/>
      <c r="Q92" s="304"/>
      <c r="R92" s="296"/>
      <c r="S92" s="296"/>
      <c r="T92" s="296"/>
      <c r="U92" s="296"/>
      <c r="V92" s="296"/>
      <c r="W92" s="296"/>
    </row>
    <row r="93" spans="1:23" x14ac:dyDescent="0.25">
      <c r="B93" s="304"/>
      <c r="C93" s="304"/>
      <c r="D93" s="304"/>
      <c r="E93" s="304"/>
      <c r="F93" s="304"/>
      <c r="G93" s="304"/>
      <c r="H93" s="304"/>
      <c r="I93" s="304"/>
      <c r="J93" s="304"/>
      <c r="K93" s="304"/>
      <c r="L93" s="304"/>
      <c r="M93" s="304"/>
      <c r="N93" s="304"/>
      <c r="O93" s="304"/>
      <c r="P93" s="304"/>
      <c r="Q93" s="304"/>
      <c r="R93" s="296"/>
      <c r="S93" s="296"/>
      <c r="T93" s="296"/>
      <c r="U93" s="296"/>
      <c r="V93" s="296"/>
      <c r="W93" s="296"/>
    </row>
    <row r="94" spans="1:23" ht="15.75" thickBot="1" x14ac:dyDescent="0.3">
      <c r="B94" s="304"/>
      <c r="C94" s="304"/>
      <c r="D94" s="304"/>
      <c r="E94" s="304"/>
      <c r="F94" s="304"/>
      <c r="G94" s="304"/>
      <c r="H94" s="304"/>
      <c r="I94" s="304"/>
      <c r="J94" s="304"/>
      <c r="K94" s="304"/>
      <c r="L94" s="304"/>
      <c r="M94" s="304"/>
      <c r="N94" s="304"/>
      <c r="O94" s="304"/>
      <c r="P94" s="304"/>
      <c r="Q94" s="304"/>
      <c r="R94" s="296"/>
      <c r="S94" s="296"/>
      <c r="T94" s="296"/>
      <c r="U94" s="296"/>
      <c r="V94" s="296"/>
      <c r="W94" s="296"/>
    </row>
    <row r="95" spans="1:23" ht="15.75" thickBot="1" x14ac:dyDescent="0.3">
      <c r="B95" s="2292" t="s">
        <v>147</v>
      </c>
      <c r="C95" s="2293"/>
      <c r="D95" s="2293"/>
      <c r="E95" s="2293"/>
      <c r="F95" s="2293"/>
      <c r="G95" s="2293"/>
      <c r="H95" s="2293"/>
      <c r="I95" s="2293"/>
      <c r="J95" s="2293"/>
      <c r="K95" s="2293"/>
      <c r="L95" s="2293"/>
      <c r="M95" s="2293"/>
      <c r="N95" s="2294"/>
      <c r="O95" s="304"/>
      <c r="P95" s="304"/>
      <c r="Q95" s="304"/>
      <c r="R95" s="296"/>
      <c r="S95" s="296"/>
      <c r="T95" s="296"/>
      <c r="U95" s="296"/>
      <c r="V95" s="296"/>
      <c r="W95" s="296"/>
    </row>
    <row r="96" spans="1:23" x14ac:dyDescent="0.25">
      <c r="B96" s="304"/>
      <c r="C96" s="304"/>
      <c r="D96" s="304"/>
      <c r="E96" s="304"/>
      <c r="F96" s="304"/>
      <c r="G96" s="304"/>
      <c r="H96" s="304"/>
      <c r="I96" s="304"/>
      <c r="J96" s="304"/>
      <c r="K96" s="304"/>
      <c r="L96" s="304"/>
      <c r="M96" s="304"/>
      <c r="N96" s="304"/>
      <c r="O96" s="304"/>
      <c r="P96" s="304"/>
      <c r="Q96" s="304"/>
      <c r="R96" s="296"/>
      <c r="S96" s="296"/>
      <c r="T96" s="296"/>
      <c r="U96" s="296"/>
      <c r="V96" s="296"/>
      <c r="W96" s="296"/>
    </row>
    <row r="97" spans="1:26" ht="15.75" thickBot="1" x14ac:dyDescent="0.3">
      <c r="B97" s="304"/>
      <c r="C97" s="304"/>
      <c r="D97" s="304"/>
      <c r="E97" s="304"/>
      <c r="F97" s="304"/>
      <c r="G97" s="304"/>
      <c r="H97" s="304"/>
      <c r="I97" s="304"/>
      <c r="J97" s="304"/>
      <c r="K97" s="304"/>
      <c r="L97" s="304"/>
      <c r="M97" s="968"/>
      <c r="N97" s="968"/>
      <c r="O97" s="304"/>
      <c r="P97" s="304"/>
      <c r="Q97" s="304"/>
      <c r="R97" s="296"/>
      <c r="S97" s="296"/>
      <c r="T97" s="296"/>
      <c r="U97" s="296"/>
      <c r="V97" s="296"/>
      <c r="W97" s="296"/>
    </row>
    <row r="98" spans="1:26" s="13" customFormat="1" ht="96.75" customHeight="1" thickBot="1" x14ac:dyDescent="0.3">
      <c r="B98" s="966" t="s">
        <v>35</v>
      </c>
      <c r="C98" s="966" t="s">
        <v>36</v>
      </c>
      <c r="D98" s="966" t="s">
        <v>37</v>
      </c>
      <c r="E98" s="966" t="s">
        <v>38</v>
      </c>
      <c r="F98" s="966" t="s">
        <v>39</v>
      </c>
      <c r="G98" s="966" t="s">
        <v>40</v>
      </c>
      <c r="H98" s="966" t="s">
        <v>41</v>
      </c>
      <c r="I98" s="966" t="s">
        <v>42</v>
      </c>
      <c r="J98" s="966" t="s">
        <v>43</v>
      </c>
      <c r="K98" s="966" t="s">
        <v>44</v>
      </c>
      <c r="L98" s="966" t="s">
        <v>45</v>
      </c>
      <c r="M98" s="967" t="s">
        <v>46</v>
      </c>
      <c r="N98" s="966" t="s">
        <v>47</v>
      </c>
      <c r="O98" s="966" t="s">
        <v>48</v>
      </c>
      <c r="P98" s="965" t="s">
        <v>49</v>
      </c>
      <c r="Q98" s="965" t="s">
        <v>50</v>
      </c>
      <c r="R98" s="919"/>
      <c r="S98" s="919"/>
      <c r="T98" s="919"/>
      <c r="U98" s="919"/>
      <c r="V98" s="919"/>
      <c r="W98" s="919"/>
    </row>
    <row r="99" spans="1:26" s="62" customFormat="1" ht="63" customHeight="1" x14ac:dyDescent="0.25">
      <c r="A99" s="50">
        <v>1</v>
      </c>
      <c r="B99" s="521" t="s">
        <v>1997</v>
      </c>
      <c r="C99" s="961" t="s">
        <v>1997</v>
      </c>
      <c r="D99" s="961" t="s">
        <v>1996</v>
      </c>
      <c r="E99" s="958" t="s">
        <v>1999</v>
      </c>
      <c r="F99" s="963" t="s">
        <v>20</v>
      </c>
      <c r="G99" s="960">
        <v>1</v>
      </c>
      <c r="H99" s="964">
        <v>41656</v>
      </c>
      <c r="I99" s="959">
        <v>41912</v>
      </c>
      <c r="J99" s="958" t="s">
        <v>21</v>
      </c>
      <c r="K99" s="963">
        <v>8.43</v>
      </c>
      <c r="L99" s="958">
        <v>0</v>
      </c>
      <c r="M99" s="958">
        <v>60</v>
      </c>
      <c r="N99" s="958">
        <v>60</v>
      </c>
      <c r="O99" s="962">
        <v>26600000</v>
      </c>
      <c r="P99" s="290" t="s">
        <v>1998</v>
      </c>
      <c r="Q99" s="60"/>
      <c r="R99" s="69"/>
      <c r="S99" s="69"/>
      <c r="T99" s="69"/>
      <c r="U99" s="69"/>
      <c r="V99" s="69"/>
      <c r="W99" s="69"/>
      <c r="X99" s="61"/>
      <c r="Y99" s="61"/>
      <c r="Z99" s="61"/>
    </row>
    <row r="100" spans="1:26" s="62" customFormat="1" ht="72.75" customHeight="1" x14ac:dyDescent="0.25">
      <c r="A100" s="50">
        <f>+A99+1</f>
        <v>2</v>
      </c>
      <c r="B100" s="521" t="s">
        <v>1997</v>
      </c>
      <c r="C100" s="961" t="s">
        <v>1997</v>
      </c>
      <c r="D100" s="961" t="s">
        <v>1996</v>
      </c>
      <c r="E100" s="958" t="s">
        <v>1995</v>
      </c>
      <c r="F100" s="958" t="s">
        <v>20</v>
      </c>
      <c r="G100" s="960">
        <v>1</v>
      </c>
      <c r="H100" s="959">
        <v>41306</v>
      </c>
      <c r="I100" s="959">
        <v>41486</v>
      </c>
      <c r="J100" s="958" t="s">
        <v>21</v>
      </c>
      <c r="K100" s="958">
        <v>6</v>
      </c>
      <c r="L100" s="958">
        <v>0</v>
      </c>
      <c r="M100" s="958">
        <v>45</v>
      </c>
      <c r="N100" s="957">
        <v>45</v>
      </c>
      <c r="O100" s="956">
        <v>3000000</v>
      </c>
      <c r="P100" s="290" t="s">
        <v>1994</v>
      </c>
      <c r="Q100" s="60"/>
      <c r="R100" s="69"/>
      <c r="S100" s="69"/>
      <c r="T100" s="69"/>
      <c r="U100" s="69"/>
      <c r="V100" s="69"/>
      <c r="W100" s="69"/>
      <c r="X100" s="61"/>
      <c r="Y100" s="61"/>
      <c r="Z100" s="61"/>
    </row>
    <row r="101" spans="1:26" s="62" customFormat="1" x14ac:dyDescent="0.25">
      <c r="A101" s="50"/>
      <c r="B101" s="51"/>
      <c r="C101" s="52"/>
      <c r="D101" s="64"/>
      <c r="E101" s="206"/>
      <c r="F101" s="52"/>
      <c r="G101" s="52"/>
      <c r="H101" s="52"/>
      <c r="I101" s="56"/>
      <c r="J101" s="56"/>
      <c r="K101" s="209">
        <f>SUM(K99:K100)</f>
        <v>14.43</v>
      </c>
      <c r="L101" s="209"/>
      <c r="M101" s="292"/>
      <c r="N101" s="209"/>
      <c r="O101" s="59"/>
      <c r="P101" s="59"/>
      <c r="Q101" s="60"/>
      <c r="R101" s="70"/>
      <c r="S101" s="70"/>
      <c r="T101" s="70"/>
      <c r="U101" s="70"/>
      <c r="V101" s="70"/>
      <c r="W101" s="70"/>
    </row>
    <row r="102" spans="1:26" x14ac:dyDescent="0.25">
      <c r="B102" s="304"/>
      <c r="C102" s="304"/>
      <c r="D102" s="304"/>
      <c r="E102" s="883"/>
      <c r="F102" s="304"/>
      <c r="G102" s="304"/>
      <c r="H102" s="304"/>
      <c r="I102" s="304"/>
      <c r="J102" s="304"/>
      <c r="K102" s="304"/>
      <c r="L102" s="304"/>
      <c r="M102" s="304"/>
      <c r="N102" s="304"/>
      <c r="O102" s="304"/>
      <c r="P102" s="304"/>
      <c r="Q102" s="304"/>
      <c r="R102" s="296"/>
      <c r="S102" s="296"/>
      <c r="T102" s="296"/>
      <c r="U102" s="296"/>
      <c r="V102" s="296"/>
      <c r="W102" s="296"/>
    </row>
    <row r="103" spans="1:26" x14ac:dyDescent="0.25">
      <c r="B103" s="294" t="s">
        <v>151</v>
      </c>
      <c r="C103" s="295" t="s">
        <v>1422</v>
      </c>
      <c r="D103" s="304"/>
      <c r="E103" s="304"/>
      <c r="F103" s="304"/>
      <c r="G103" s="304"/>
      <c r="H103" s="955"/>
      <c r="I103" s="955"/>
      <c r="J103" s="955"/>
      <c r="K103" s="955"/>
      <c r="L103" s="955"/>
      <c r="M103" s="955"/>
      <c r="N103" s="304"/>
      <c r="O103" s="304"/>
      <c r="P103" s="304"/>
      <c r="Q103" s="304"/>
      <c r="R103" s="296"/>
      <c r="S103" s="296"/>
      <c r="T103" s="296"/>
      <c r="U103" s="296"/>
      <c r="V103" s="296"/>
      <c r="W103" s="296"/>
    </row>
    <row r="104" spans="1:26" x14ac:dyDescent="0.25">
      <c r="B104" s="304"/>
      <c r="C104" s="304"/>
      <c r="D104" s="304"/>
      <c r="E104" s="304"/>
      <c r="F104" s="304"/>
      <c r="G104" s="304"/>
      <c r="H104" s="304"/>
      <c r="I104" s="304"/>
      <c r="J104" s="304"/>
      <c r="K104" s="304"/>
      <c r="L104" s="304"/>
      <c r="M104" s="304"/>
      <c r="N104" s="304"/>
      <c r="O104" s="304"/>
      <c r="P104" s="304"/>
      <c r="Q104" s="304"/>
      <c r="R104" s="296"/>
      <c r="S104" s="296"/>
      <c r="T104" s="296"/>
      <c r="U104" s="296"/>
      <c r="V104" s="296"/>
      <c r="W104" s="296"/>
    </row>
    <row r="105" spans="1:26" ht="15.75" thickBot="1" x14ac:dyDescent="0.3">
      <c r="B105" s="304"/>
      <c r="C105" s="304"/>
      <c r="D105" s="304"/>
      <c r="E105" s="304"/>
      <c r="F105" s="304"/>
      <c r="G105" s="304"/>
      <c r="H105" s="304"/>
      <c r="I105" s="304"/>
      <c r="J105" s="304"/>
      <c r="K105" s="304"/>
      <c r="L105" s="304"/>
      <c r="M105" s="304"/>
      <c r="N105" s="304"/>
      <c r="O105" s="304"/>
      <c r="P105" s="304"/>
      <c r="Q105" s="304"/>
      <c r="R105" s="296"/>
      <c r="S105" s="296"/>
      <c r="T105" s="296"/>
      <c r="U105" s="296"/>
      <c r="V105" s="296"/>
      <c r="W105" s="296"/>
    </row>
    <row r="106" spans="1:26" ht="30.75" thickBot="1" x14ac:dyDescent="0.3">
      <c r="B106" s="954" t="s">
        <v>152</v>
      </c>
      <c r="C106" s="953" t="s">
        <v>153</v>
      </c>
      <c r="D106" s="954" t="s">
        <v>29</v>
      </c>
      <c r="E106" s="953" t="s">
        <v>154</v>
      </c>
      <c r="F106" s="304"/>
      <c r="G106" s="304"/>
      <c r="H106" s="304"/>
      <c r="I106" s="304"/>
      <c r="J106" s="304"/>
      <c r="K106" s="304"/>
      <c r="L106" s="304"/>
      <c r="M106" s="304"/>
      <c r="N106" s="304"/>
      <c r="O106" s="304"/>
      <c r="P106" s="304"/>
      <c r="Q106" s="304"/>
      <c r="R106" s="296"/>
      <c r="S106" s="296"/>
      <c r="T106" s="296"/>
      <c r="U106" s="296"/>
      <c r="V106" s="296"/>
      <c r="W106" s="296"/>
    </row>
    <row r="107" spans="1:26" ht="45.75" customHeight="1" x14ac:dyDescent="0.25">
      <c r="B107" s="66" t="s">
        <v>155</v>
      </c>
      <c r="C107" s="952">
        <v>20</v>
      </c>
      <c r="D107" s="952">
        <v>0</v>
      </c>
      <c r="E107" s="2301">
        <f>+D107+D108+D109</f>
        <v>30</v>
      </c>
      <c r="F107" s="304"/>
      <c r="G107" s="304"/>
      <c r="H107" s="304"/>
      <c r="I107" s="304"/>
      <c r="J107" s="304"/>
      <c r="K107" s="304"/>
      <c r="L107" s="304"/>
      <c r="M107" s="304"/>
      <c r="N107" s="304"/>
      <c r="O107" s="304"/>
      <c r="P107" s="304"/>
      <c r="Q107" s="304"/>
      <c r="R107" s="296"/>
      <c r="S107" s="296"/>
      <c r="T107" s="296"/>
      <c r="U107" s="296"/>
      <c r="V107" s="296"/>
      <c r="W107" s="296"/>
    </row>
    <row r="108" spans="1:26" ht="41.25" customHeight="1" x14ac:dyDescent="0.25">
      <c r="B108" s="66" t="s">
        <v>156</v>
      </c>
      <c r="C108" s="839">
        <v>30</v>
      </c>
      <c r="D108" s="839">
        <v>30</v>
      </c>
      <c r="E108" s="2302"/>
      <c r="F108" s="304"/>
      <c r="G108" s="304"/>
      <c r="H108" s="304"/>
      <c r="I108" s="304"/>
      <c r="J108" s="304"/>
      <c r="K108" s="304"/>
      <c r="L108" s="304"/>
      <c r="M108" s="304"/>
      <c r="N108" s="304"/>
      <c r="O108" s="304"/>
      <c r="P108" s="304"/>
      <c r="Q108" s="304"/>
      <c r="R108" s="296"/>
      <c r="S108" s="296"/>
      <c r="T108" s="296"/>
      <c r="U108" s="296"/>
      <c r="V108" s="296"/>
      <c r="W108" s="296"/>
    </row>
    <row r="109" spans="1:26" ht="48.75" customHeight="1" thickBot="1" x14ac:dyDescent="0.3">
      <c r="B109" s="66" t="s">
        <v>157</v>
      </c>
      <c r="C109" s="951">
        <v>40</v>
      </c>
      <c r="D109" s="951">
        <v>0</v>
      </c>
      <c r="E109" s="2303"/>
      <c r="F109" s="304"/>
      <c r="G109" s="304"/>
      <c r="H109" s="304"/>
      <c r="I109" s="304"/>
      <c r="J109" s="304"/>
      <c r="K109" s="304"/>
      <c r="L109" s="304"/>
      <c r="M109" s="304"/>
      <c r="N109" s="304"/>
      <c r="O109" s="304"/>
      <c r="P109" s="304"/>
      <c r="Q109" s="304"/>
      <c r="R109" s="296"/>
      <c r="S109" s="296"/>
      <c r="T109" s="296"/>
      <c r="U109" s="296"/>
      <c r="V109" s="296"/>
      <c r="W109" s="296"/>
    </row>
    <row r="110" spans="1:26" x14ac:dyDescent="0.25">
      <c r="B110" s="304"/>
      <c r="C110" s="304"/>
      <c r="D110" s="304"/>
      <c r="E110" s="304"/>
      <c r="F110" s="304"/>
      <c r="G110" s="304"/>
      <c r="H110" s="304"/>
      <c r="I110" s="304"/>
      <c r="J110" s="304"/>
      <c r="K110" s="304"/>
      <c r="L110" s="304"/>
      <c r="M110" s="304"/>
      <c r="N110" s="304"/>
      <c r="O110" s="304"/>
      <c r="P110" s="304"/>
      <c r="Q110" s="304"/>
      <c r="R110" s="296"/>
      <c r="S110" s="296"/>
      <c r="T110" s="296"/>
      <c r="U110" s="296"/>
      <c r="V110" s="296"/>
      <c r="W110" s="296"/>
    </row>
    <row r="111" spans="1:26" ht="15.75" thickBot="1" x14ac:dyDescent="0.3">
      <c r="B111" s="304"/>
      <c r="C111" s="304"/>
      <c r="D111" s="304"/>
      <c r="E111" s="304"/>
      <c r="F111" s="304"/>
      <c r="G111" s="304"/>
      <c r="H111" s="304"/>
      <c r="I111" s="304"/>
      <c r="J111" s="304"/>
      <c r="K111" s="304"/>
      <c r="L111" s="304"/>
      <c r="M111" s="304"/>
      <c r="N111" s="304"/>
      <c r="O111" s="304"/>
      <c r="P111" s="304"/>
      <c r="Q111" s="304"/>
      <c r="R111" s="296"/>
      <c r="S111" s="296"/>
      <c r="T111" s="296"/>
      <c r="U111" s="296"/>
      <c r="V111" s="296"/>
      <c r="W111" s="296"/>
    </row>
    <row r="112" spans="1:26" ht="15.75" thickBot="1" x14ac:dyDescent="0.3">
      <c r="B112" s="2292" t="s">
        <v>158</v>
      </c>
      <c r="C112" s="2293"/>
      <c r="D112" s="2293"/>
      <c r="E112" s="2293"/>
      <c r="F112" s="2293"/>
      <c r="G112" s="2293"/>
      <c r="H112" s="2293"/>
      <c r="I112" s="2293"/>
      <c r="J112" s="2293"/>
      <c r="K112" s="2293"/>
      <c r="L112" s="2293"/>
      <c r="M112" s="2293"/>
      <c r="N112" s="2294"/>
      <c r="O112" s="304"/>
      <c r="P112" s="304"/>
      <c r="Q112" s="304"/>
      <c r="R112" s="296"/>
      <c r="S112" s="296"/>
      <c r="T112" s="296"/>
      <c r="U112" s="296"/>
      <c r="V112" s="296"/>
      <c r="W112" s="296"/>
    </row>
    <row r="113" spans="2:23" x14ac:dyDescent="0.25">
      <c r="B113" s="304"/>
      <c r="C113" s="304"/>
      <c r="D113" s="304"/>
      <c r="E113" s="304"/>
      <c r="F113" s="304"/>
      <c r="G113" s="304"/>
      <c r="H113" s="304"/>
      <c r="I113" s="304"/>
      <c r="J113" s="304"/>
      <c r="K113" s="304"/>
      <c r="L113" s="304"/>
      <c r="M113" s="304"/>
      <c r="N113" s="304"/>
      <c r="O113" s="304"/>
      <c r="P113" s="304"/>
      <c r="Q113" s="304"/>
      <c r="R113" s="296"/>
      <c r="S113" s="296"/>
      <c r="T113" s="296"/>
      <c r="U113" s="296"/>
      <c r="V113" s="296"/>
      <c r="W113" s="296"/>
    </row>
    <row r="114" spans="2:23" ht="75" x14ac:dyDescent="0.25">
      <c r="B114" s="443" t="s">
        <v>87</v>
      </c>
      <c r="C114" s="443" t="s">
        <v>88</v>
      </c>
      <c r="D114" s="443" t="s">
        <v>89</v>
      </c>
      <c r="E114" s="443" t="s">
        <v>90</v>
      </c>
      <c r="F114" s="443" t="s">
        <v>91</v>
      </c>
      <c r="G114" s="443" t="s">
        <v>92</v>
      </c>
      <c r="H114" s="443" t="s">
        <v>93</v>
      </c>
      <c r="I114" s="443" t="s">
        <v>94</v>
      </c>
      <c r="J114" s="2017" t="s">
        <v>95</v>
      </c>
      <c r="K114" s="2304"/>
      <c r="L114" s="2018"/>
      <c r="M114" s="443" t="s">
        <v>96</v>
      </c>
      <c r="N114" s="443" t="s">
        <v>212</v>
      </c>
      <c r="O114" s="443" t="s">
        <v>213</v>
      </c>
      <c r="P114" s="2017" t="s">
        <v>77</v>
      </c>
      <c r="Q114" s="2018"/>
      <c r="R114" s="296"/>
      <c r="S114" s="296"/>
      <c r="T114" s="296"/>
      <c r="U114" s="296"/>
      <c r="V114" s="296"/>
      <c r="W114" s="296"/>
    </row>
    <row r="115" spans="2:23" ht="139.5" customHeight="1" x14ac:dyDescent="0.25">
      <c r="B115" s="2270" t="s">
        <v>1993</v>
      </c>
      <c r="C115" s="1786" t="s">
        <v>1974</v>
      </c>
      <c r="D115" s="1786" t="s">
        <v>1992</v>
      </c>
      <c r="E115" s="1545">
        <v>34950310</v>
      </c>
      <c r="F115" s="1786" t="s">
        <v>177</v>
      </c>
      <c r="G115" s="1786" t="s">
        <v>1991</v>
      </c>
      <c r="H115" s="1558">
        <v>39704</v>
      </c>
      <c r="I115" s="1545" t="s">
        <v>81</v>
      </c>
      <c r="J115" s="298" t="s">
        <v>1990</v>
      </c>
      <c r="K115" s="950" t="s">
        <v>1989</v>
      </c>
      <c r="L115" s="950" t="s">
        <v>1988</v>
      </c>
      <c r="M115" s="1545" t="s">
        <v>20</v>
      </c>
      <c r="N115" s="1545" t="s">
        <v>20</v>
      </c>
      <c r="O115" s="1545" t="s">
        <v>20</v>
      </c>
      <c r="P115" s="1774"/>
      <c r="Q115" s="1775"/>
      <c r="R115" s="296"/>
      <c r="S115" s="296"/>
      <c r="T115" s="296"/>
      <c r="U115" s="296"/>
      <c r="V115" s="296"/>
      <c r="W115" s="296"/>
    </row>
    <row r="116" spans="2:23" ht="72.75" customHeight="1" x14ac:dyDescent="0.25">
      <c r="B116" s="2291"/>
      <c r="C116" s="1787"/>
      <c r="D116" s="1787"/>
      <c r="E116" s="1546"/>
      <c r="F116" s="1787"/>
      <c r="G116" s="1787"/>
      <c r="H116" s="1559"/>
      <c r="I116" s="1546"/>
      <c r="J116" s="298" t="s">
        <v>1986</v>
      </c>
      <c r="K116" s="298" t="s">
        <v>1987</v>
      </c>
      <c r="L116" s="298" t="s">
        <v>1984</v>
      </c>
      <c r="M116" s="1546"/>
      <c r="N116" s="1546"/>
      <c r="O116" s="1546"/>
      <c r="P116" s="1776"/>
      <c r="Q116" s="1777"/>
      <c r="R116" s="296"/>
      <c r="S116" s="296"/>
      <c r="T116" s="296"/>
      <c r="U116" s="296"/>
      <c r="V116" s="296"/>
      <c r="W116" s="296"/>
    </row>
    <row r="117" spans="2:23" ht="59.25" hidden="1" customHeight="1" x14ac:dyDescent="0.25">
      <c r="B117" s="2271"/>
      <c r="C117" s="1788"/>
      <c r="D117" s="1788"/>
      <c r="E117" s="1547"/>
      <c r="F117" s="1788"/>
      <c r="G117" s="1788"/>
      <c r="H117" s="1560"/>
      <c r="I117" s="1547"/>
      <c r="J117" s="298" t="s">
        <v>1986</v>
      </c>
      <c r="K117" s="298" t="s">
        <v>1985</v>
      </c>
      <c r="L117" s="298" t="s">
        <v>1984</v>
      </c>
      <c r="M117" s="1547"/>
      <c r="N117" s="1547"/>
      <c r="O117" s="1547"/>
      <c r="P117" s="1778"/>
      <c r="Q117" s="1779"/>
      <c r="R117" s="296"/>
      <c r="S117" s="296"/>
      <c r="T117" s="296"/>
      <c r="U117" s="296"/>
      <c r="V117" s="296"/>
      <c r="W117" s="296"/>
    </row>
    <row r="118" spans="2:23" ht="235.5" customHeight="1" x14ac:dyDescent="0.25">
      <c r="B118" s="1786" t="s">
        <v>1983</v>
      </c>
      <c r="C118" s="1786" t="s">
        <v>1974</v>
      </c>
      <c r="D118" s="1545" t="s">
        <v>1982</v>
      </c>
      <c r="E118" s="1545">
        <v>30824926</v>
      </c>
      <c r="F118" s="1786" t="s">
        <v>1981</v>
      </c>
      <c r="G118" s="1786" t="s">
        <v>161</v>
      </c>
      <c r="H118" s="1570">
        <v>37498</v>
      </c>
      <c r="I118" s="1545" t="s">
        <v>81</v>
      </c>
      <c r="J118" s="298" t="s">
        <v>1980</v>
      </c>
      <c r="K118" s="300" t="s">
        <v>1979</v>
      </c>
      <c r="L118" s="300" t="s">
        <v>1978</v>
      </c>
      <c r="M118" s="246" t="s">
        <v>20</v>
      </c>
      <c r="N118" s="246" t="s">
        <v>21</v>
      </c>
      <c r="O118" s="246" t="s">
        <v>20</v>
      </c>
      <c r="P118" s="1493" t="s">
        <v>1977</v>
      </c>
      <c r="Q118" s="1494"/>
      <c r="R118" s="296"/>
      <c r="S118" s="296"/>
      <c r="T118" s="296"/>
      <c r="U118" s="296"/>
      <c r="V118" s="296"/>
      <c r="W118" s="296"/>
    </row>
    <row r="119" spans="2:23" ht="107.25" customHeight="1" x14ac:dyDescent="0.25">
      <c r="B119" s="1788"/>
      <c r="C119" s="1788"/>
      <c r="D119" s="1547"/>
      <c r="E119" s="1547"/>
      <c r="F119" s="1788"/>
      <c r="G119" s="1788"/>
      <c r="H119" s="1572"/>
      <c r="I119" s="1547"/>
      <c r="J119" s="303" t="s">
        <v>1373</v>
      </c>
      <c r="K119" s="303" t="s">
        <v>1976</v>
      </c>
      <c r="L119" s="303" t="s">
        <v>1975</v>
      </c>
      <c r="M119" s="246"/>
      <c r="N119" s="1430"/>
      <c r="O119" s="1431"/>
      <c r="P119" s="1495"/>
      <c r="Q119" s="1496"/>
      <c r="R119" s="296"/>
      <c r="S119" s="296"/>
      <c r="T119" s="296"/>
      <c r="U119" s="296"/>
      <c r="V119" s="296"/>
      <c r="W119" s="296"/>
    </row>
    <row r="120" spans="2:23" ht="86.25" customHeight="1" x14ac:dyDescent="0.25">
      <c r="B120" s="2288" t="s">
        <v>175</v>
      </c>
      <c r="C120" s="2288" t="s">
        <v>1974</v>
      </c>
      <c r="D120" s="2288" t="s">
        <v>1973</v>
      </c>
      <c r="E120" s="2290">
        <v>92512471</v>
      </c>
      <c r="F120" s="2288" t="s">
        <v>883</v>
      </c>
      <c r="G120" s="2288" t="s">
        <v>161</v>
      </c>
      <c r="H120" s="2289">
        <v>36368</v>
      </c>
      <c r="I120" s="2290" t="s">
        <v>81</v>
      </c>
      <c r="J120" s="303" t="s">
        <v>1972</v>
      </c>
      <c r="K120" s="303" t="s">
        <v>1971</v>
      </c>
      <c r="L120" s="303" t="s">
        <v>1970</v>
      </c>
      <c r="M120" s="246"/>
      <c r="N120" s="246"/>
      <c r="O120" s="246"/>
      <c r="P120" s="949"/>
      <c r="Q120" s="948"/>
      <c r="R120" s="296"/>
      <c r="S120" s="296"/>
      <c r="T120" s="296"/>
      <c r="U120" s="296"/>
      <c r="V120" s="296"/>
      <c r="W120" s="296"/>
    </row>
    <row r="121" spans="2:23" ht="69" customHeight="1" x14ac:dyDescent="0.25">
      <c r="B121" s="2288"/>
      <c r="C121" s="2288"/>
      <c r="D121" s="2288"/>
      <c r="E121" s="2290"/>
      <c r="F121" s="2288"/>
      <c r="G121" s="2288"/>
      <c r="H121" s="2289"/>
      <c r="I121" s="2290"/>
      <c r="J121" s="303" t="s">
        <v>1969</v>
      </c>
      <c r="K121" s="303" t="s">
        <v>1968</v>
      </c>
      <c r="L121" s="303" t="s">
        <v>1967</v>
      </c>
      <c r="M121" s="246"/>
      <c r="N121" s="246"/>
      <c r="O121" s="246"/>
      <c r="P121" s="2290"/>
      <c r="Q121" s="2290"/>
      <c r="R121" s="296"/>
      <c r="S121" s="296"/>
      <c r="T121" s="296"/>
      <c r="U121" s="296"/>
      <c r="V121" s="296"/>
      <c r="W121" s="296"/>
    </row>
    <row r="122" spans="2:23" ht="42.75" x14ac:dyDescent="0.25">
      <c r="B122" s="2288"/>
      <c r="C122" s="2288"/>
      <c r="D122" s="2288"/>
      <c r="E122" s="2290"/>
      <c r="F122" s="2288"/>
      <c r="G122" s="2288"/>
      <c r="H122" s="2289"/>
      <c r="I122" s="2290"/>
      <c r="J122" s="247" t="s">
        <v>1966</v>
      </c>
      <c r="K122" s="247" t="s">
        <v>1965</v>
      </c>
      <c r="L122" s="247" t="s">
        <v>1964</v>
      </c>
      <c r="M122" s="246"/>
      <c r="N122" s="246"/>
      <c r="O122" s="246"/>
      <c r="P122" s="839"/>
      <c r="Q122" s="839"/>
      <c r="R122" s="296"/>
      <c r="S122" s="296"/>
      <c r="T122" s="296"/>
      <c r="U122" s="296"/>
      <c r="V122" s="296"/>
      <c r="W122" s="296"/>
    </row>
    <row r="123" spans="2:23" ht="47.25" customHeight="1" x14ac:dyDescent="0.2">
      <c r="B123" s="2288"/>
      <c r="C123" s="2288"/>
      <c r="D123" s="2288"/>
      <c r="E123" s="2290"/>
      <c r="F123" s="2288"/>
      <c r="G123" s="2288"/>
      <c r="H123" s="2289"/>
      <c r="I123" s="2290"/>
      <c r="J123" s="182" t="s">
        <v>1963</v>
      </c>
      <c r="K123" s="182" t="s">
        <v>1962</v>
      </c>
      <c r="L123" s="182" t="s">
        <v>1961</v>
      </c>
      <c r="M123" s="246"/>
      <c r="N123" s="246"/>
      <c r="O123" s="246"/>
      <c r="P123" s="839"/>
      <c r="Q123" s="839"/>
      <c r="R123" s="296"/>
      <c r="S123" s="296"/>
      <c r="T123" s="296"/>
      <c r="U123" s="296"/>
      <c r="V123" s="296"/>
      <c r="W123" s="296"/>
    </row>
    <row r="124" spans="2:23" ht="48" customHeight="1" x14ac:dyDescent="0.2">
      <c r="B124" s="2288"/>
      <c r="C124" s="2288"/>
      <c r="D124" s="2288"/>
      <c r="E124" s="2290"/>
      <c r="F124" s="2288"/>
      <c r="G124" s="2288"/>
      <c r="H124" s="2289"/>
      <c r="I124" s="2290"/>
      <c r="J124" s="182" t="s">
        <v>1960</v>
      </c>
      <c r="K124" s="182" t="s">
        <v>1959</v>
      </c>
      <c r="L124" s="182" t="s">
        <v>1958</v>
      </c>
      <c r="M124" s="246"/>
      <c r="N124" s="246"/>
      <c r="O124" s="246"/>
      <c r="P124" s="839"/>
      <c r="Q124" s="839"/>
      <c r="R124" s="296"/>
      <c r="S124" s="296"/>
      <c r="T124" s="296"/>
      <c r="U124" s="296"/>
      <c r="V124" s="296"/>
      <c r="W124" s="296"/>
    </row>
    <row r="125" spans="2:23" ht="24.75" customHeight="1" x14ac:dyDescent="0.2">
      <c r="B125" s="2288"/>
      <c r="C125" s="2288"/>
      <c r="D125" s="2288"/>
      <c r="E125" s="2290"/>
      <c r="F125" s="2288"/>
      <c r="G125" s="2288"/>
      <c r="H125" s="2289"/>
      <c r="I125" s="2290"/>
      <c r="J125" s="182"/>
      <c r="K125" s="182"/>
      <c r="L125" s="182"/>
      <c r="M125" s="246"/>
      <c r="N125" s="246"/>
      <c r="O125" s="246"/>
      <c r="P125" s="839"/>
      <c r="Q125" s="839"/>
      <c r="R125" s="296"/>
      <c r="S125" s="296"/>
      <c r="T125" s="296"/>
      <c r="U125" s="296"/>
      <c r="V125" s="296"/>
      <c r="W125" s="296"/>
    </row>
    <row r="126" spans="2:23" ht="76.5" hidden="1" customHeight="1" x14ac:dyDescent="0.2">
      <c r="B126" s="2288"/>
      <c r="C126" s="2288"/>
      <c r="D126" s="2288"/>
      <c r="E126" s="2290"/>
      <c r="F126" s="2288"/>
      <c r="G126" s="2288"/>
      <c r="H126" s="2289"/>
      <c r="I126" s="2290"/>
      <c r="J126" s="182" t="s">
        <v>1957</v>
      </c>
      <c r="K126" s="182" t="s">
        <v>1956</v>
      </c>
      <c r="L126" s="182" t="s">
        <v>1955</v>
      </c>
      <c r="M126" s="246"/>
      <c r="N126" s="246"/>
      <c r="O126" s="246"/>
      <c r="P126" s="839"/>
      <c r="Q126" s="839"/>
      <c r="R126" s="296"/>
      <c r="S126" s="296"/>
      <c r="T126" s="296"/>
      <c r="U126" s="296"/>
      <c r="V126" s="296"/>
      <c r="W126" s="296"/>
    </row>
    <row r="127" spans="2:23" ht="76.5" customHeight="1" x14ac:dyDescent="0.2">
      <c r="B127" s="841"/>
      <c r="C127" s="841"/>
      <c r="D127" s="841"/>
      <c r="E127" s="838"/>
      <c r="F127" s="835"/>
      <c r="G127" s="894"/>
      <c r="H127" s="947"/>
      <c r="I127" s="893"/>
      <c r="J127" s="946"/>
      <c r="K127" s="946"/>
      <c r="L127" s="946"/>
      <c r="M127" s="945"/>
      <c r="N127" s="945"/>
      <c r="O127" s="945"/>
      <c r="P127" s="893"/>
      <c r="Q127" s="893"/>
      <c r="R127" s="296"/>
      <c r="S127" s="296"/>
      <c r="T127" s="296"/>
      <c r="U127" s="296"/>
      <c r="V127" s="296"/>
      <c r="W127" s="296"/>
    </row>
    <row r="128" spans="2:23" ht="95.25" customHeight="1" x14ac:dyDescent="0.25">
      <c r="B128" s="1998" t="s">
        <v>183</v>
      </c>
      <c r="C128" s="299" t="s">
        <v>184</v>
      </c>
      <c r="D128" s="839">
        <v>25</v>
      </c>
      <c r="E128" s="839">
        <v>25</v>
      </c>
      <c r="F128" s="1440">
        <f>+E128+E129+E130</f>
        <v>35</v>
      </c>
      <c r="G128" s="944"/>
      <c r="H128" s="304"/>
      <c r="I128" s="304"/>
      <c r="J128" s="304"/>
      <c r="K128" s="304"/>
      <c r="L128" s="304"/>
      <c r="M128" s="304"/>
      <c r="N128" s="304"/>
      <c r="O128" s="304"/>
      <c r="P128" s="304"/>
      <c r="Q128" s="304"/>
      <c r="R128" s="296"/>
      <c r="S128" s="296"/>
      <c r="T128" s="296"/>
      <c r="U128" s="296"/>
      <c r="V128" s="296"/>
      <c r="W128" s="296"/>
    </row>
    <row r="129" spans="2:23" ht="84" customHeight="1" x14ac:dyDescent="0.25">
      <c r="B129" s="1998"/>
      <c r="C129" s="299" t="s">
        <v>185</v>
      </c>
      <c r="D129" s="837">
        <v>25</v>
      </c>
      <c r="E129" s="839">
        <v>0</v>
      </c>
      <c r="F129" s="2300"/>
      <c r="G129" s="944"/>
      <c r="H129" s="304"/>
      <c r="I129" s="304"/>
      <c r="J129" s="304"/>
      <c r="K129" s="304"/>
      <c r="L129" s="304"/>
      <c r="M129" s="304"/>
      <c r="N129" s="304"/>
      <c r="O129" s="304"/>
      <c r="P129" s="304"/>
      <c r="Q129" s="304"/>
      <c r="R129" s="296"/>
      <c r="S129" s="296"/>
      <c r="T129" s="296"/>
      <c r="U129" s="296"/>
      <c r="V129" s="296"/>
      <c r="W129" s="296"/>
    </row>
    <row r="130" spans="2:23" ht="69.75" customHeight="1" x14ac:dyDescent="0.25">
      <c r="B130" s="1998"/>
      <c r="C130" s="299" t="s">
        <v>186</v>
      </c>
      <c r="D130" s="839">
        <v>10</v>
      </c>
      <c r="E130" s="839">
        <v>10</v>
      </c>
      <c r="F130" s="1441"/>
      <c r="G130" s="944"/>
      <c r="H130" s="304"/>
      <c r="I130" s="304"/>
      <c r="J130" s="304"/>
      <c r="K130" s="304"/>
      <c r="L130" s="304"/>
      <c r="M130" s="304"/>
      <c r="N130" s="304"/>
      <c r="O130" s="304"/>
      <c r="P130" s="304"/>
      <c r="Q130" s="304"/>
      <c r="R130" s="296"/>
      <c r="S130" s="296"/>
      <c r="T130" s="296"/>
      <c r="U130" s="296"/>
      <c r="V130" s="296"/>
      <c r="W130" s="296"/>
    </row>
    <row r="131" spans="2:23" x14ac:dyDescent="0.2">
      <c r="B131" s="304"/>
      <c r="C131" s="943"/>
      <c r="D131" s="304"/>
      <c r="E131" s="304"/>
      <c r="F131" s="304"/>
      <c r="G131" s="304"/>
      <c r="H131" s="304"/>
      <c r="I131" s="304"/>
      <c r="J131" s="304"/>
      <c r="K131" s="304"/>
      <c r="L131" s="304"/>
      <c r="M131" s="304"/>
      <c r="N131" s="304"/>
      <c r="O131" s="304"/>
      <c r="P131" s="304"/>
      <c r="Q131" s="304"/>
      <c r="R131" s="296"/>
      <c r="S131" s="296"/>
      <c r="T131" s="296"/>
      <c r="U131" s="296"/>
      <c r="V131" s="296"/>
      <c r="W131" s="296"/>
    </row>
    <row r="132" spans="2:23" x14ac:dyDescent="0.25">
      <c r="B132" s="304"/>
      <c r="C132" s="304"/>
      <c r="D132" s="304"/>
      <c r="E132" s="304"/>
      <c r="F132" s="304"/>
      <c r="G132" s="304"/>
      <c r="H132" s="304"/>
      <c r="I132" s="304"/>
      <c r="J132" s="304"/>
      <c r="K132" s="304"/>
      <c r="L132" s="304"/>
      <c r="M132" s="304"/>
      <c r="N132" s="304"/>
      <c r="O132" s="304"/>
      <c r="P132" s="304"/>
      <c r="Q132" s="304"/>
      <c r="R132" s="296"/>
      <c r="S132" s="296"/>
      <c r="T132" s="296"/>
      <c r="U132" s="296"/>
      <c r="V132" s="296"/>
      <c r="W132" s="296"/>
    </row>
    <row r="133" spans="2:23" x14ac:dyDescent="0.25">
      <c r="B133" s="304"/>
      <c r="C133" s="304"/>
      <c r="D133" s="304"/>
      <c r="E133" s="304"/>
      <c r="F133" s="304"/>
      <c r="G133" s="304"/>
      <c r="H133" s="304"/>
      <c r="I133" s="304"/>
      <c r="J133" s="304"/>
      <c r="K133" s="304"/>
      <c r="L133" s="304"/>
      <c r="M133" s="304"/>
      <c r="N133" s="304"/>
      <c r="O133" s="304"/>
      <c r="P133" s="304"/>
      <c r="Q133" s="304"/>
      <c r="R133" s="296"/>
      <c r="S133" s="296"/>
      <c r="T133" s="296"/>
      <c r="U133" s="296"/>
      <c r="V133" s="296"/>
      <c r="W133" s="296"/>
    </row>
    <row r="134" spans="2:23" x14ac:dyDescent="0.25">
      <c r="B134" s="942" t="s">
        <v>187</v>
      </c>
      <c r="C134" s="304"/>
      <c r="D134" s="304"/>
      <c r="E134" s="304"/>
      <c r="F134" s="304"/>
      <c r="G134" s="304"/>
      <c r="H134" s="304"/>
      <c r="I134" s="304"/>
      <c r="J134" s="304"/>
      <c r="K134" s="304"/>
      <c r="L134" s="304"/>
      <c r="M134" s="304"/>
      <c r="N134" s="304"/>
      <c r="O134" s="304"/>
      <c r="P134" s="304"/>
      <c r="Q134" s="304"/>
      <c r="R134" s="296"/>
      <c r="S134" s="296"/>
      <c r="T134" s="296"/>
      <c r="U134" s="296"/>
      <c r="V134" s="296"/>
      <c r="W134" s="296"/>
    </row>
    <row r="135" spans="2:23" x14ac:dyDescent="0.25">
      <c r="B135" s="304"/>
      <c r="C135" s="304"/>
      <c r="D135" s="304"/>
      <c r="E135" s="304"/>
      <c r="F135" s="304"/>
      <c r="G135" s="304"/>
      <c r="H135" s="304"/>
      <c r="I135" s="304"/>
      <c r="J135" s="304"/>
      <c r="K135" s="304"/>
      <c r="L135" s="304"/>
      <c r="M135" s="304"/>
      <c r="N135" s="304"/>
      <c r="O135" s="304"/>
      <c r="P135" s="304"/>
      <c r="Q135" s="304"/>
      <c r="R135" s="296"/>
      <c r="S135" s="296"/>
      <c r="T135" s="296"/>
      <c r="U135" s="296"/>
      <c r="V135" s="296"/>
      <c r="W135" s="296"/>
    </row>
    <row r="136" spans="2:23" x14ac:dyDescent="0.25">
      <c r="B136" s="304"/>
      <c r="C136" s="304"/>
      <c r="D136" s="304"/>
      <c r="E136" s="304"/>
      <c r="F136" s="304"/>
      <c r="G136" s="304"/>
      <c r="H136" s="304"/>
      <c r="I136" s="304"/>
      <c r="J136" s="304"/>
      <c r="K136" s="304"/>
      <c r="L136" s="304"/>
      <c r="M136" s="304"/>
      <c r="N136" s="304"/>
      <c r="O136" s="304"/>
      <c r="P136" s="304"/>
      <c r="Q136" s="304"/>
      <c r="R136" s="296"/>
      <c r="S136" s="296"/>
      <c r="T136" s="296"/>
      <c r="U136" s="296"/>
      <c r="V136" s="296"/>
      <c r="W136" s="296"/>
    </row>
    <row r="137" spans="2:23" x14ac:dyDescent="0.25">
      <c r="B137" s="443" t="s">
        <v>19</v>
      </c>
      <c r="C137" s="443" t="s">
        <v>28</v>
      </c>
      <c r="D137" s="762" t="s">
        <v>29</v>
      </c>
      <c r="E137" s="762" t="s">
        <v>30</v>
      </c>
      <c r="F137" s="304"/>
      <c r="G137" s="304"/>
      <c r="H137" s="304"/>
      <c r="I137" s="304"/>
      <c r="J137" s="304"/>
      <c r="K137" s="304"/>
      <c r="L137" s="304"/>
      <c r="M137" s="304"/>
      <c r="N137" s="304"/>
      <c r="O137" s="304"/>
      <c r="P137" s="304"/>
      <c r="Q137" s="304"/>
      <c r="R137" s="296"/>
      <c r="S137" s="296"/>
      <c r="T137" s="296"/>
      <c r="U137" s="296"/>
      <c r="V137" s="296"/>
      <c r="W137" s="296"/>
    </row>
    <row r="138" spans="2:23" ht="37.5" customHeight="1" x14ac:dyDescent="0.25">
      <c r="B138" s="444" t="s">
        <v>31</v>
      </c>
      <c r="C138" s="837">
        <v>40</v>
      </c>
      <c r="D138" s="839">
        <f>+E107</f>
        <v>30</v>
      </c>
      <c r="E138" s="1545">
        <f>+D138+D139</f>
        <v>65</v>
      </c>
      <c r="F138" s="304"/>
      <c r="G138" s="304"/>
      <c r="H138" s="304"/>
      <c r="I138" s="304"/>
      <c r="J138" s="304"/>
      <c r="K138" s="304"/>
      <c r="L138" s="304"/>
      <c r="M138" s="304"/>
      <c r="N138" s="304"/>
      <c r="O138" s="304"/>
      <c r="P138" s="304"/>
      <c r="Q138" s="304"/>
      <c r="R138" s="296"/>
      <c r="S138" s="296"/>
      <c r="T138" s="296"/>
      <c r="U138" s="296"/>
      <c r="V138" s="296"/>
      <c r="W138" s="296"/>
    </row>
    <row r="139" spans="2:23" ht="57" x14ac:dyDescent="0.25">
      <c r="B139" s="444" t="s">
        <v>32</v>
      </c>
      <c r="C139" s="837">
        <v>60</v>
      </c>
      <c r="D139" s="839">
        <f>+F128</f>
        <v>35</v>
      </c>
      <c r="E139" s="1547"/>
      <c r="F139" s="304"/>
      <c r="G139" s="304"/>
      <c r="H139" s="304"/>
      <c r="I139" s="304"/>
      <c r="J139" s="304"/>
      <c r="K139" s="304"/>
      <c r="L139" s="304"/>
      <c r="M139" s="304"/>
      <c r="N139" s="304"/>
      <c r="O139" s="304"/>
      <c r="P139" s="304"/>
      <c r="Q139" s="304"/>
      <c r="R139" s="296"/>
      <c r="S139" s="296"/>
      <c r="T139" s="296"/>
      <c r="U139" s="296"/>
      <c r="V139" s="296"/>
      <c r="W139" s="296"/>
    </row>
  </sheetData>
  <mergeCells count="78">
    <mergeCell ref="C9:N9"/>
    <mergeCell ref="B2:P2"/>
    <mergeCell ref="B4:P4"/>
    <mergeCell ref="C6:N6"/>
    <mergeCell ref="C7:N7"/>
    <mergeCell ref="C8:N8"/>
    <mergeCell ref="P76:Q76"/>
    <mergeCell ref="O64:P64"/>
    <mergeCell ref="O65:P65"/>
    <mergeCell ref="O63:P63"/>
    <mergeCell ref="C10:E10"/>
    <mergeCell ref="B14:C21"/>
    <mergeCell ref="B22:C22"/>
    <mergeCell ref="E40:E41"/>
    <mergeCell ref="M45:N45"/>
    <mergeCell ref="B54:B55"/>
    <mergeCell ref="C54:C55"/>
    <mergeCell ref="F79:F82"/>
    <mergeCell ref="D54:E54"/>
    <mergeCell ref="C58:N58"/>
    <mergeCell ref="B60:N60"/>
    <mergeCell ref="B71:N71"/>
    <mergeCell ref="J76:L76"/>
    <mergeCell ref="M79:M82"/>
    <mergeCell ref="N79:N82"/>
    <mergeCell ref="I79:I82"/>
    <mergeCell ref="H79:H82"/>
    <mergeCell ref="G79:G82"/>
    <mergeCell ref="E138:E139"/>
    <mergeCell ref="N119:O119"/>
    <mergeCell ref="P121:Q121"/>
    <mergeCell ref="I115:I117"/>
    <mergeCell ref="H115:H117"/>
    <mergeCell ref="G115:G117"/>
    <mergeCell ref="F115:F117"/>
    <mergeCell ref="E115:E117"/>
    <mergeCell ref="P118:Q119"/>
    <mergeCell ref="P115:Q117"/>
    <mergeCell ref="C79:C82"/>
    <mergeCell ref="B79:B82"/>
    <mergeCell ref="I120:I126"/>
    <mergeCell ref="Q49:Q52"/>
    <mergeCell ref="B128:B130"/>
    <mergeCell ref="F128:F130"/>
    <mergeCell ref="D115:D117"/>
    <mergeCell ref="C115:C117"/>
    <mergeCell ref="B95:N95"/>
    <mergeCell ref="E107:E109"/>
    <mergeCell ref="B112:N112"/>
    <mergeCell ref="J114:L114"/>
    <mergeCell ref="E79:E82"/>
    <mergeCell ref="D79:D82"/>
    <mergeCell ref="O79:O82"/>
    <mergeCell ref="P77:Q83"/>
    <mergeCell ref="P114:Q114"/>
    <mergeCell ref="B85:N85"/>
    <mergeCell ref="D88:E88"/>
    <mergeCell ref="B92:P92"/>
    <mergeCell ref="D89:E89"/>
    <mergeCell ref="B115:B117"/>
    <mergeCell ref="M115:M117"/>
    <mergeCell ref="N115:N117"/>
    <mergeCell ref="O115:O117"/>
    <mergeCell ref="I118:I119"/>
    <mergeCell ref="H118:H119"/>
    <mergeCell ref="G118:G119"/>
    <mergeCell ref="F118:F119"/>
    <mergeCell ref="E118:E119"/>
    <mergeCell ref="D118:D119"/>
    <mergeCell ref="C118:C119"/>
    <mergeCell ref="B118:B119"/>
    <mergeCell ref="C120:C126"/>
    <mergeCell ref="B120:B126"/>
    <mergeCell ref="H120:H126"/>
    <mergeCell ref="G120:G126"/>
    <mergeCell ref="F120:F126"/>
    <mergeCell ref="E120:E126"/>
    <mergeCell ref="D120:D126"/>
  </mergeCells>
  <dataValidations count="2">
    <dataValidation type="list" allowBlank="1" showInputMessage="1" showErrorMessage="1" sqref="WVE983055 WLI983055 WBM983055 VRQ983055 VHU983055 UXY983055 UOC983055 UEG983055 TUK983055 TKO983055 TAS983055 SQW983055 SHA983055 RXE983055 RNI983055 RDM983055 QTQ983055 QJU983055 PZY983055 PQC983055 PGG983055 OWK983055 OMO983055 OCS983055 NSW983055 NJA983055 MZE983055 MPI983055 MFM983055 LVQ983055 LLU983055 LBY983055 KSC983055 KIG983055 JYK983055 JOO983055 JES983055 IUW983055 ILA983055 IBE983055 HRI983055 HHM983055 GXQ983055 GNU983055 GDY983055 FUC983055 FKG983055 FAK983055 EQO983055 EGS983055 DWW983055 DNA983055 DDE983055 CTI983055 CJM983055 BZQ983055 BPU983055 BFY983055 AWC983055 AMG983055 ACK983055 SO983055 IS983055 A983055 WVE917519 WLI917519 WBM917519 VRQ917519 VHU917519 UXY917519 UOC917519 UEG917519 TUK917519 TKO917519 TAS917519 SQW917519 SHA917519 RXE917519 RNI917519 RDM917519 QTQ917519 QJU917519 PZY917519 PQC917519 PGG917519 OWK917519 OMO917519 OCS917519 NSW917519 NJA917519 MZE917519 MPI917519 MFM917519 LVQ917519 LLU917519 LBY917519 KSC917519 KIG917519 JYK917519 JOO917519 JES917519 IUW917519 ILA917519 IBE917519 HRI917519 HHM917519 GXQ917519 GNU917519 GDY917519 FUC917519 FKG917519 FAK917519 EQO917519 EGS917519 DWW917519 DNA917519 DDE917519 CTI917519 CJM917519 BZQ917519 BPU917519 BFY917519 AWC917519 AMG917519 ACK917519 SO917519 IS917519 A917519 WVE851983 WLI851983 WBM851983 VRQ851983 VHU851983 UXY851983 UOC851983 UEG851983 TUK851983 TKO851983 TAS851983 SQW851983 SHA851983 RXE851983 RNI851983 RDM851983 QTQ851983 QJU851983 PZY851983 PQC851983 PGG851983 OWK851983 OMO851983 OCS851983 NSW851983 NJA851983 MZE851983 MPI851983 MFM851983 LVQ851983 LLU851983 LBY851983 KSC851983 KIG851983 JYK851983 JOO851983 JES851983 IUW851983 ILA851983 IBE851983 HRI851983 HHM851983 GXQ851983 GNU851983 GDY851983 FUC851983 FKG851983 FAK851983 EQO851983 EGS851983 DWW851983 DNA851983 DDE851983 CTI851983 CJM851983 BZQ851983 BPU851983 BFY851983 AWC851983 AMG851983 ACK851983 SO851983 IS851983 A851983 WVE786447 WLI786447 WBM786447 VRQ786447 VHU786447 UXY786447 UOC786447 UEG786447 TUK786447 TKO786447 TAS786447 SQW786447 SHA786447 RXE786447 RNI786447 RDM786447 QTQ786447 QJU786447 PZY786447 PQC786447 PGG786447 OWK786447 OMO786447 OCS786447 NSW786447 NJA786447 MZE786447 MPI786447 MFM786447 LVQ786447 LLU786447 LBY786447 KSC786447 KIG786447 JYK786447 JOO786447 JES786447 IUW786447 ILA786447 IBE786447 HRI786447 HHM786447 GXQ786447 GNU786447 GDY786447 FUC786447 FKG786447 FAK786447 EQO786447 EGS786447 DWW786447 DNA786447 DDE786447 CTI786447 CJM786447 BZQ786447 BPU786447 BFY786447 AWC786447 AMG786447 ACK786447 SO786447 IS786447 A786447 WVE720911 WLI720911 WBM720911 VRQ720911 VHU720911 UXY720911 UOC720911 UEG720911 TUK720911 TKO720911 TAS720911 SQW720911 SHA720911 RXE720911 RNI720911 RDM720911 QTQ720911 QJU720911 PZY720911 PQC720911 PGG720911 OWK720911 OMO720911 OCS720911 NSW720911 NJA720911 MZE720911 MPI720911 MFM720911 LVQ720911 LLU720911 LBY720911 KSC720911 KIG720911 JYK720911 JOO720911 JES720911 IUW720911 ILA720911 IBE720911 HRI720911 HHM720911 GXQ720911 GNU720911 GDY720911 FUC720911 FKG720911 FAK720911 EQO720911 EGS720911 DWW720911 DNA720911 DDE720911 CTI720911 CJM720911 BZQ720911 BPU720911 BFY720911 AWC720911 AMG720911 ACK720911 SO720911 IS720911 A720911 WVE655375 WLI655375 WBM655375 VRQ655375 VHU655375 UXY655375 UOC655375 UEG655375 TUK655375 TKO655375 TAS655375 SQW655375 SHA655375 RXE655375 RNI655375 RDM655375 QTQ655375 QJU655375 PZY655375 PQC655375 PGG655375 OWK655375 OMO655375 OCS655375 NSW655375 NJA655375 MZE655375 MPI655375 MFM655375 LVQ655375 LLU655375 LBY655375 KSC655375 KIG655375 JYK655375 JOO655375 JES655375 IUW655375 ILA655375 IBE655375 HRI655375 HHM655375 GXQ655375 GNU655375 GDY655375 FUC655375 FKG655375 FAK655375 EQO655375 EGS655375 DWW655375 DNA655375 DDE655375 CTI655375 CJM655375 BZQ655375 BPU655375 BFY655375 AWC655375 AMG655375 ACK655375 SO655375 IS655375 A655375 WVE589839 WLI589839 WBM589839 VRQ589839 VHU589839 UXY589839 UOC589839 UEG589839 TUK589839 TKO589839 TAS589839 SQW589839 SHA589839 RXE589839 RNI589839 RDM589839 QTQ589839 QJU589839 PZY589839 PQC589839 PGG589839 OWK589839 OMO589839 OCS589839 NSW589839 NJA589839 MZE589839 MPI589839 MFM589839 LVQ589839 LLU589839 LBY589839 KSC589839 KIG589839 JYK589839 JOO589839 JES589839 IUW589839 ILA589839 IBE589839 HRI589839 HHM589839 GXQ589839 GNU589839 GDY589839 FUC589839 FKG589839 FAK589839 EQO589839 EGS589839 DWW589839 DNA589839 DDE589839 CTI589839 CJM589839 BZQ589839 BPU589839 BFY589839 AWC589839 AMG589839 ACK589839 SO589839 IS589839 A589839 WVE524303 WLI524303 WBM524303 VRQ524303 VHU524303 UXY524303 UOC524303 UEG524303 TUK524303 TKO524303 TAS524303 SQW524303 SHA524303 RXE524303 RNI524303 RDM524303 QTQ524303 QJU524303 PZY524303 PQC524303 PGG524303 OWK524303 OMO524303 OCS524303 NSW524303 NJA524303 MZE524303 MPI524303 MFM524303 LVQ524303 LLU524303 LBY524303 KSC524303 KIG524303 JYK524303 JOO524303 JES524303 IUW524303 ILA524303 IBE524303 HRI524303 HHM524303 GXQ524303 GNU524303 GDY524303 FUC524303 FKG524303 FAK524303 EQO524303 EGS524303 DWW524303 DNA524303 DDE524303 CTI524303 CJM524303 BZQ524303 BPU524303 BFY524303 AWC524303 AMG524303 ACK524303 SO524303 IS524303 A524303 WVE458767 WLI458767 WBM458767 VRQ458767 VHU458767 UXY458767 UOC458767 UEG458767 TUK458767 TKO458767 TAS458767 SQW458767 SHA458767 RXE458767 RNI458767 RDM458767 QTQ458767 QJU458767 PZY458767 PQC458767 PGG458767 OWK458767 OMO458767 OCS458767 NSW458767 NJA458767 MZE458767 MPI458767 MFM458767 LVQ458767 LLU458767 LBY458767 KSC458767 KIG458767 JYK458767 JOO458767 JES458767 IUW458767 ILA458767 IBE458767 HRI458767 HHM458767 GXQ458767 GNU458767 GDY458767 FUC458767 FKG458767 FAK458767 EQO458767 EGS458767 DWW458767 DNA458767 DDE458767 CTI458767 CJM458767 BZQ458767 BPU458767 BFY458767 AWC458767 AMG458767 ACK458767 SO458767 IS458767 A458767 WVE393231 WLI393231 WBM393231 VRQ393231 VHU393231 UXY393231 UOC393231 UEG393231 TUK393231 TKO393231 TAS393231 SQW393231 SHA393231 RXE393231 RNI393231 RDM393231 QTQ393231 QJU393231 PZY393231 PQC393231 PGG393231 OWK393231 OMO393231 OCS393231 NSW393231 NJA393231 MZE393231 MPI393231 MFM393231 LVQ393231 LLU393231 LBY393231 KSC393231 KIG393231 JYK393231 JOO393231 JES393231 IUW393231 ILA393231 IBE393231 HRI393231 HHM393231 GXQ393231 GNU393231 GDY393231 FUC393231 FKG393231 FAK393231 EQO393231 EGS393231 DWW393231 DNA393231 DDE393231 CTI393231 CJM393231 BZQ393231 BPU393231 BFY393231 AWC393231 AMG393231 ACK393231 SO393231 IS393231 A393231 WVE327695 WLI327695 WBM327695 VRQ327695 VHU327695 UXY327695 UOC327695 UEG327695 TUK327695 TKO327695 TAS327695 SQW327695 SHA327695 RXE327695 RNI327695 RDM327695 QTQ327695 QJU327695 PZY327695 PQC327695 PGG327695 OWK327695 OMO327695 OCS327695 NSW327695 NJA327695 MZE327695 MPI327695 MFM327695 LVQ327695 LLU327695 LBY327695 KSC327695 KIG327695 JYK327695 JOO327695 JES327695 IUW327695 ILA327695 IBE327695 HRI327695 HHM327695 GXQ327695 GNU327695 GDY327695 FUC327695 FKG327695 FAK327695 EQO327695 EGS327695 DWW327695 DNA327695 DDE327695 CTI327695 CJM327695 BZQ327695 BPU327695 BFY327695 AWC327695 AMG327695 ACK327695 SO327695 IS327695 A327695 WVE262159 WLI262159 WBM262159 VRQ262159 VHU262159 UXY262159 UOC262159 UEG262159 TUK262159 TKO262159 TAS262159 SQW262159 SHA262159 RXE262159 RNI262159 RDM262159 QTQ262159 QJU262159 PZY262159 PQC262159 PGG262159 OWK262159 OMO262159 OCS262159 NSW262159 NJA262159 MZE262159 MPI262159 MFM262159 LVQ262159 LLU262159 LBY262159 KSC262159 KIG262159 JYK262159 JOO262159 JES262159 IUW262159 ILA262159 IBE262159 HRI262159 HHM262159 GXQ262159 GNU262159 GDY262159 FUC262159 FKG262159 FAK262159 EQO262159 EGS262159 DWW262159 DNA262159 DDE262159 CTI262159 CJM262159 BZQ262159 BPU262159 BFY262159 AWC262159 AMG262159 ACK262159 SO262159 IS262159 A262159 WVE196623 WLI196623 WBM196623 VRQ196623 VHU196623 UXY196623 UOC196623 UEG196623 TUK196623 TKO196623 TAS196623 SQW196623 SHA196623 RXE196623 RNI196623 RDM196623 QTQ196623 QJU196623 PZY196623 PQC196623 PGG196623 OWK196623 OMO196623 OCS196623 NSW196623 NJA196623 MZE196623 MPI196623 MFM196623 LVQ196623 LLU196623 LBY196623 KSC196623 KIG196623 JYK196623 JOO196623 JES196623 IUW196623 ILA196623 IBE196623 HRI196623 HHM196623 GXQ196623 GNU196623 GDY196623 FUC196623 FKG196623 FAK196623 EQO196623 EGS196623 DWW196623 DNA196623 DDE196623 CTI196623 CJM196623 BZQ196623 BPU196623 BFY196623 AWC196623 AMG196623 ACK196623 SO196623 IS196623 A196623 WVE131087 WLI131087 WBM131087 VRQ131087 VHU131087 UXY131087 UOC131087 UEG131087 TUK131087 TKO131087 TAS131087 SQW131087 SHA131087 RXE131087 RNI131087 RDM131087 QTQ131087 QJU131087 PZY131087 PQC131087 PGG131087 OWK131087 OMO131087 OCS131087 NSW131087 NJA131087 MZE131087 MPI131087 MFM131087 LVQ131087 LLU131087 LBY131087 KSC131087 KIG131087 JYK131087 JOO131087 JES131087 IUW131087 ILA131087 IBE131087 HRI131087 HHM131087 GXQ131087 GNU131087 GDY131087 FUC131087 FKG131087 FAK131087 EQO131087 EGS131087 DWW131087 DNA131087 DDE131087 CTI131087 CJM131087 BZQ131087 BPU131087 BFY131087 AWC131087 AMG131087 ACK131087 SO131087 IS131087 A131087 WVE65551 WLI65551 WBM65551 VRQ65551 VHU65551 UXY65551 UOC65551 UEG65551 TUK65551 TKO65551 TAS65551 SQW65551 SHA65551 RXE65551 RNI65551 RDM65551 QTQ65551 QJU65551 PZY65551 PQC65551 PGG65551 OWK65551 OMO65551 OCS65551 NSW65551 NJA65551 MZE65551 MPI65551 MFM65551 LVQ65551 LLU65551 LBY65551 KSC65551 KIG65551 JYK65551 JOO65551 JES65551 IUW65551 ILA65551 IBE65551 HRI65551 HHM65551 GXQ65551 GNU65551 GDY65551 FUC65551 FKG65551 FAK65551 EQO65551 EGS65551 DWW65551 DNA65551 DDE65551 CTI65551 CJM65551 BZQ65551 BPU65551 BFY65551 AWC65551 AMG65551 ACK65551 SO65551 IS65551 A65551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55 WBP983055 VRT983055 VHX983055 UYB983055 UOF983055 UEJ983055 TUN983055 TKR983055 TAV983055 SQZ983055 SHD983055 RXH983055 RNL983055 RDP983055 QTT983055 QJX983055 QAB983055 PQF983055 PGJ983055 OWN983055 OMR983055 OCV983055 NSZ983055 NJD983055 MZH983055 MPL983055 MFP983055 LVT983055 LLX983055 LCB983055 KSF983055 KIJ983055 JYN983055 JOR983055 JEV983055 IUZ983055 ILD983055 IBH983055 HRL983055 HHP983055 GXT983055 GNX983055 GEB983055 FUF983055 FKJ983055 FAN983055 EQR983055 EGV983055 DWZ983055 DND983055 DDH983055 CTL983055 CJP983055 BZT983055 BPX983055 BGB983055 AWF983055 AMJ983055 ACN983055 SR983055 IV983055 C983055 WVH917519 WLL917519 WBP917519 VRT917519 VHX917519 UYB917519 UOF917519 UEJ917519 TUN917519 TKR917519 TAV917519 SQZ917519 SHD917519 RXH917519 RNL917519 RDP917519 QTT917519 QJX917519 QAB917519 PQF917519 PGJ917519 OWN917519 OMR917519 OCV917519 NSZ917519 NJD917519 MZH917519 MPL917519 MFP917519 LVT917519 LLX917519 LCB917519 KSF917519 KIJ917519 JYN917519 JOR917519 JEV917519 IUZ917519 ILD917519 IBH917519 HRL917519 HHP917519 GXT917519 GNX917519 GEB917519 FUF917519 FKJ917519 FAN917519 EQR917519 EGV917519 DWZ917519 DND917519 DDH917519 CTL917519 CJP917519 BZT917519 BPX917519 BGB917519 AWF917519 AMJ917519 ACN917519 SR917519 IV917519 C917519 WVH851983 WLL851983 WBP851983 VRT851983 VHX851983 UYB851983 UOF851983 UEJ851983 TUN851983 TKR851983 TAV851983 SQZ851983 SHD851983 RXH851983 RNL851983 RDP851983 QTT851983 QJX851983 QAB851983 PQF851983 PGJ851983 OWN851983 OMR851983 OCV851983 NSZ851983 NJD851983 MZH851983 MPL851983 MFP851983 LVT851983 LLX851983 LCB851983 KSF851983 KIJ851983 JYN851983 JOR851983 JEV851983 IUZ851983 ILD851983 IBH851983 HRL851983 HHP851983 GXT851983 GNX851983 GEB851983 FUF851983 FKJ851983 FAN851983 EQR851983 EGV851983 DWZ851983 DND851983 DDH851983 CTL851983 CJP851983 BZT851983 BPX851983 BGB851983 AWF851983 AMJ851983 ACN851983 SR851983 IV851983 C851983 WVH786447 WLL786447 WBP786447 VRT786447 VHX786447 UYB786447 UOF786447 UEJ786447 TUN786447 TKR786447 TAV786447 SQZ786447 SHD786447 RXH786447 RNL786447 RDP786447 QTT786447 QJX786447 QAB786447 PQF786447 PGJ786447 OWN786447 OMR786447 OCV786447 NSZ786447 NJD786447 MZH786447 MPL786447 MFP786447 LVT786447 LLX786447 LCB786447 KSF786447 KIJ786447 JYN786447 JOR786447 JEV786447 IUZ786447 ILD786447 IBH786447 HRL786447 HHP786447 GXT786447 GNX786447 GEB786447 FUF786447 FKJ786447 FAN786447 EQR786447 EGV786447 DWZ786447 DND786447 DDH786447 CTL786447 CJP786447 BZT786447 BPX786447 BGB786447 AWF786447 AMJ786447 ACN786447 SR786447 IV786447 C786447 WVH720911 WLL720911 WBP720911 VRT720911 VHX720911 UYB720911 UOF720911 UEJ720911 TUN720911 TKR720911 TAV720911 SQZ720911 SHD720911 RXH720911 RNL720911 RDP720911 QTT720911 QJX720911 QAB720911 PQF720911 PGJ720911 OWN720911 OMR720911 OCV720911 NSZ720911 NJD720911 MZH720911 MPL720911 MFP720911 LVT720911 LLX720911 LCB720911 KSF720911 KIJ720911 JYN720911 JOR720911 JEV720911 IUZ720911 ILD720911 IBH720911 HRL720911 HHP720911 GXT720911 GNX720911 GEB720911 FUF720911 FKJ720911 FAN720911 EQR720911 EGV720911 DWZ720911 DND720911 DDH720911 CTL720911 CJP720911 BZT720911 BPX720911 BGB720911 AWF720911 AMJ720911 ACN720911 SR720911 IV720911 C720911 WVH655375 WLL655375 WBP655375 VRT655375 VHX655375 UYB655375 UOF655375 UEJ655375 TUN655375 TKR655375 TAV655375 SQZ655375 SHD655375 RXH655375 RNL655375 RDP655375 QTT655375 QJX655375 QAB655375 PQF655375 PGJ655375 OWN655375 OMR655375 OCV655375 NSZ655375 NJD655375 MZH655375 MPL655375 MFP655375 LVT655375 LLX655375 LCB655375 KSF655375 KIJ655375 JYN655375 JOR655375 JEV655375 IUZ655375 ILD655375 IBH655375 HRL655375 HHP655375 GXT655375 GNX655375 GEB655375 FUF655375 FKJ655375 FAN655375 EQR655375 EGV655375 DWZ655375 DND655375 DDH655375 CTL655375 CJP655375 BZT655375 BPX655375 BGB655375 AWF655375 AMJ655375 ACN655375 SR655375 IV655375 C655375 WVH589839 WLL589839 WBP589839 VRT589839 VHX589839 UYB589839 UOF589839 UEJ589839 TUN589839 TKR589839 TAV589839 SQZ589839 SHD589839 RXH589839 RNL589839 RDP589839 QTT589839 QJX589839 QAB589839 PQF589839 PGJ589839 OWN589839 OMR589839 OCV589839 NSZ589839 NJD589839 MZH589839 MPL589839 MFP589839 LVT589839 LLX589839 LCB589839 KSF589839 KIJ589839 JYN589839 JOR589839 JEV589839 IUZ589839 ILD589839 IBH589839 HRL589839 HHP589839 GXT589839 GNX589839 GEB589839 FUF589839 FKJ589839 FAN589839 EQR589839 EGV589839 DWZ589839 DND589839 DDH589839 CTL589839 CJP589839 BZT589839 BPX589839 BGB589839 AWF589839 AMJ589839 ACN589839 SR589839 IV589839 C589839 WVH524303 WLL524303 WBP524303 VRT524303 VHX524303 UYB524303 UOF524303 UEJ524303 TUN524303 TKR524303 TAV524303 SQZ524303 SHD524303 RXH524303 RNL524303 RDP524303 QTT524303 QJX524303 QAB524303 PQF524303 PGJ524303 OWN524303 OMR524303 OCV524303 NSZ524303 NJD524303 MZH524303 MPL524303 MFP524303 LVT524303 LLX524303 LCB524303 KSF524303 KIJ524303 JYN524303 JOR524303 JEV524303 IUZ524303 ILD524303 IBH524303 HRL524303 HHP524303 GXT524303 GNX524303 GEB524303 FUF524303 FKJ524303 FAN524303 EQR524303 EGV524303 DWZ524303 DND524303 DDH524303 CTL524303 CJP524303 BZT524303 BPX524303 BGB524303 AWF524303 AMJ524303 ACN524303 SR524303 IV524303 C524303 WVH458767 WLL458767 WBP458767 VRT458767 VHX458767 UYB458767 UOF458767 UEJ458767 TUN458767 TKR458767 TAV458767 SQZ458767 SHD458767 RXH458767 RNL458767 RDP458767 QTT458767 QJX458767 QAB458767 PQF458767 PGJ458767 OWN458767 OMR458767 OCV458767 NSZ458767 NJD458767 MZH458767 MPL458767 MFP458767 LVT458767 LLX458767 LCB458767 KSF458767 KIJ458767 JYN458767 JOR458767 JEV458767 IUZ458767 ILD458767 IBH458767 HRL458767 HHP458767 GXT458767 GNX458767 GEB458767 FUF458767 FKJ458767 FAN458767 EQR458767 EGV458767 DWZ458767 DND458767 DDH458767 CTL458767 CJP458767 BZT458767 BPX458767 BGB458767 AWF458767 AMJ458767 ACN458767 SR458767 IV458767 C458767 WVH393231 WLL393231 WBP393231 VRT393231 VHX393231 UYB393231 UOF393231 UEJ393231 TUN393231 TKR393231 TAV393231 SQZ393231 SHD393231 RXH393231 RNL393231 RDP393231 QTT393231 QJX393231 QAB393231 PQF393231 PGJ393231 OWN393231 OMR393231 OCV393231 NSZ393231 NJD393231 MZH393231 MPL393231 MFP393231 LVT393231 LLX393231 LCB393231 KSF393231 KIJ393231 JYN393231 JOR393231 JEV393231 IUZ393231 ILD393231 IBH393231 HRL393231 HHP393231 GXT393231 GNX393231 GEB393231 FUF393231 FKJ393231 FAN393231 EQR393231 EGV393231 DWZ393231 DND393231 DDH393231 CTL393231 CJP393231 BZT393231 BPX393231 BGB393231 AWF393231 AMJ393231 ACN393231 SR393231 IV393231 C393231 WVH327695 WLL327695 WBP327695 VRT327695 VHX327695 UYB327695 UOF327695 UEJ327695 TUN327695 TKR327695 TAV327695 SQZ327695 SHD327695 RXH327695 RNL327695 RDP327695 QTT327695 QJX327695 QAB327695 PQF327695 PGJ327695 OWN327695 OMR327695 OCV327695 NSZ327695 NJD327695 MZH327695 MPL327695 MFP327695 LVT327695 LLX327695 LCB327695 KSF327695 KIJ327695 JYN327695 JOR327695 JEV327695 IUZ327695 ILD327695 IBH327695 HRL327695 HHP327695 GXT327695 GNX327695 GEB327695 FUF327695 FKJ327695 FAN327695 EQR327695 EGV327695 DWZ327695 DND327695 DDH327695 CTL327695 CJP327695 BZT327695 BPX327695 BGB327695 AWF327695 AMJ327695 ACN327695 SR327695 IV327695 C327695 WVH262159 WLL262159 WBP262159 VRT262159 VHX262159 UYB262159 UOF262159 UEJ262159 TUN262159 TKR262159 TAV262159 SQZ262159 SHD262159 RXH262159 RNL262159 RDP262159 QTT262159 QJX262159 QAB262159 PQF262159 PGJ262159 OWN262159 OMR262159 OCV262159 NSZ262159 NJD262159 MZH262159 MPL262159 MFP262159 LVT262159 LLX262159 LCB262159 KSF262159 KIJ262159 JYN262159 JOR262159 JEV262159 IUZ262159 ILD262159 IBH262159 HRL262159 HHP262159 GXT262159 GNX262159 GEB262159 FUF262159 FKJ262159 FAN262159 EQR262159 EGV262159 DWZ262159 DND262159 DDH262159 CTL262159 CJP262159 BZT262159 BPX262159 BGB262159 AWF262159 AMJ262159 ACN262159 SR262159 IV262159 C262159 WVH196623 WLL196623 WBP196623 VRT196623 VHX196623 UYB196623 UOF196623 UEJ196623 TUN196623 TKR196623 TAV196623 SQZ196623 SHD196623 RXH196623 RNL196623 RDP196623 QTT196623 QJX196623 QAB196623 PQF196623 PGJ196623 OWN196623 OMR196623 OCV196623 NSZ196623 NJD196623 MZH196623 MPL196623 MFP196623 LVT196623 LLX196623 LCB196623 KSF196623 KIJ196623 JYN196623 JOR196623 JEV196623 IUZ196623 ILD196623 IBH196623 HRL196623 HHP196623 GXT196623 GNX196623 GEB196623 FUF196623 FKJ196623 FAN196623 EQR196623 EGV196623 DWZ196623 DND196623 DDH196623 CTL196623 CJP196623 BZT196623 BPX196623 BGB196623 AWF196623 AMJ196623 ACN196623 SR196623 IV196623 C196623 WVH131087 WLL131087 WBP131087 VRT131087 VHX131087 UYB131087 UOF131087 UEJ131087 TUN131087 TKR131087 TAV131087 SQZ131087 SHD131087 RXH131087 RNL131087 RDP131087 QTT131087 QJX131087 QAB131087 PQF131087 PGJ131087 OWN131087 OMR131087 OCV131087 NSZ131087 NJD131087 MZH131087 MPL131087 MFP131087 LVT131087 LLX131087 LCB131087 KSF131087 KIJ131087 JYN131087 JOR131087 JEV131087 IUZ131087 ILD131087 IBH131087 HRL131087 HHP131087 GXT131087 GNX131087 GEB131087 FUF131087 FKJ131087 FAN131087 EQR131087 EGV131087 DWZ131087 DND131087 DDH131087 CTL131087 CJP131087 BZT131087 BPX131087 BGB131087 AWF131087 AMJ131087 ACN131087 SR131087 IV131087 C131087 WVH65551 WLL65551 WBP65551 VRT65551 VHX65551 UYB65551 UOF65551 UEJ65551 TUN65551 TKR65551 TAV65551 SQZ65551 SHD65551 RXH65551 RNL65551 RDP65551 QTT65551 QJX65551 QAB65551 PQF65551 PGJ65551 OWN65551 OMR65551 OCV65551 NSZ65551 NJD65551 MZH65551 MPL65551 MFP65551 LVT65551 LLX65551 LCB65551 KSF65551 KIJ65551 JYN65551 JOR65551 JEV65551 IUZ65551 ILD65551 IBH65551 HRL65551 HHP65551 GXT65551 GNX65551 GEB65551 FUF65551 FKJ65551 FAN65551 EQR65551 EGV65551 DWZ65551 DND65551 DDH65551 CTL65551 CJP65551 BZT65551 BPX65551 BGB65551 AWF65551 AMJ65551 ACN65551 SR65551 IV65551 C65551 WLL983055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5"/>
  <sheetViews>
    <sheetView topLeftCell="A13" zoomScale="80" zoomScaleNormal="8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4.5703125" style="1" customWidth="1"/>
    <col min="17" max="17" width="19.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2071</v>
      </c>
      <c r="D6" s="1533"/>
      <c r="E6" s="1533"/>
      <c r="F6" s="1533"/>
      <c r="G6" s="1533"/>
      <c r="H6" s="1533"/>
      <c r="I6" s="1533"/>
      <c r="J6" s="1533"/>
      <c r="K6" s="1533"/>
      <c r="L6" s="1533"/>
      <c r="M6" s="1533"/>
      <c r="N6" s="1574"/>
    </row>
    <row r="7" spans="2:16" ht="16.5" thickBot="1" x14ac:dyDescent="0.3">
      <c r="B7" s="3"/>
      <c r="C7" s="1533" t="s">
        <v>2043</v>
      </c>
      <c r="D7" s="1533"/>
      <c r="E7" s="1533"/>
      <c r="F7" s="1533"/>
      <c r="G7" s="1533"/>
      <c r="H7" s="1533"/>
      <c r="I7" s="1533"/>
      <c r="J7" s="1533"/>
      <c r="K7" s="1533"/>
      <c r="L7" s="1533"/>
      <c r="M7" s="1533"/>
      <c r="N7" s="1574"/>
    </row>
    <row r="8" spans="2:16" ht="16.5" thickBot="1" x14ac:dyDescent="0.3">
      <c r="B8" s="3"/>
      <c r="C8" s="1533" t="s">
        <v>2042</v>
      </c>
      <c r="D8" s="1533"/>
      <c r="E8" s="1533"/>
      <c r="F8" s="1533"/>
      <c r="G8" s="1533"/>
      <c r="H8" s="1533"/>
      <c r="I8" s="1533"/>
      <c r="J8" s="1533"/>
      <c r="K8" s="1533"/>
      <c r="L8" s="1533"/>
      <c r="M8" s="1533"/>
      <c r="N8" s="1574"/>
    </row>
    <row r="9" spans="2:16" ht="16.5" thickBot="1" x14ac:dyDescent="0.3">
      <c r="B9" s="3"/>
      <c r="C9" s="1425"/>
      <c r="D9" s="1425"/>
      <c r="E9" s="1425"/>
      <c r="F9" s="1425"/>
      <c r="G9" s="1425"/>
      <c r="H9" s="1425"/>
      <c r="I9" s="1425"/>
      <c r="J9" s="1425"/>
      <c r="K9" s="1425"/>
      <c r="L9" s="1425"/>
      <c r="M9" s="1425"/>
      <c r="N9" s="1426"/>
    </row>
    <row r="10" spans="2:16" ht="16.5" thickBot="1" x14ac:dyDescent="0.3">
      <c r="B10" s="3" t="s">
        <v>9</v>
      </c>
      <c r="C10" s="1415">
        <v>17</v>
      </c>
      <c r="D10" s="1415"/>
      <c r="E10" s="1416"/>
      <c r="F10" s="4"/>
      <c r="G10" s="4"/>
      <c r="H10" s="4"/>
      <c r="I10" s="4"/>
      <c r="J10" s="4"/>
      <c r="K10" s="4"/>
      <c r="L10" s="4"/>
      <c r="M10" s="4"/>
      <c r="N10" s="5"/>
    </row>
    <row r="11" spans="2:16" ht="16.5" thickBot="1" x14ac:dyDescent="0.3">
      <c r="B11" s="6" t="s">
        <v>10</v>
      </c>
      <c r="C11" s="281">
        <v>41982</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17</v>
      </c>
      <c r="E15" s="18">
        <v>1996614434</v>
      </c>
      <c r="F15" s="19">
        <v>910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26"/>
      <c r="F22" s="18"/>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v>728</v>
      </c>
      <c r="D24" s="32"/>
      <c r="E24" s="33">
        <f>E22</f>
        <v>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746" t="s">
        <v>23</v>
      </c>
      <c r="D31" s="41"/>
      <c r="E31"/>
      <c r="F31"/>
      <c r="G31"/>
      <c r="H31"/>
      <c r="I31" s="13"/>
      <c r="J31" s="13"/>
      <c r="K31" s="13"/>
      <c r="L31" s="13"/>
      <c r="M31" s="13"/>
      <c r="N31" s="14"/>
    </row>
    <row r="32" spans="1:14" x14ac:dyDescent="0.25">
      <c r="A32" s="36"/>
      <c r="B32" s="41" t="s">
        <v>25</v>
      </c>
      <c r="C32" s="746"/>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v>50</v>
      </c>
      <c r="F40"/>
      <c r="G40"/>
      <c r="H40"/>
      <c r="I40" s="13"/>
      <c r="J40" s="13"/>
      <c r="K40" s="13"/>
      <c r="L40" s="13"/>
      <c r="M40" s="13"/>
      <c r="N40" s="14"/>
    </row>
    <row r="41" spans="1:17" ht="42.75" x14ac:dyDescent="0.25">
      <c r="A41" s="36"/>
      <c r="B41" s="43" t="s">
        <v>32</v>
      </c>
      <c r="C41" s="813">
        <v>60</v>
      </c>
      <c r="D41" s="746">
        <v>10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50.25" customHeight="1" x14ac:dyDescent="0.25">
      <c r="A49" s="50">
        <v>1</v>
      </c>
      <c r="B49" s="64" t="s">
        <v>2042</v>
      </c>
      <c r="C49" s="64" t="s">
        <v>2042</v>
      </c>
      <c r="D49" s="52" t="s">
        <v>318</v>
      </c>
      <c r="E49" s="58">
        <v>701820140177</v>
      </c>
      <c r="F49" s="52" t="s">
        <v>20</v>
      </c>
      <c r="G49" s="54">
        <v>1</v>
      </c>
      <c r="H49" s="55">
        <v>41661</v>
      </c>
      <c r="I49" s="56">
        <v>41912</v>
      </c>
      <c r="J49" s="56" t="s">
        <v>21</v>
      </c>
      <c r="K49" s="57" t="s">
        <v>2070</v>
      </c>
      <c r="L49" s="57"/>
      <c r="M49" s="58">
        <v>126</v>
      </c>
      <c r="N49" s="58">
        <f>+M49*G49</f>
        <v>126</v>
      </c>
      <c r="O49" s="59">
        <v>169098671</v>
      </c>
      <c r="P49" s="59">
        <v>73</v>
      </c>
      <c r="Q49" s="60"/>
      <c r="R49" s="61"/>
      <c r="S49" s="61"/>
      <c r="T49" s="61"/>
      <c r="U49" s="61"/>
      <c r="V49" s="61"/>
      <c r="W49" s="61"/>
      <c r="X49" s="61"/>
      <c r="Y49" s="61"/>
      <c r="Z49" s="61"/>
    </row>
    <row r="50" spans="1:26" s="62" customFormat="1" ht="42.75" x14ac:dyDescent="0.25">
      <c r="A50" s="50">
        <f>+A49+1</f>
        <v>2</v>
      </c>
      <c r="B50" s="64" t="s">
        <v>2068</v>
      </c>
      <c r="C50" s="64" t="s">
        <v>2068</v>
      </c>
      <c r="D50" s="52" t="s">
        <v>318</v>
      </c>
      <c r="E50" s="58">
        <v>701820120246</v>
      </c>
      <c r="F50" s="52" t="s">
        <v>20</v>
      </c>
      <c r="G50" s="206">
        <v>1</v>
      </c>
      <c r="H50" s="55">
        <v>40939</v>
      </c>
      <c r="I50" s="56">
        <v>41274</v>
      </c>
      <c r="J50" s="56" t="s">
        <v>21</v>
      </c>
      <c r="K50" s="57">
        <v>11</v>
      </c>
      <c r="L50" s="57"/>
      <c r="M50" s="58">
        <v>252</v>
      </c>
      <c r="N50" s="58">
        <v>252</v>
      </c>
      <c r="O50" s="59">
        <v>205023704</v>
      </c>
      <c r="P50" s="59">
        <v>74</v>
      </c>
      <c r="Q50" s="60"/>
      <c r="R50" s="61"/>
      <c r="S50" s="61"/>
      <c r="T50" s="61"/>
      <c r="U50" s="61"/>
      <c r="V50" s="61"/>
      <c r="W50" s="61"/>
      <c r="X50" s="61"/>
      <c r="Y50" s="61"/>
      <c r="Z50" s="61"/>
    </row>
    <row r="51" spans="1:26" s="62" customFormat="1" ht="42.75" x14ac:dyDescent="0.25">
      <c r="A51" s="50">
        <f>+A50+1</f>
        <v>3</v>
      </c>
      <c r="B51" s="64" t="s">
        <v>2068</v>
      </c>
      <c r="C51" s="64" t="s">
        <v>2068</v>
      </c>
      <c r="D51" s="52" t="s">
        <v>318</v>
      </c>
      <c r="E51" s="58">
        <v>701820100126</v>
      </c>
      <c r="F51" s="52" t="s">
        <v>20</v>
      </c>
      <c r="G51" s="206">
        <v>1</v>
      </c>
      <c r="H51" s="55">
        <v>40205</v>
      </c>
      <c r="I51" s="56">
        <v>40543</v>
      </c>
      <c r="J51" s="56" t="s">
        <v>21</v>
      </c>
      <c r="K51" s="57" t="s">
        <v>1871</v>
      </c>
      <c r="L51" s="57"/>
      <c r="M51" s="58">
        <v>990</v>
      </c>
      <c r="N51" s="58">
        <v>990</v>
      </c>
      <c r="O51" s="59">
        <v>544304501</v>
      </c>
      <c r="P51" s="59" t="s">
        <v>2069</v>
      </c>
      <c r="Q51" s="60"/>
      <c r="R51" s="61"/>
      <c r="S51" s="61"/>
      <c r="T51" s="61"/>
      <c r="U51" s="61"/>
      <c r="V51" s="61"/>
      <c r="W51" s="61"/>
      <c r="X51" s="61"/>
      <c r="Y51" s="61"/>
      <c r="Z51" s="61"/>
    </row>
    <row r="52" spans="1:26" s="62" customFormat="1" ht="57" x14ac:dyDescent="0.25">
      <c r="A52" s="50"/>
      <c r="B52" s="64" t="s">
        <v>2068</v>
      </c>
      <c r="C52" s="64" t="s">
        <v>2068</v>
      </c>
      <c r="D52" s="52" t="s">
        <v>318</v>
      </c>
      <c r="E52" s="58">
        <v>701820090117</v>
      </c>
      <c r="F52" s="52" t="s">
        <v>20</v>
      </c>
      <c r="G52" s="206">
        <v>1</v>
      </c>
      <c r="H52" s="55">
        <v>39840</v>
      </c>
      <c r="I52" s="56">
        <v>40178</v>
      </c>
      <c r="J52" s="56" t="s">
        <v>21</v>
      </c>
      <c r="K52" s="57"/>
      <c r="L52" s="57"/>
      <c r="M52" s="58">
        <v>0</v>
      </c>
      <c r="N52" s="58">
        <v>0</v>
      </c>
      <c r="O52" s="59">
        <v>147170036</v>
      </c>
      <c r="P52" s="59">
        <v>86</v>
      </c>
      <c r="Q52" s="60" t="s">
        <v>2067</v>
      </c>
      <c r="R52" s="61"/>
      <c r="S52" s="61"/>
      <c r="T52" s="61"/>
      <c r="U52" s="61"/>
      <c r="V52" s="61"/>
      <c r="W52" s="61"/>
      <c r="X52" s="61"/>
      <c r="Y52" s="61"/>
      <c r="Z52" s="61"/>
    </row>
    <row r="53" spans="1:26" s="62" customFormat="1" x14ac:dyDescent="0.25">
      <c r="A53" s="50"/>
      <c r="B53" s="78" t="s">
        <v>30</v>
      </c>
      <c r="C53" s="72"/>
      <c r="D53" s="71"/>
      <c r="E53" s="228"/>
      <c r="F53" s="73"/>
      <c r="G53" s="73"/>
      <c r="H53" s="73"/>
      <c r="I53" s="74"/>
      <c r="J53" s="74"/>
      <c r="K53" s="79" t="s">
        <v>2066</v>
      </c>
      <c r="L53" s="79">
        <f>SUM(L49:L52)</f>
        <v>0</v>
      </c>
      <c r="M53" s="76">
        <v>990</v>
      </c>
      <c r="N53" s="79"/>
      <c r="O53" s="77"/>
      <c r="P53" s="77"/>
      <c r="Q53" s="81"/>
    </row>
    <row r="54" spans="1:26" s="82" customFormat="1" x14ac:dyDescent="0.25">
      <c r="E54" s="83"/>
    </row>
    <row r="55" spans="1:26" s="82" customFormat="1" x14ac:dyDescent="0.25">
      <c r="B55" s="1422" t="s">
        <v>56</v>
      </c>
      <c r="C55" s="1422" t="s">
        <v>57</v>
      </c>
      <c r="D55" s="1424" t="s">
        <v>58</v>
      </c>
      <c r="E55" s="1424"/>
    </row>
    <row r="56" spans="1:26" s="82" customFormat="1" x14ac:dyDescent="0.25">
      <c r="B56" s="1423"/>
      <c r="C56" s="1423"/>
      <c r="D56" s="766" t="s">
        <v>59</v>
      </c>
      <c r="E56" s="85" t="s">
        <v>60</v>
      </c>
    </row>
    <row r="57" spans="1:26" s="82" customFormat="1" ht="18.75" x14ac:dyDescent="0.25">
      <c r="B57" s="294" t="s">
        <v>61</v>
      </c>
      <c r="C57" s="64" t="s">
        <v>2066</v>
      </c>
      <c r="D57" s="246" t="s">
        <v>23</v>
      </c>
      <c r="E57" s="88"/>
      <c r="F57" s="89"/>
      <c r="G57" s="89"/>
      <c r="H57" s="89"/>
      <c r="I57" s="89"/>
      <c r="J57" s="89"/>
      <c r="K57" s="89"/>
      <c r="L57" s="89"/>
      <c r="M57" s="89"/>
    </row>
    <row r="58" spans="1:26" s="82" customFormat="1" x14ac:dyDescent="0.25">
      <c r="B58" s="294" t="s">
        <v>62</v>
      </c>
      <c r="C58" s="58">
        <v>990</v>
      </c>
      <c r="D58" s="246" t="s">
        <v>23</v>
      </c>
      <c r="E58" s="88"/>
    </row>
    <row r="59" spans="1:26" s="82" customFormat="1" x14ac:dyDescent="0.25">
      <c r="B59" s="90"/>
      <c r="C59" s="1413"/>
      <c r="D59" s="1413"/>
      <c r="E59" s="1413"/>
      <c r="F59" s="1413"/>
      <c r="G59" s="1413"/>
      <c r="H59" s="1413"/>
      <c r="I59" s="1413"/>
      <c r="J59" s="1413"/>
      <c r="K59" s="1413"/>
      <c r="L59" s="1413"/>
      <c r="M59" s="1413"/>
      <c r="N59" s="1413"/>
    </row>
    <row r="60" spans="1:26" ht="15.75" thickBot="1" x14ac:dyDescent="0.3"/>
    <row r="61" spans="1:26" ht="27" thickBot="1" x14ac:dyDescent="0.3">
      <c r="B61" s="1414" t="s">
        <v>63</v>
      </c>
      <c r="C61" s="1414"/>
      <c r="D61" s="1414"/>
      <c r="E61" s="1414"/>
      <c r="F61" s="1414"/>
      <c r="G61" s="1414"/>
      <c r="H61" s="1414"/>
      <c r="I61" s="1414"/>
      <c r="J61" s="1414"/>
      <c r="K61" s="1414"/>
      <c r="L61" s="1414"/>
      <c r="M61" s="1414"/>
      <c r="N61" s="1414"/>
    </row>
    <row r="64" spans="1:26" ht="105" x14ac:dyDescent="0.25">
      <c r="B64" s="91" t="s">
        <v>64</v>
      </c>
      <c r="C64" s="92" t="s">
        <v>65</v>
      </c>
      <c r="D64" s="92" t="s">
        <v>66</v>
      </c>
      <c r="E64" s="92" t="s">
        <v>67</v>
      </c>
      <c r="F64" s="92" t="s">
        <v>68</v>
      </c>
      <c r="G64" s="92" t="s">
        <v>69</v>
      </c>
      <c r="H64" s="92" t="s">
        <v>70</v>
      </c>
      <c r="I64" s="92" t="s">
        <v>71</v>
      </c>
      <c r="J64" s="92" t="s">
        <v>72</v>
      </c>
      <c r="K64" s="92" t="s">
        <v>73</v>
      </c>
      <c r="L64" s="92" t="s">
        <v>74</v>
      </c>
      <c r="M64" s="93" t="s">
        <v>75</v>
      </c>
      <c r="N64" s="93" t="s">
        <v>76</v>
      </c>
      <c r="O64" s="1387" t="s">
        <v>77</v>
      </c>
      <c r="P64" s="1388"/>
      <c r="Q64" s="92" t="s">
        <v>78</v>
      </c>
    </row>
    <row r="65" spans="2:17" x14ac:dyDescent="0.25">
      <c r="B65" s="94" t="s">
        <v>2065</v>
      </c>
      <c r="C65" s="94" t="s">
        <v>2061</v>
      </c>
      <c r="D65" s="95" t="s">
        <v>2064</v>
      </c>
      <c r="E65" s="95">
        <v>66</v>
      </c>
      <c r="F65" s="266" t="s">
        <v>81</v>
      </c>
      <c r="G65" s="266" t="s">
        <v>21</v>
      </c>
      <c r="H65" s="96" t="s">
        <v>81</v>
      </c>
      <c r="I65" s="97" t="s">
        <v>81</v>
      </c>
      <c r="J65" s="97" t="s">
        <v>20</v>
      </c>
      <c r="K65" s="41" t="s">
        <v>20</v>
      </c>
      <c r="L65" s="41" t="s">
        <v>20</v>
      </c>
      <c r="M65" s="267" t="s">
        <v>20</v>
      </c>
      <c r="N65" s="41" t="s">
        <v>20</v>
      </c>
      <c r="O65" s="1390" t="s">
        <v>2063</v>
      </c>
      <c r="P65" s="1391"/>
      <c r="Q65" s="41" t="s">
        <v>21</v>
      </c>
    </row>
    <row r="66" spans="2:17" x14ac:dyDescent="0.25">
      <c r="B66" s="94" t="s">
        <v>2062</v>
      </c>
      <c r="C66" s="94" t="s">
        <v>2061</v>
      </c>
      <c r="D66" s="95" t="s">
        <v>2060</v>
      </c>
      <c r="E66" s="95">
        <v>50</v>
      </c>
      <c r="F66" s="266" t="s">
        <v>81</v>
      </c>
      <c r="G66" s="266" t="s">
        <v>20</v>
      </c>
      <c r="H66" s="96" t="s">
        <v>81</v>
      </c>
      <c r="I66" s="97" t="s">
        <v>81</v>
      </c>
      <c r="J66" s="97" t="s">
        <v>20</v>
      </c>
      <c r="K66" s="41" t="s">
        <v>20</v>
      </c>
      <c r="L66" s="41" t="s">
        <v>20</v>
      </c>
      <c r="M66" s="267" t="s">
        <v>20</v>
      </c>
      <c r="N66" s="41" t="s">
        <v>20</v>
      </c>
      <c r="O66" s="755"/>
      <c r="P66" s="756"/>
      <c r="Q66" s="41"/>
    </row>
    <row r="67" spans="2:17" ht="45" x14ac:dyDescent="0.25">
      <c r="B67" s="94" t="s">
        <v>2059</v>
      </c>
      <c r="C67" s="94" t="s">
        <v>2053</v>
      </c>
      <c r="D67" s="107" t="s">
        <v>2058</v>
      </c>
      <c r="E67" s="95">
        <v>300</v>
      </c>
      <c r="F67" s="266" t="s">
        <v>81</v>
      </c>
      <c r="G67" s="266" t="s">
        <v>81</v>
      </c>
      <c r="H67" s="96" t="s">
        <v>81</v>
      </c>
      <c r="I67" s="97" t="s">
        <v>21</v>
      </c>
      <c r="J67" s="97" t="s">
        <v>20</v>
      </c>
      <c r="K67" s="41" t="s">
        <v>20</v>
      </c>
      <c r="L67" s="41" t="s">
        <v>20</v>
      </c>
      <c r="M67" s="267" t="s">
        <v>20</v>
      </c>
      <c r="N67" s="41" t="s">
        <v>20</v>
      </c>
      <c r="O67" s="1390" t="s">
        <v>2055</v>
      </c>
      <c r="P67" s="1391"/>
      <c r="Q67" s="41"/>
    </row>
    <row r="68" spans="2:17" ht="30" x14ac:dyDescent="0.25">
      <c r="B68" s="94" t="s">
        <v>2057</v>
      </c>
      <c r="C68" s="94" t="s">
        <v>2053</v>
      </c>
      <c r="D68" s="107" t="s">
        <v>2056</v>
      </c>
      <c r="E68" s="95">
        <v>270</v>
      </c>
      <c r="F68" s="266" t="s">
        <v>81</v>
      </c>
      <c r="G68" s="266" t="s">
        <v>81</v>
      </c>
      <c r="H68" s="96" t="s">
        <v>81</v>
      </c>
      <c r="I68" s="97" t="s">
        <v>21</v>
      </c>
      <c r="J68" s="97" t="s">
        <v>20</v>
      </c>
      <c r="K68" s="41" t="s">
        <v>20</v>
      </c>
      <c r="L68" s="41" t="s">
        <v>20</v>
      </c>
      <c r="M68" s="267" t="s">
        <v>20</v>
      </c>
      <c r="N68" s="41" t="s">
        <v>20</v>
      </c>
      <c r="O68" s="1595" t="s">
        <v>2055</v>
      </c>
      <c r="P68" s="2317"/>
      <c r="Q68" s="41"/>
    </row>
    <row r="69" spans="2:17" ht="75" x14ac:dyDescent="0.25">
      <c r="B69" s="94" t="s">
        <v>2054</v>
      </c>
      <c r="C69" s="94" t="s">
        <v>2053</v>
      </c>
      <c r="D69" s="107" t="s">
        <v>2052</v>
      </c>
      <c r="E69" s="95">
        <v>224</v>
      </c>
      <c r="F69" s="266" t="s">
        <v>81</v>
      </c>
      <c r="G69" s="266" t="s">
        <v>81</v>
      </c>
      <c r="H69" s="96" t="s">
        <v>81</v>
      </c>
      <c r="I69" s="97" t="s">
        <v>21</v>
      </c>
      <c r="J69" s="97" t="s">
        <v>20</v>
      </c>
      <c r="K69" s="41" t="s">
        <v>20</v>
      </c>
      <c r="L69" s="41" t="s">
        <v>20</v>
      </c>
      <c r="M69" s="267" t="s">
        <v>20</v>
      </c>
      <c r="N69" s="41" t="s">
        <v>20</v>
      </c>
      <c r="O69" s="1692"/>
      <c r="P69" s="1693"/>
      <c r="Q69" s="41"/>
    </row>
    <row r="70" spans="2:17" x14ac:dyDescent="0.25">
      <c r="B70" s="41"/>
      <c r="C70" s="41"/>
      <c r="D70" s="41"/>
      <c r="E70" s="41"/>
      <c r="F70" s="41"/>
      <c r="G70" s="41"/>
      <c r="H70" s="41"/>
      <c r="I70" s="41"/>
      <c r="J70" s="41"/>
      <c r="K70" s="41"/>
      <c r="L70" s="41"/>
      <c r="M70" s="41"/>
      <c r="N70" s="41"/>
      <c r="O70" s="1694"/>
      <c r="P70" s="1695"/>
      <c r="Q70" s="41"/>
    </row>
    <row r="71" spans="2:17" x14ac:dyDescent="0.25">
      <c r="B71" s="1" t="s">
        <v>83</v>
      </c>
    </row>
    <row r="72" spans="2:17" x14ac:dyDescent="0.25">
      <c r="B72" s="1" t="s">
        <v>84</v>
      </c>
    </row>
    <row r="73" spans="2:17" x14ac:dyDescent="0.25">
      <c r="B73" s="1" t="s">
        <v>85</v>
      </c>
    </row>
    <row r="75" spans="2:17" ht="15.75" thickBot="1" x14ac:dyDescent="0.3"/>
    <row r="76" spans="2:17" ht="27" thickBot="1" x14ac:dyDescent="0.3">
      <c r="B76" s="1393" t="s">
        <v>86</v>
      </c>
      <c r="C76" s="1394"/>
      <c r="D76" s="1394"/>
      <c r="E76" s="1394"/>
      <c r="F76" s="1394"/>
      <c r="G76" s="1394"/>
      <c r="H76" s="1394"/>
      <c r="I76" s="1394"/>
      <c r="J76" s="1394"/>
      <c r="K76" s="1394"/>
      <c r="L76" s="1394"/>
      <c r="M76" s="1394"/>
      <c r="N76" s="1395"/>
    </row>
    <row r="79" spans="2:17" ht="75" x14ac:dyDescent="0.25">
      <c r="B79" s="91" t="s">
        <v>87</v>
      </c>
      <c r="C79" s="91" t="s">
        <v>88</v>
      </c>
      <c r="D79" s="91" t="s">
        <v>89</v>
      </c>
      <c r="E79" s="91" t="s">
        <v>90</v>
      </c>
      <c r="F79" s="91" t="s">
        <v>91</v>
      </c>
      <c r="G79" s="91" t="s">
        <v>92</v>
      </c>
      <c r="H79" s="91" t="s">
        <v>93</v>
      </c>
      <c r="I79" s="91" t="s">
        <v>94</v>
      </c>
      <c r="J79" s="1387" t="s">
        <v>95</v>
      </c>
      <c r="K79" s="1405"/>
      <c r="L79" s="1388"/>
      <c r="M79" s="91" t="s">
        <v>96</v>
      </c>
      <c r="N79" s="91" t="s">
        <v>97</v>
      </c>
      <c r="O79" s="91" t="s">
        <v>98</v>
      </c>
      <c r="P79" s="1387" t="s">
        <v>77</v>
      </c>
      <c r="Q79" s="1388"/>
    </row>
    <row r="80" spans="2:17" ht="30" x14ac:dyDescent="0.25">
      <c r="B80" s="329" t="s">
        <v>1614</v>
      </c>
      <c r="C80" s="739" t="s">
        <v>2051</v>
      </c>
      <c r="D80" s="104" t="s">
        <v>2050</v>
      </c>
      <c r="E80" s="94">
        <v>64740501</v>
      </c>
      <c r="F80" s="104" t="s">
        <v>278</v>
      </c>
      <c r="G80" s="803" t="s">
        <v>533</v>
      </c>
      <c r="H80" s="111">
        <v>39286</v>
      </c>
      <c r="I80" s="96" t="s">
        <v>81</v>
      </c>
      <c r="J80" s="106" t="s">
        <v>2049</v>
      </c>
      <c r="K80" s="269" t="s">
        <v>2048</v>
      </c>
      <c r="L80" s="107" t="s">
        <v>2047</v>
      </c>
      <c r="M80" s="1403" t="s">
        <v>20</v>
      </c>
      <c r="N80" s="1403" t="s">
        <v>21</v>
      </c>
      <c r="O80" s="2090" t="s">
        <v>20</v>
      </c>
      <c r="P80" s="1595" t="s">
        <v>2046</v>
      </c>
      <c r="Q80" s="1596"/>
    </row>
    <row r="81" spans="2:17" ht="60" x14ac:dyDescent="0.25">
      <c r="B81" s="104"/>
      <c r="C81" s="746"/>
      <c r="D81" s="120"/>
      <c r="E81" s="41"/>
      <c r="F81" s="41"/>
      <c r="G81" s="739"/>
      <c r="H81" s="200"/>
      <c r="I81" s="41"/>
      <c r="J81" s="120" t="s">
        <v>1834</v>
      </c>
      <c r="K81" s="200"/>
      <c r="L81" s="120" t="s">
        <v>1833</v>
      </c>
      <c r="M81" s="1397"/>
      <c r="N81" s="1397"/>
      <c r="O81" s="1649"/>
      <c r="P81" s="1667" t="s">
        <v>2045</v>
      </c>
      <c r="Q81" s="1668"/>
    </row>
    <row r="82" spans="2:17" ht="30" x14ac:dyDescent="0.25">
      <c r="B82" s="104"/>
      <c r="C82" s="746"/>
      <c r="D82" s="120"/>
      <c r="E82" s="41"/>
      <c r="F82" s="41"/>
      <c r="G82" s="739"/>
      <c r="H82" s="200"/>
      <c r="I82" s="41"/>
      <c r="J82" s="120" t="s">
        <v>1832</v>
      </c>
      <c r="K82" s="200" t="s">
        <v>1831</v>
      </c>
      <c r="L82" s="120" t="s">
        <v>274</v>
      </c>
      <c r="M82" s="1404"/>
      <c r="N82" s="1404"/>
      <c r="O82" s="2115"/>
      <c r="P82" s="2250"/>
      <c r="Q82" s="2251"/>
    </row>
    <row r="83" spans="2:17" ht="15.75" thickBot="1" x14ac:dyDescent="0.3">
      <c r="B83" s="407"/>
      <c r="C83" s="13"/>
      <c r="D83" s="248"/>
      <c r="G83" s="249"/>
      <c r="H83" s="250"/>
      <c r="J83" s="248"/>
      <c r="K83" s="250"/>
      <c r="L83" s="248"/>
      <c r="M83" s="13"/>
      <c r="N83" s="13"/>
      <c r="O83" s="13"/>
    </row>
    <row r="84" spans="2:17" ht="27" thickBot="1" x14ac:dyDescent="0.3">
      <c r="B84" s="1393" t="s">
        <v>143</v>
      </c>
      <c r="C84" s="1394"/>
      <c r="D84" s="1394"/>
      <c r="E84" s="1394"/>
      <c r="F84" s="1394"/>
      <c r="G84" s="1394"/>
      <c r="H84" s="1394"/>
      <c r="I84" s="1394"/>
      <c r="J84" s="1394"/>
      <c r="K84" s="1394"/>
      <c r="L84" s="1394"/>
      <c r="M84" s="1394"/>
      <c r="N84" s="1395"/>
    </row>
    <row r="87" spans="2:17" ht="30" x14ac:dyDescent="0.25">
      <c r="B87" s="92" t="s">
        <v>19</v>
      </c>
      <c r="C87" s="92" t="s">
        <v>144</v>
      </c>
      <c r="D87" s="1387" t="s">
        <v>77</v>
      </c>
      <c r="E87" s="1388"/>
    </row>
    <row r="88" spans="2:17" x14ac:dyDescent="0.25">
      <c r="B88" s="120" t="s">
        <v>145</v>
      </c>
      <c r="C88" s="746" t="s">
        <v>20</v>
      </c>
      <c r="D88" s="1389"/>
      <c r="E88" s="1389"/>
    </row>
    <row r="91" spans="2:17" ht="26.25" x14ac:dyDescent="0.25">
      <c r="B91" s="1408" t="s">
        <v>146</v>
      </c>
      <c r="C91" s="1409"/>
      <c r="D91" s="1409"/>
      <c r="E91" s="1409"/>
      <c r="F91" s="1409"/>
      <c r="G91" s="1409"/>
      <c r="H91" s="1409"/>
      <c r="I91" s="1409"/>
      <c r="J91" s="1409"/>
      <c r="K91" s="1409"/>
      <c r="L91" s="1409"/>
      <c r="M91" s="1409"/>
      <c r="N91" s="1409"/>
      <c r="O91" s="1409"/>
      <c r="P91" s="1409"/>
    </row>
    <row r="93" spans="2:17" ht="15.75" thickBot="1" x14ac:dyDescent="0.3"/>
    <row r="94" spans="2:17" ht="27" thickBot="1" x14ac:dyDescent="0.3">
      <c r="B94" s="1393" t="s">
        <v>147</v>
      </c>
      <c r="C94" s="1394"/>
      <c r="D94" s="1394"/>
      <c r="E94" s="1394"/>
      <c r="F94" s="1394"/>
      <c r="G94" s="1394"/>
      <c r="H94" s="1394"/>
      <c r="I94" s="1394"/>
      <c r="J94" s="1394"/>
      <c r="K94" s="1394"/>
      <c r="L94" s="1394"/>
      <c r="M94" s="1394"/>
      <c r="N94" s="1395"/>
    </row>
    <row r="96" spans="2:17" ht="15.75" thickBot="1" x14ac:dyDescent="0.3">
      <c r="M96" s="46"/>
      <c r="N96" s="46"/>
    </row>
    <row r="97" spans="1:26" s="13" customFormat="1" ht="60.75" thickBot="1" x14ac:dyDescent="0.3">
      <c r="B97" s="47" t="s">
        <v>35</v>
      </c>
      <c r="C97" s="47" t="s">
        <v>36</v>
      </c>
      <c r="D97" s="47" t="s">
        <v>37</v>
      </c>
      <c r="E97" s="47" t="s">
        <v>38</v>
      </c>
      <c r="F97" s="47" t="s">
        <v>39</v>
      </c>
      <c r="G97" s="47" t="s">
        <v>40</v>
      </c>
      <c r="H97" s="47" t="s">
        <v>41</v>
      </c>
      <c r="I97" s="47" t="s">
        <v>42</v>
      </c>
      <c r="J97" s="47" t="s">
        <v>43</v>
      </c>
      <c r="K97" s="47" t="s">
        <v>44</v>
      </c>
      <c r="L97" s="47" t="s">
        <v>45</v>
      </c>
      <c r="M97" s="48" t="s">
        <v>46</v>
      </c>
      <c r="N97" s="47" t="s">
        <v>47</v>
      </c>
      <c r="O97" s="47" t="s">
        <v>48</v>
      </c>
      <c r="P97" s="49" t="s">
        <v>49</v>
      </c>
      <c r="Q97" s="49" t="s">
        <v>50</v>
      </c>
    </row>
    <row r="98" spans="1:26" s="62" customFormat="1" ht="15.75" thickBot="1" x14ac:dyDescent="0.3">
      <c r="A98" s="50">
        <v>1</v>
      </c>
      <c r="B98" s="1443"/>
      <c r="C98" s="1443"/>
      <c r="D98" s="1443"/>
      <c r="E98" s="1443"/>
      <c r="F98" s="1443"/>
      <c r="G98" s="1443"/>
      <c r="H98" s="1443"/>
      <c r="I98" s="1443"/>
      <c r="J98" s="1443"/>
      <c r="K98" s="1443"/>
      <c r="L98" s="1443"/>
      <c r="M98" s="1444"/>
      <c r="N98" s="75"/>
      <c r="O98" s="77"/>
      <c r="P98" s="77"/>
      <c r="Q98" s="65"/>
      <c r="R98" s="61"/>
      <c r="S98" s="61"/>
      <c r="T98" s="61"/>
      <c r="U98" s="61"/>
      <c r="V98" s="61"/>
      <c r="W98" s="61"/>
      <c r="X98" s="61"/>
      <c r="Y98" s="61"/>
      <c r="Z98" s="61"/>
    </row>
    <row r="99" spans="1:26" s="62" customFormat="1" ht="28.5" x14ac:dyDescent="0.25">
      <c r="A99" s="50">
        <f>+A98+1</f>
        <v>2</v>
      </c>
      <c r="B99" s="519" t="s">
        <v>2042</v>
      </c>
      <c r="C99" s="64" t="s">
        <v>2042</v>
      </c>
      <c r="D99" s="52" t="s">
        <v>318</v>
      </c>
      <c r="E99" s="58">
        <v>701820110174</v>
      </c>
      <c r="F99" s="961" t="s">
        <v>20</v>
      </c>
      <c r="G99" s="54">
        <v>1</v>
      </c>
      <c r="H99" s="55">
        <v>40576</v>
      </c>
      <c r="I99" s="56">
        <v>40908</v>
      </c>
      <c r="J99" s="56" t="s">
        <v>21</v>
      </c>
      <c r="K99" s="57" t="s">
        <v>2044</v>
      </c>
      <c r="L99" s="57"/>
      <c r="M99" s="58">
        <v>196</v>
      </c>
      <c r="N99" s="58">
        <v>196</v>
      </c>
      <c r="O99" s="59">
        <v>117136501</v>
      </c>
      <c r="P99" s="59">
        <v>169</v>
      </c>
      <c r="Q99" s="60"/>
      <c r="R99" s="61"/>
      <c r="S99" s="61"/>
      <c r="T99" s="61"/>
      <c r="U99" s="61"/>
      <c r="V99" s="61"/>
      <c r="W99" s="61"/>
      <c r="X99" s="61"/>
      <c r="Y99" s="61"/>
      <c r="Z99" s="61"/>
    </row>
    <row r="100" spans="1:26" s="62" customFormat="1" ht="42.75" x14ac:dyDescent="0.25">
      <c r="A100" s="50">
        <f>+A99+1</f>
        <v>3</v>
      </c>
      <c r="B100" s="166" t="s">
        <v>2043</v>
      </c>
      <c r="C100" s="60" t="s">
        <v>2043</v>
      </c>
      <c r="D100" s="52" t="s">
        <v>318</v>
      </c>
      <c r="E100" s="58">
        <v>701820090117</v>
      </c>
      <c r="F100" s="166" t="s">
        <v>20</v>
      </c>
      <c r="G100" s="206">
        <v>1</v>
      </c>
      <c r="H100" s="55">
        <v>39844</v>
      </c>
      <c r="I100" s="56">
        <v>40178</v>
      </c>
      <c r="J100" s="56" t="s">
        <v>21</v>
      </c>
      <c r="K100" s="57">
        <v>11</v>
      </c>
      <c r="L100" s="57"/>
      <c r="M100" s="57"/>
      <c r="N100" s="57"/>
      <c r="O100" s="59">
        <v>147170036</v>
      </c>
      <c r="P100" s="59">
        <v>170</v>
      </c>
      <c r="Q100" s="60"/>
      <c r="R100" s="61"/>
      <c r="S100" s="61"/>
      <c r="T100" s="61"/>
      <c r="U100" s="61"/>
      <c r="V100" s="61"/>
      <c r="W100" s="61"/>
      <c r="X100" s="61"/>
      <c r="Y100" s="61"/>
      <c r="Z100" s="61"/>
    </row>
    <row r="101" spans="1:26" s="62" customFormat="1" ht="28.5" x14ac:dyDescent="0.25">
      <c r="A101" s="50">
        <f>+A100+1</f>
        <v>4</v>
      </c>
      <c r="B101" s="519" t="s">
        <v>2042</v>
      </c>
      <c r="C101" s="64" t="s">
        <v>2042</v>
      </c>
      <c r="D101" s="52" t="s">
        <v>318</v>
      </c>
      <c r="E101" s="58">
        <v>701820130230</v>
      </c>
      <c r="F101" s="961" t="s">
        <v>20</v>
      </c>
      <c r="G101" s="206">
        <v>1</v>
      </c>
      <c r="H101" s="55">
        <v>41304</v>
      </c>
      <c r="I101" s="56">
        <v>41639</v>
      </c>
      <c r="J101" s="56" t="s">
        <v>21</v>
      </c>
      <c r="K101" s="57">
        <v>11</v>
      </c>
      <c r="L101" s="57"/>
      <c r="M101" s="58">
        <v>126</v>
      </c>
      <c r="N101" s="58">
        <v>126</v>
      </c>
      <c r="O101" s="59">
        <v>124420626</v>
      </c>
      <c r="P101" s="59">
        <v>171</v>
      </c>
      <c r="Q101" s="60"/>
      <c r="R101" s="61"/>
      <c r="S101" s="61"/>
      <c r="T101" s="61"/>
      <c r="U101" s="61"/>
      <c r="V101" s="61"/>
      <c r="W101" s="61"/>
      <c r="X101" s="61"/>
      <c r="Y101" s="61"/>
      <c r="Z101" s="61"/>
    </row>
    <row r="102" spans="1:26" s="62" customFormat="1" x14ac:dyDescent="0.25">
      <c r="A102" s="50">
        <f>+A101+1</f>
        <v>5</v>
      </c>
      <c r="B102" s="71"/>
      <c r="C102" s="71"/>
      <c r="D102" s="71"/>
      <c r="E102" s="76"/>
      <c r="F102" s="73"/>
      <c r="G102" s="228"/>
      <c r="H102" s="226"/>
      <c r="I102" s="74"/>
      <c r="J102" s="74"/>
      <c r="K102" s="57" t="s">
        <v>2041</v>
      </c>
      <c r="L102" s="57"/>
      <c r="M102" s="58">
        <v>322</v>
      </c>
      <c r="N102" s="58">
        <v>322</v>
      </c>
      <c r="O102" s="59">
        <v>241557127</v>
      </c>
      <c r="P102" s="77"/>
      <c r="Q102" s="65"/>
      <c r="R102" s="61"/>
      <c r="S102" s="61"/>
      <c r="T102" s="61"/>
      <c r="U102" s="61"/>
      <c r="V102" s="61"/>
      <c r="W102" s="61"/>
      <c r="X102" s="61"/>
      <c r="Y102" s="61"/>
      <c r="Z102" s="61"/>
    </row>
    <row r="103" spans="1:26" x14ac:dyDescent="0.25">
      <c r="B103" s="82"/>
      <c r="C103" s="82"/>
      <c r="D103" s="82"/>
      <c r="E103" s="83"/>
      <c r="F103" s="82"/>
      <c r="G103" s="82"/>
      <c r="H103" s="82"/>
      <c r="I103" s="82"/>
      <c r="J103" s="82"/>
      <c r="K103" s="82"/>
      <c r="L103" s="82"/>
      <c r="M103" s="82"/>
      <c r="N103" s="82"/>
      <c r="O103" s="82"/>
      <c r="P103" s="82"/>
    </row>
    <row r="104" spans="1:26" ht="18.75" x14ac:dyDescent="0.25">
      <c r="B104" s="86" t="s">
        <v>151</v>
      </c>
      <c r="C104" s="133" t="s">
        <v>2041</v>
      </c>
      <c r="H104" s="89"/>
      <c r="I104" s="89"/>
      <c r="J104" s="89"/>
      <c r="K104" s="89"/>
      <c r="L104" s="89"/>
      <c r="M104" s="89"/>
      <c r="N104" s="82"/>
      <c r="O104" s="82"/>
      <c r="P104" s="82"/>
    </row>
    <row r="106" spans="1:26" ht="15.75" thickBot="1" x14ac:dyDescent="0.3"/>
    <row r="107" spans="1:26" ht="30.75" thickBot="1" x14ac:dyDescent="0.3">
      <c r="B107" s="134" t="s">
        <v>152</v>
      </c>
      <c r="C107" s="135" t="s">
        <v>153</v>
      </c>
      <c r="D107" s="134" t="s">
        <v>29</v>
      </c>
      <c r="E107" s="135" t="s">
        <v>154</v>
      </c>
    </row>
    <row r="108" spans="1:26" x14ac:dyDescent="0.25">
      <c r="B108" s="136" t="s">
        <v>155</v>
      </c>
      <c r="C108" s="137">
        <v>20</v>
      </c>
      <c r="D108" s="137">
        <v>0</v>
      </c>
      <c r="E108" s="1396">
        <f>+D108+D109+D110</f>
        <v>40</v>
      </c>
    </row>
    <row r="109" spans="1:26" x14ac:dyDescent="0.25">
      <c r="B109" s="136" t="s">
        <v>156</v>
      </c>
      <c r="C109" s="740">
        <v>30</v>
      </c>
      <c r="D109" s="746">
        <v>0</v>
      </c>
      <c r="E109" s="1397"/>
    </row>
    <row r="110" spans="1:26" ht="15.75" thickBot="1" x14ac:dyDescent="0.3">
      <c r="B110" s="136" t="s">
        <v>157</v>
      </c>
      <c r="C110" s="139">
        <v>40</v>
      </c>
      <c r="D110" s="139">
        <v>40</v>
      </c>
      <c r="E110" s="1398"/>
    </row>
    <row r="112" spans="1:26" ht="15.75" thickBot="1" x14ac:dyDescent="0.3"/>
    <row r="113" spans="2:17" ht="27" thickBot="1" x14ac:dyDescent="0.3">
      <c r="B113" s="1393" t="s">
        <v>158</v>
      </c>
      <c r="C113" s="1394"/>
      <c r="D113" s="1394"/>
      <c r="E113" s="1394"/>
      <c r="F113" s="1394"/>
      <c r="G113" s="1394"/>
      <c r="H113" s="1394"/>
      <c r="I113" s="1394"/>
      <c r="J113" s="1394"/>
      <c r="K113" s="1394"/>
      <c r="L113" s="1394"/>
      <c r="M113" s="1394"/>
      <c r="N113" s="1395"/>
    </row>
    <row r="115" spans="2:17" ht="75" x14ac:dyDescent="0.25">
      <c r="B115" s="91" t="s">
        <v>87</v>
      </c>
      <c r="C115" s="91" t="s">
        <v>88</v>
      </c>
      <c r="D115" s="91" t="s">
        <v>89</v>
      </c>
      <c r="E115" s="91" t="s">
        <v>90</v>
      </c>
      <c r="F115" s="91" t="s">
        <v>91</v>
      </c>
      <c r="G115" s="91" t="s">
        <v>92</v>
      </c>
      <c r="H115" s="91" t="s">
        <v>93</v>
      </c>
      <c r="I115" s="91" t="s">
        <v>94</v>
      </c>
      <c r="J115" s="1387" t="s">
        <v>95</v>
      </c>
      <c r="K115" s="1405"/>
      <c r="L115" s="1388"/>
      <c r="M115" s="91" t="s">
        <v>96</v>
      </c>
      <c r="N115" s="91" t="s">
        <v>97</v>
      </c>
      <c r="O115" s="91" t="s">
        <v>98</v>
      </c>
      <c r="P115" s="1387" t="s">
        <v>77</v>
      </c>
      <c r="Q115" s="1388"/>
    </row>
    <row r="116" spans="2:17" x14ac:dyDescent="0.25">
      <c r="B116" s="104" t="s">
        <v>320</v>
      </c>
      <c r="C116" s="803"/>
      <c r="D116" s="104"/>
      <c r="E116" s="94"/>
      <c r="F116" s="41"/>
      <c r="G116" s="41"/>
      <c r="H116" s="111"/>
      <c r="I116" s="95"/>
      <c r="J116" s="41"/>
      <c r="K116" s="41"/>
      <c r="L116" s="41"/>
      <c r="M116" s="746"/>
      <c r="N116" s="746"/>
      <c r="O116" s="746"/>
      <c r="P116" s="1410"/>
      <c r="Q116" s="1411"/>
    </row>
    <row r="117" spans="2:17" ht="30" x14ac:dyDescent="0.25">
      <c r="B117" s="1520" t="s">
        <v>165</v>
      </c>
      <c r="C117" s="1520" t="s">
        <v>2036</v>
      </c>
      <c r="D117" s="1577" t="s">
        <v>2040</v>
      </c>
      <c r="E117" s="1522">
        <v>64705079</v>
      </c>
      <c r="F117" s="1522" t="s">
        <v>2039</v>
      </c>
      <c r="G117" s="1522" t="s">
        <v>161</v>
      </c>
      <c r="H117" s="1516">
        <v>41158</v>
      </c>
      <c r="I117" s="1484" t="s">
        <v>81</v>
      </c>
      <c r="J117" s="104" t="s">
        <v>266</v>
      </c>
      <c r="K117" s="269" t="s">
        <v>2038</v>
      </c>
      <c r="L117" s="107" t="s">
        <v>245</v>
      </c>
      <c r="M117" s="746" t="s">
        <v>20</v>
      </c>
      <c r="N117" s="746" t="s">
        <v>21</v>
      </c>
      <c r="O117" s="746" t="s">
        <v>20</v>
      </c>
      <c r="P117" s="1410"/>
      <c r="Q117" s="1411"/>
    </row>
    <row r="118" spans="2:17" ht="45" x14ac:dyDescent="0.25">
      <c r="B118" s="1521"/>
      <c r="C118" s="1521"/>
      <c r="D118" s="1579"/>
      <c r="E118" s="1517"/>
      <c r="F118" s="1517"/>
      <c r="G118" s="1517"/>
      <c r="H118" s="1523"/>
      <c r="I118" s="1486"/>
      <c r="J118" s="104" t="s">
        <v>1837</v>
      </c>
      <c r="K118" s="269" t="s">
        <v>2037</v>
      </c>
      <c r="L118" s="107" t="s">
        <v>245</v>
      </c>
      <c r="M118" s="746"/>
      <c r="N118" s="746"/>
      <c r="O118" s="746"/>
      <c r="P118" s="1410"/>
      <c r="Q118" s="1411"/>
    </row>
    <row r="119" spans="2:17" ht="30" x14ac:dyDescent="0.25">
      <c r="B119" s="104" t="s">
        <v>175</v>
      </c>
      <c r="C119" s="803" t="s">
        <v>2036</v>
      </c>
      <c r="D119" s="120" t="s">
        <v>2035</v>
      </c>
      <c r="E119" s="94">
        <v>92538883</v>
      </c>
      <c r="F119" s="104" t="s">
        <v>2034</v>
      </c>
      <c r="G119" s="804" t="s">
        <v>161</v>
      </c>
      <c r="H119" s="111">
        <v>39400</v>
      </c>
      <c r="I119" s="95" t="s">
        <v>81</v>
      </c>
      <c r="J119" s="104"/>
      <c r="K119" s="269"/>
      <c r="L119" s="97"/>
      <c r="M119" s="746" t="s">
        <v>20</v>
      </c>
      <c r="N119" s="746" t="s">
        <v>20</v>
      </c>
      <c r="O119" s="746" t="s">
        <v>20</v>
      </c>
      <c r="P119" s="1392"/>
      <c r="Q119" s="1392"/>
    </row>
    <row r="120" spans="2:17" x14ac:dyDescent="0.25">
      <c r="B120" s="104"/>
      <c r="C120" s="13"/>
      <c r="F120" s="248"/>
      <c r="H120" s="250"/>
      <c r="K120" s="250"/>
      <c r="M120" s="13"/>
      <c r="N120" s="13"/>
      <c r="O120" s="13"/>
    </row>
    <row r="121" spans="2:17" x14ac:dyDescent="0.25">
      <c r="C121" s="13"/>
      <c r="D121" s="248"/>
      <c r="G121" s="248"/>
      <c r="K121" s="250"/>
      <c r="M121" s="13"/>
      <c r="N121" s="13"/>
      <c r="O121" s="13"/>
    </row>
    <row r="122" spans="2:17" ht="15.75" thickBot="1" x14ac:dyDescent="0.3">
      <c r="C122" s="13"/>
    </row>
    <row r="123" spans="2:17" ht="30" x14ac:dyDescent="0.25">
      <c r="B123" s="42" t="s">
        <v>19</v>
      </c>
      <c r="C123" s="42" t="s">
        <v>152</v>
      </c>
      <c r="D123" s="91" t="s">
        <v>153</v>
      </c>
      <c r="E123" s="42" t="s">
        <v>29</v>
      </c>
      <c r="F123" s="135" t="s">
        <v>182</v>
      </c>
      <c r="G123" s="147"/>
    </row>
    <row r="124" spans="2:17" ht="108" x14ac:dyDescent="0.2">
      <c r="B124" s="1399" t="s">
        <v>183</v>
      </c>
      <c r="C124" s="148" t="s">
        <v>184</v>
      </c>
      <c r="D124" s="746">
        <v>25</v>
      </c>
      <c r="E124" s="746">
        <v>0</v>
      </c>
      <c r="F124" s="1400">
        <f>+E124+E125+E126</f>
        <v>10</v>
      </c>
      <c r="G124" s="149"/>
    </row>
    <row r="125" spans="2:17" ht="96" x14ac:dyDescent="0.2">
      <c r="B125" s="1399"/>
      <c r="C125" s="148" t="s">
        <v>185</v>
      </c>
      <c r="D125" s="739">
        <v>25</v>
      </c>
      <c r="E125" s="746">
        <v>0</v>
      </c>
      <c r="F125" s="1401"/>
      <c r="G125" s="149"/>
    </row>
    <row r="126" spans="2:17" ht="60" x14ac:dyDescent="0.2">
      <c r="B126" s="1399"/>
      <c r="C126" s="148" t="s">
        <v>186</v>
      </c>
      <c r="D126" s="746">
        <v>10</v>
      </c>
      <c r="E126" s="746">
        <v>10</v>
      </c>
      <c r="F126" s="1402"/>
      <c r="G126" s="149"/>
    </row>
    <row r="127" spans="2:17" x14ac:dyDescent="0.25">
      <c r="C127"/>
    </row>
    <row r="130" spans="2:5" x14ac:dyDescent="0.25">
      <c r="B130" s="39" t="s">
        <v>187</v>
      </c>
    </row>
    <row r="133" spans="2:5" x14ac:dyDescent="0.25">
      <c r="B133" s="40" t="s">
        <v>19</v>
      </c>
      <c r="C133" s="40" t="s">
        <v>28</v>
      </c>
      <c r="D133" s="42" t="s">
        <v>29</v>
      </c>
      <c r="E133" s="42" t="s">
        <v>30</v>
      </c>
    </row>
    <row r="134" spans="2:5" ht="28.5" x14ac:dyDescent="0.25">
      <c r="B134" s="43" t="s">
        <v>188</v>
      </c>
      <c r="C134" s="813">
        <v>40</v>
      </c>
      <c r="D134" s="746">
        <f>+E108</f>
        <v>40</v>
      </c>
      <c r="E134" s="1403">
        <f>+D134+D135</f>
        <v>50</v>
      </c>
    </row>
    <row r="135" spans="2:5" ht="42.75" x14ac:dyDescent="0.25">
      <c r="B135" s="43" t="s">
        <v>189</v>
      </c>
      <c r="C135" s="813">
        <v>60</v>
      </c>
      <c r="D135" s="746">
        <f>+F124</f>
        <v>10</v>
      </c>
      <c r="E135" s="1404"/>
    </row>
  </sheetData>
  <mergeCells count="54">
    <mergeCell ref="B2:P2"/>
    <mergeCell ref="B4:P4"/>
    <mergeCell ref="C6:N6"/>
    <mergeCell ref="C7:N7"/>
    <mergeCell ref="C8:N8"/>
    <mergeCell ref="B55:B56"/>
    <mergeCell ref="C55:C56"/>
    <mergeCell ref="D55:E55"/>
    <mergeCell ref="C59:N59"/>
    <mergeCell ref="C9:N9"/>
    <mergeCell ref="C10:E10"/>
    <mergeCell ref="B14:C21"/>
    <mergeCell ref="B22:C22"/>
    <mergeCell ref="E40:E41"/>
    <mergeCell ref="M45:N45"/>
    <mergeCell ref="D87:E87"/>
    <mergeCell ref="B61:N61"/>
    <mergeCell ref="O64:P64"/>
    <mergeCell ref="O65:P65"/>
    <mergeCell ref="O67:P67"/>
    <mergeCell ref="B76:N76"/>
    <mergeCell ref="J79:L79"/>
    <mergeCell ref="P79:Q79"/>
    <mergeCell ref="M80:M82"/>
    <mergeCell ref="N80:N82"/>
    <mergeCell ref="O68:P70"/>
    <mergeCell ref="O80:O82"/>
    <mergeCell ref="P80:Q80"/>
    <mergeCell ref="P81:Q81"/>
    <mergeCell ref="P82:Q82"/>
    <mergeCell ref="B84:N84"/>
    <mergeCell ref="D88:E88"/>
    <mergeCell ref="B91:P91"/>
    <mergeCell ref="B94:N94"/>
    <mergeCell ref="I117:I118"/>
    <mergeCell ref="P117:Q117"/>
    <mergeCell ref="P118:Q118"/>
    <mergeCell ref="F117:F118"/>
    <mergeCell ref="B98:M98"/>
    <mergeCell ref="P119:Q119"/>
    <mergeCell ref="E108:E110"/>
    <mergeCell ref="B113:N113"/>
    <mergeCell ref="J115:L115"/>
    <mergeCell ref="P115:Q115"/>
    <mergeCell ref="P116:Q116"/>
    <mergeCell ref="B117:B118"/>
    <mergeCell ref="C117:C118"/>
    <mergeCell ref="D117:D118"/>
    <mergeCell ref="E117:E118"/>
    <mergeCell ref="B124:B126"/>
    <mergeCell ref="F124:F126"/>
    <mergeCell ref="E134:E135"/>
    <mergeCell ref="G117:G118"/>
    <mergeCell ref="H117:H118"/>
  </mergeCells>
  <dataValidations count="2">
    <dataValidation type="list" allowBlank="1" showInputMessage="1" showErrorMessage="1" sqref="WVE983051 A65547 IS65547 SO65547 ACK65547 AMG65547 AWC65547 BFY65547 BPU65547 BZQ65547 CJM65547 CTI65547 DDE65547 DNA65547 DWW65547 EGS65547 EQO65547 FAK65547 FKG65547 FUC65547 GDY65547 GNU65547 GXQ65547 HHM65547 HRI65547 IBE65547 ILA65547 IUW65547 JES65547 JOO65547 JYK65547 KIG65547 KSC65547 LBY65547 LLU65547 LVQ65547 MFM65547 MPI65547 MZE65547 NJA65547 NSW65547 OCS65547 OMO65547 OWK65547 PGG65547 PQC65547 PZY65547 QJU65547 QTQ65547 RDM65547 RNI65547 RXE65547 SHA65547 SQW65547 TAS65547 TKO65547 TUK65547 UEG65547 UOC65547 UXY65547 VHU65547 VRQ65547 WBM65547 WLI65547 WVE65547 A131083 IS131083 SO131083 ACK131083 AMG131083 AWC131083 BFY131083 BPU131083 BZQ131083 CJM131083 CTI131083 DDE131083 DNA131083 DWW131083 EGS131083 EQO131083 FAK131083 FKG131083 FUC131083 GDY131083 GNU131083 GXQ131083 HHM131083 HRI131083 IBE131083 ILA131083 IUW131083 JES131083 JOO131083 JYK131083 KIG131083 KSC131083 LBY131083 LLU131083 LVQ131083 MFM131083 MPI131083 MZE131083 NJA131083 NSW131083 OCS131083 OMO131083 OWK131083 PGG131083 PQC131083 PZY131083 QJU131083 QTQ131083 RDM131083 RNI131083 RXE131083 SHA131083 SQW131083 TAS131083 TKO131083 TUK131083 UEG131083 UOC131083 UXY131083 VHU131083 VRQ131083 WBM131083 WLI131083 WVE131083 A196619 IS196619 SO196619 ACK196619 AMG196619 AWC196619 BFY196619 BPU196619 BZQ196619 CJM196619 CTI196619 DDE196619 DNA196619 DWW196619 EGS196619 EQO196619 FAK196619 FKG196619 FUC196619 GDY196619 GNU196619 GXQ196619 HHM196619 HRI196619 IBE196619 ILA196619 IUW196619 JES196619 JOO196619 JYK196619 KIG196619 KSC196619 LBY196619 LLU196619 LVQ196619 MFM196619 MPI196619 MZE196619 NJA196619 NSW196619 OCS196619 OMO196619 OWK196619 PGG196619 PQC196619 PZY196619 QJU196619 QTQ196619 RDM196619 RNI196619 RXE196619 SHA196619 SQW196619 TAS196619 TKO196619 TUK196619 UEG196619 UOC196619 UXY196619 VHU196619 VRQ196619 WBM196619 WLI196619 WVE196619 A262155 IS262155 SO262155 ACK262155 AMG262155 AWC262155 BFY262155 BPU262155 BZQ262155 CJM262155 CTI262155 DDE262155 DNA262155 DWW262155 EGS262155 EQO262155 FAK262155 FKG262155 FUC262155 GDY262155 GNU262155 GXQ262155 HHM262155 HRI262155 IBE262155 ILA262155 IUW262155 JES262155 JOO262155 JYK262155 KIG262155 KSC262155 LBY262155 LLU262155 LVQ262155 MFM262155 MPI262155 MZE262155 NJA262155 NSW262155 OCS262155 OMO262155 OWK262155 PGG262155 PQC262155 PZY262155 QJU262155 QTQ262155 RDM262155 RNI262155 RXE262155 SHA262155 SQW262155 TAS262155 TKO262155 TUK262155 UEG262155 UOC262155 UXY262155 VHU262155 VRQ262155 WBM262155 WLI262155 WVE262155 A327691 IS327691 SO327691 ACK327691 AMG327691 AWC327691 BFY327691 BPU327691 BZQ327691 CJM327691 CTI327691 DDE327691 DNA327691 DWW327691 EGS327691 EQO327691 FAK327691 FKG327691 FUC327691 GDY327691 GNU327691 GXQ327691 HHM327691 HRI327691 IBE327691 ILA327691 IUW327691 JES327691 JOO327691 JYK327691 KIG327691 KSC327691 LBY327691 LLU327691 LVQ327691 MFM327691 MPI327691 MZE327691 NJA327691 NSW327691 OCS327691 OMO327691 OWK327691 PGG327691 PQC327691 PZY327691 QJU327691 QTQ327691 RDM327691 RNI327691 RXE327691 SHA327691 SQW327691 TAS327691 TKO327691 TUK327691 UEG327691 UOC327691 UXY327691 VHU327691 VRQ327691 WBM327691 WLI327691 WVE327691 A393227 IS393227 SO393227 ACK393227 AMG393227 AWC393227 BFY393227 BPU393227 BZQ393227 CJM393227 CTI393227 DDE393227 DNA393227 DWW393227 EGS393227 EQO393227 FAK393227 FKG393227 FUC393227 GDY393227 GNU393227 GXQ393227 HHM393227 HRI393227 IBE393227 ILA393227 IUW393227 JES393227 JOO393227 JYK393227 KIG393227 KSC393227 LBY393227 LLU393227 LVQ393227 MFM393227 MPI393227 MZE393227 NJA393227 NSW393227 OCS393227 OMO393227 OWK393227 PGG393227 PQC393227 PZY393227 QJU393227 QTQ393227 RDM393227 RNI393227 RXE393227 SHA393227 SQW393227 TAS393227 TKO393227 TUK393227 UEG393227 UOC393227 UXY393227 VHU393227 VRQ393227 WBM393227 WLI393227 WVE393227 A458763 IS458763 SO458763 ACK458763 AMG458763 AWC458763 BFY458763 BPU458763 BZQ458763 CJM458763 CTI458763 DDE458763 DNA458763 DWW458763 EGS458763 EQO458763 FAK458763 FKG458763 FUC458763 GDY458763 GNU458763 GXQ458763 HHM458763 HRI458763 IBE458763 ILA458763 IUW458763 JES458763 JOO458763 JYK458763 KIG458763 KSC458763 LBY458763 LLU458763 LVQ458763 MFM458763 MPI458763 MZE458763 NJA458763 NSW458763 OCS458763 OMO458763 OWK458763 PGG458763 PQC458763 PZY458763 QJU458763 QTQ458763 RDM458763 RNI458763 RXE458763 SHA458763 SQW458763 TAS458763 TKO458763 TUK458763 UEG458763 UOC458763 UXY458763 VHU458763 VRQ458763 WBM458763 WLI458763 WVE458763 A524299 IS524299 SO524299 ACK524299 AMG524299 AWC524299 BFY524299 BPU524299 BZQ524299 CJM524299 CTI524299 DDE524299 DNA524299 DWW524299 EGS524299 EQO524299 FAK524299 FKG524299 FUC524299 GDY524299 GNU524299 GXQ524299 HHM524299 HRI524299 IBE524299 ILA524299 IUW524299 JES524299 JOO524299 JYK524299 KIG524299 KSC524299 LBY524299 LLU524299 LVQ524299 MFM524299 MPI524299 MZE524299 NJA524299 NSW524299 OCS524299 OMO524299 OWK524299 PGG524299 PQC524299 PZY524299 QJU524299 QTQ524299 RDM524299 RNI524299 RXE524299 SHA524299 SQW524299 TAS524299 TKO524299 TUK524299 UEG524299 UOC524299 UXY524299 VHU524299 VRQ524299 WBM524299 WLI524299 WVE524299 A589835 IS589835 SO589835 ACK589835 AMG589835 AWC589835 BFY589835 BPU589835 BZQ589835 CJM589835 CTI589835 DDE589835 DNA589835 DWW589835 EGS589835 EQO589835 FAK589835 FKG589835 FUC589835 GDY589835 GNU589835 GXQ589835 HHM589835 HRI589835 IBE589835 ILA589835 IUW589835 JES589835 JOO589835 JYK589835 KIG589835 KSC589835 LBY589835 LLU589835 LVQ589835 MFM589835 MPI589835 MZE589835 NJA589835 NSW589835 OCS589835 OMO589835 OWK589835 PGG589835 PQC589835 PZY589835 QJU589835 QTQ589835 RDM589835 RNI589835 RXE589835 SHA589835 SQW589835 TAS589835 TKO589835 TUK589835 UEG589835 UOC589835 UXY589835 VHU589835 VRQ589835 WBM589835 WLI589835 WVE589835 A655371 IS655371 SO655371 ACK655371 AMG655371 AWC655371 BFY655371 BPU655371 BZQ655371 CJM655371 CTI655371 DDE655371 DNA655371 DWW655371 EGS655371 EQO655371 FAK655371 FKG655371 FUC655371 GDY655371 GNU655371 GXQ655371 HHM655371 HRI655371 IBE655371 ILA655371 IUW655371 JES655371 JOO655371 JYK655371 KIG655371 KSC655371 LBY655371 LLU655371 LVQ655371 MFM655371 MPI655371 MZE655371 NJA655371 NSW655371 OCS655371 OMO655371 OWK655371 PGG655371 PQC655371 PZY655371 QJU655371 QTQ655371 RDM655371 RNI655371 RXE655371 SHA655371 SQW655371 TAS655371 TKO655371 TUK655371 UEG655371 UOC655371 UXY655371 VHU655371 VRQ655371 WBM655371 WLI655371 WVE655371 A720907 IS720907 SO720907 ACK720907 AMG720907 AWC720907 BFY720907 BPU720907 BZQ720907 CJM720907 CTI720907 DDE720907 DNA720907 DWW720907 EGS720907 EQO720907 FAK720907 FKG720907 FUC720907 GDY720907 GNU720907 GXQ720907 HHM720907 HRI720907 IBE720907 ILA720907 IUW720907 JES720907 JOO720907 JYK720907 KIG720907 KSC720907 LBY720907 LLU720907 LVQ720907 MFM720907 MPI720907 MZE720907 NJA720907 NSW720907 OCS720907 OMO720907 OWK720907 PGG720907 PQC720907 PZY720907 QJU720907 QTQ720907 RDM720907 RNI720907 RXE720907 SHA720907 SQW720907 TAS720907 TKO720907 TUK720907 UEG720907 UOC720907 UXY720907 VHU720907 VRQ720907 WBM720907 WLI720907 WVE720907 A786443 IS786443 SO786443 ACK786443 AMG786443 AWC786443 BFY786443 BPU786443 BZQ786443 CJM786443 CTI786443 DDE786443 DNA786443 DWW786443 EGS786443 EQO786443 FAK786443 FKG786443 FUC786443 GDY786443 GNU786443 GXQ786443 HHM786443 HRI786443 IBE786443 ILA786443 IUW786443 JES786443 JOO786443 JYK786443 KIG786443 KSC786443 LBY786443 LLU786443 LVQ786443 MFM786443 MPI786443 MZE786443 NJA786443 NSW786443 OCS786443 OMO786443 OWK786443 PGG786443 PQC786443 PZY786443 QJU786443 QTQ786443 RDM786443 RNI786443 RXE786443 SHA786443 SQW786443 TAS786443 TKO786443 TUK786443 UEG786443 UOC786443 UXY786443 VHU786443 VRQ786443 WBM786443 WLI786443 WVE786443 A851979 IS851979 SO851979 ACK851979 AMG851979 AWC851979 BFY851979 BPU851979 BZQ851979 CJM851979 CTI851979 DDE851979 DNA851979 DWW851979 EGS851979 EQO851979 FAK851979 FKG851979 FUC851979 GDY851979 GNU851979 GXQ851979 HHM851979 HRI851979 IBE851979 ILA851979 IUW851979 JES851979 JOO851979 JYK851979 KIG851979 KSC851979 LBY851979 LLU851979 LVQ851979 MFM851979 MPI851979 MZE851979 NJA851979 NSW851979 OCS851979 OMO851979 OWK851979 PGG851979 PQC851979 PZY851979 QJU851979 QTQ851979 RDM851979 RNI851979 RXE851979 SHA851979 SQW851979 TAS851979 TKO851979 TUK851979 UEG851979 UOC851979 UXY851979 VHU851979 VRQ851979 WBM851979 WLI851979 WVE851979 A917515 IS917515 SO917515 ACK917515 AMG917515 AWC917515 BFY917515 BPU917515 BZQ917515 CJM917515 CTI917515 DDE917515 DNA917515 DWW917515 EGS917515 EQO917515 FAK917515 FKG917515 FUC917515 GDY917515 GNU917515 GXQ917515 HHM917515 HRI917515 IBE917515 ILA917515 IUW917515 JES917515 JOO917515 JYK917515 KIG917515 KSC917515 LBY917515 LLU917515 LVQ917515 MFM917515 MPI917515 MZE917515 NJA917515 NSW917515 OCS917515 OMO917515 OWK917515 PGG917515 PQC917515 PZY917515 QJU917515 QTQ917515 RDM917515 RNI917515 RXE917515 SHA917515 SQW917515 TAS917515 TKO917515 TUK917515 UEG917515 UOC917515 UXY917515 VHU917515 VRQ917515 WBM917515 WLI917515 WVE917515 A983051 IS983051 SO983051 ACK983051 AMG983051 AWC983051 BFY983051 BPU983051 BZQ983051 CJM983051 CTI983051 DDE983051 DNA983051 DWW983051 EGS983051 EQO983051 FAK983051 FKG983051 FUC983051 GDY983051 GNU983051 GXQ983051 HHM983051 HRI983051 IBE983051 ILA983051 IUW983051 JES983051 JOO983051 JYK983051 KIG983051 KSC983051 LBY983051 LLU983051 LVQ983051 MFM983051 MPI983051 MZE983051 NJA983051 NSW983051 OCS983051 OMO983051 OWK983051 PGG983051 PQC983051 PZY983051 QJU983051 QTQ983051 RDM983051 RNI983051 RXE983051 SHA983051 SQW983051 TAS983051 TKO983051 TUK983051 UEG983051 UOC983051 UXY983051 VHU983051 VRQ983051 WBM983051 WLI98305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1 WLL983051 C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C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C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C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C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C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C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C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C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C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C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C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C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C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C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56"/>
  <sheetViews>
    <sheetView topLeftCell="C23" zoomScale="70" zoomScaleNormal="70" workbookViewId="0">
      <selection activeCell="E32" sqref="E32"/>
    </sheetView>
  </sheetViews>
  <sheetFormatPr baseColWidth="10" defaultRowHeight="15" x14ac:dyDescent="0.25"/>
  <cols>
    <col min="1" max="1" width="3.140625" style="1" bestFit="1" customWidth="1"/>
    <col min="2" max="2" width="102.7109375" style="1" bestFit="1" customWidth="1"/>
    <col min="3" max="3" width="35.140625" style="1" customWidth="1"/>
    <col min="4" max="4" width="36.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18.85546875" style="1" customWidth="1"/>
    <col min="12" max="12" width="19.28515625" style="1" customWidth="1"/>
    <col min="13" max="13" width="18.7109375" style="1" customWidth="1"/>
    <col min="14" max="14" width="22.140625" style="1" customWidth="1"/>
    <col min="15" max="15" width="26.140625" style="1" customWidth="1"/>
    <col min="16" max="16" width="19.5703125" style="1" bestFit="1" customWidth="1"/>
    <col min="17" max="17" width="51.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73" t="s">
        <v>5824</v>
      </c>
      <c r="D6" s="1533"/>
      <c r="E6" s="1533"/>
      <c r="F6" s="1533"/>
      <c r="G6" s="1533"/>
      <c r="H6" s="1533"/>
      <c r="I6" s="1533"/>
      <c r="J6" s="1533"/>
      <c r="K6" s="1533"/>
      <c r="L6" s="1533"/>
      <c r="M6" s="1533"/>
      <c r="N6" s="1574"/>
    </row>
    <row r="7" spans="2:16" ht="16.5" thickBot="1" x14ac:dyDescent="0.3">
      <c r="B7" s="3" t="s">
        <v>4</v>
      </c>
      <c r="C7" s="1376"/>
      <c r="D7" s="1376"/>
      <c r="E7" s="1376"/>
      <c r="F7" s="1376"/>
      <c r="G7" s="1376"/>
      <c r="H7" s="1376"/>
      <c r="I7" s="1376"/>
      <c r="J7" s="1376"/>
      <c r="K7" s="1376"/>
      <c r="L7" s="1376"/>
      <c r="M7" s="1376"/>
      <c r="N7" s="1376"/>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5823</v>
      </c>
      <c r="C10" s="1415">
        <v>5</v>
      </c>
      <c r="D10" s="1415"/>
      <c r="E10" s="1416"/>
      <c r="F10" s="4"/>
      <c r="G10" s="4"/>
      <c r="H10" s="4"/>
      <c r="I10" s="4"/>
      <c r="J10" s="4"/>
      <c r="K10" s="4"/>
      <c r="L10" s="4"/>
      <c r="M10" s="4"/>
      <c r="N10" s="5"/>
    </row>
    <row r="11" spans="2:16" ht="16.5" thickBot="1" x14ac:dyDescent="0.3">
      <c r="B11" s="6" t="s">
        <v>10</v>
      </c>
      <c r="C11" s="281">
        <v>41978</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5</v>
      </c>
      <c r="E15" s="18">
        <v>1333161620</v>
      </c>
      <c r="F15" s="357">
        <v>490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v>5</v>
      </c>
      <c r="E22" s="18">
        <v>1333161620</v>
      </c>
      <c r="F22" s="357">
        <v>490</v>
      </c>
      <c r="G22" s="20"/>
      <c r="H22" s="23"/>
      <c r="I22" s="13"/>
      <c r="J22" s="13"/>
      <c r="K22" s="13"/>
      <c r="L22" s="13"/>
      <c r="M22" s="13"/>
      <c r="N22" s="24"/>
    </row>
    <row r="23" spans="1:14" ht="30.75" thickBot="1" x14ac:dyDescent="0.3">
      <c r="A23" s="27"/>
      <c r="B23" s="28" t="s">
        <v>16</v>
      </c>
      <c r="C23" s="28" t="s">
        <v>17</v>
      </c>
      <c r="E23" s="17"/>
      <c r="F23" s="17"/>
      <c r="G23" s="17"/>
      <c r="H23" s="17"/>
      <c r="I23" s="29"/>
      <c r="J23" s="29"/>
      <c r="K23" s="29"/>
      <c r="L23" s="29"/>
      <c r="M23" s="29"/>
    </row>
    <row r="24" spans="1:14" ht="15.75" thickBot="1" x14ac:dyDescent="0.3">
      <c r="A24" s="30">
        <v>1</v>
      </c>
      <c r="C24" s="31">
        <f>+F22*0.8</f>
        <v>392</v>
      </c>
      <c r="D24" s="32"/>
      <c r="E24" s="33">
        <f>E22</f>
        <v>1333161620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1375" t="s">
        <v>20</v>
      </c>
      <c r="D30" s="41"/>
      <c r="E30"/>
      <c r="F30"/>
      <c r="G30"/>
      <c r="H30"/>
      <c r="I30" s="13"/>
      <c r="J30" s="13"/>
      <c r="K30" s="13"/>
      <c r="L30" s="13"/>
      <c r="M30" s="13"/>
      <c r="N30" s="14"/>
    </row>
    <row r="31" spans="1:14" x14ac:dyDescent="0.25">
      <c r="A31" s="36"/>
      <c r="B31" s="41" t="s">
        <v>24</v>
      </c>
      <c r="C31" s="1375" t="s">
        <v>20</v>
      </c>
      <c r="D31" s="41"/>
      <c r="E31"/>
      <c r="F31"/>
      <c r="G31"/>
      <c r="H31"/>
      <c r="I31" s="13"/>
      <c r="J31" s="13"/>
      <c r="K31" s="13"/>
      <c r="L31" s="13"/>
      <c r="M31" s="13"/>
      <c r="N31" s="14"/>
    </row>
    <row r="32" spans="1:14" x14ac:dyDescent="0.25">
      <c r="A32" s="36"/>
      <c r="B32" s="41" t="s">
        <v>25</v>
      </c>
      <c r="C32" s="1375" t="s">
        <v>20</v>
      </c>
      <c r="D32" s="41"/>
      <c r="E32"/>
      <c r="F32"/>
      <c r="G32"/>
      <c r="H32"/>
      <c r="I32" s="13"/>
      <c r="J32" s="13"/>
      <c r="K32" s="13"/>
      <c r="L32" s="13"/>
      <c r="M32" s="13"/>
      <c r="N32" s="14"/>
    </row>
    <row r="33" spans="1:17" x14ac:dyDescent="0.25">
      <c r="A33" s="36"/>
      <c r="B33" s="41" t="s">
        <v>26</v>
      </c>
      <c r="C33" s="1375"/>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100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56.25" x14ac:dyDescent="0.25">
      <c r="A49" s="50">
        <v>1</v>
      </c>
      <c r="B49" s="64" t="s">
        <v>2409</v>
      </c>
      <c r="C49" s="52" t="s">
        <v>2409</v>
      </c>
      <c r="D49" s="52" t="s">
        <v>5737</v>
      </c>
      <c r="E49" s="58">
        <v>701820110097</v>
      </c>
      <c r="F49" s="63" t="s">
        <v>5822</v>
      </c>
      <c r="G49" s="54" t="s">
        <v>368</v>
      </c>
      <c r="H49" s="55">
        <v>40560</v>
      </c>
      <c r="I49" s="55">
        <v>40908</v>
      </c>
      <c r="J49" s="56" t="s">
        <v>21</v>
      </c>
      <c r="K49" s="58">
        <v>11</v>
      </c>
      <c r="L49" s="56" t="s">
        <v>368</v>
      </c>
      <c r="M49" s="58">
        <v>376</v>
      </c>
      <c r="N49" s="58">
        <v>100</v>
      </c>
      <c r="O49" s="1371">
        <v>212537462</v>
      </c>
      <c r="P49" s="290" t="s">
        <v>443</v>
      </c>
      <c r="Q49" s="65" t="s">
        <v>496</v>
      </c>
      <c r="R49" s="61"/>
      <c r="S49" s="61"/>
      <c r="T49" s="61"/>
      <c r="U49" s="61"/>
      <c r="V49" s="61"/>
      <c r="W49" s="61"/>
      <c r="X49" s="61"/>
      <c r="Y49" s="61"/>
      <c r="Z49" s="61"/>
    </row>
    <row r="50" spans="1:26" s="62" customFormat="1" ht="399" x14ac:dyDescent="0.25">
      <c r="A50" s="50">
        <f>+A49+1</f>
        <v>2</v>
      </c>
      <c r="B50" s="64" t="s">
        <v>2409</v>
      </c>
      <c r="C50" s="52" t="s">
        <v>2409</v>
      </c>
      <c r="D50" s="52" t="s">
        <v>5737</v>
      </c>
      <c r="E50" s="58">
        <v>701820120177</v>
      </c>
      <c r="F50" s="63" t="s">
        <v>5821</v>
      </c>
      <c r="G50" s="54" t="s">
        <v>368</v>
      </c>
      <c r="H50" s="55">
        <v>40941</v>
      </c>
      <c r="I50" s="55">
        <v>41273</v>
      </c>
      <c r="J50" s="56" t="s">
        <v>21</v>
      </c>
      <c r="K50" s="58">
        <v>10</v>
      </c>
      <c r="L50" s="56" t="s">
        <v>368</v>
      </c>
      <c r="M50" s="58">
        <v>492</v>
      </c>
      <c r="N50" s="58">
        <v>100</v>
      </c>
      <c r="O50" s="1371">
        <v>344190372</v>
      </c>
      <c r="P50" s="290" t="s">
        <v>5820</v>
      </c>
      <c r="Q50" s="60" t="s">
        <v>496</v>
      </c>
      <c r="R50" s="61"/>
      <c r="S50" s="61"/>
      <c r="T50" s="61"/>
      <c r="U50" s="61"/>
      <c r="V50" s="61"/>
      <c r="W50" s="61"/>
      <c r="X50" s="61"/>
      <c r="Y50" s="61"/>
      <c r="Z50" s="61"/>
    </row>
    <row r="51" spans="1:26" s="62" customFormat="1" ht="285" x14ac:dyDescent="0.25">
      <c r="A51" s="50">
        <f>+A50+1</f>
        <v>3</v>
      </c>
      <c r="B51" s="64" t="s">
        <v>2409</v>
      </c>
      <c r="C51" s="52" t="s">
        <v>2409</v>
      </c>
      <c r="D51" s="52" t="s">
        <v>5737</v>
      </c>
      <c r="E51" s="58">
        <v>701820130151</v>
      </c>
      <c r="F51" s="63" t="s">
        <v>5819</v>
      </c>
      <c r="G51" s="54" t="s">
        <v>368</v>
      </c>
      <c r="H51" s="55">
        <v>41309</v>
      </c>
      <c r="I51" s="55">
        <v>41639</v>
      </c>
      <c r="J51" s="56" t="s">
        <v>21</v>
      </c>
      <c r="K51" s="58">
        <v>10</v>
      </c>
      <c r="L51" s="56" t="s">
        <v>368</v>
      </c>
      <c r="M51" s="58">
        <v>352</v>
      </c>
      <c r="N51" s="58">
        <v>100</v>
      </c>
      <c r="O51" s="1371">
        <v>326013144</v>
      </c>
      <c r="P51" s="290" t="s">
        <v>5818</v>
      </c>
      <c r="Q51" s="65" t="s">
        <v>496</v>
      </c>
      <c r="R51" s="61"/>
      <c r="S51" s="61"/>
      <c r="T51" s="61"/>
      <c r="U51" s="61"/>
      <c r="V51" s="61"/>
      <c r="W51" s="61"/>
      <c r="X51" s="61"/>
      <c r="Y51" s="61"/>
      <c r="Z51" s="61"/>
    </row>
    <row r="52" spans="1:26" s="62" customFormat="1" x14ac:dyDescent="0.25">
      <c r="A52" s="50"/>
      <c r="B52" s="78" t="s">
        <v>30</v>
      </c>
      <c r="C52" s="72"/>
      <c r="D52" s="71"/>
      <c r="E52" s="228"/>
      <c r="F52" s="73"/>
      <c r="G52" s="73"/>
      <c r="H52" s="73"/>
      <c r="I52" s="74"/>
      <c r="J52" s="74"/>
      <c r="K52" s="64" t="s">
        <v>5817</v>
      </c>
      <c r="L52" s="79"/>
      <c r="M52" s="58">
        <v>1220</v>
      </c>
      <c r="N52" s="79"/>
      <c r="O52" s="1371">
        <f>SUM(O49:O51)</f>
        <v>882740978</v>
      </c>
      <c r="P52" s="77"/>
      <c r="Q52" s="81"/>
    </row>
    <row r="53" spans="1:26" s="82" customFormat="1" x14ac:dyDescent="0.25">
      <c r="E53" s="83"/>
    </row>
    <row r="54" spans="1:26" s="82" customFormat="1" x14ac:dyDescent="0.25">
      <c r="B54" s="1422" t="s">
        <v>56</v>
      </c>
      <c r="C54" s="1422" t="s">
        <v>57</v>
      </c>
      <c r="D54" s="1424" t="s">
        <v>58</v>
      </c>
      <c r="E54" s="1424"/>
    </row>
    <row r="55" spans="1:26" s="82" customFormat="1" x14ac:dyDescent="0.25">
      <c r="B55" s="1423"/>
      <c r="C55" s="1423"/>
      <c r="D55" s="766" t="s">
        <v>59</v>
      </c>
      <c r="E55" s="85" t="s">
        <v>60</v>
      </c>
    </row>
    <row r="56" spans="1:26" s="82" customFormat="1" ht="18.75" x14ac:dyDescent="0.25">
      <c r="B56" s="86" t="s">
        <v>61</v>
      </c>
      <c r="C56" s="295" t="str">
        <f>+K52</f>
        <v>31</v>
      </c>
      <c r="D56" s="88"/>
      <c r="E56" s="88"/>
      <c r="F56" s="89"/>
      <c r="G56" s="89"/>
      <c r="H56" s="89"/>
      <c r="I56" s="89"/>
      <c r="J56" s="89"/>
      <c r="K56" s="89"/>
      <c r="L56" s="89"/>
      <c r="M56" s="89"/>
    </row>
    <row r="57" spans="1:26" s="82" customFormat="1" x14ac:dyDescent="0.25">
      <c r="B57" s="86" t="s">
        <v>62</v>
      </c>
      <c r="C57" s="295">
        <f>+M52</f>
        <v>1220</v>
      </c>
      <c r="D57" s="88"/>
      <c r="E57" s="88"/>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90"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x14ac:dyDescent="0.2">
      <c r="A64" s="296"/>
      <c r="B64" s="820" t="s">
        <v>5814</v>
      </c>
      <c r="C64" s="820" t="s">
        <v>5814</v>
      </c>
      <c r="D64" s="478" t="s">
        <v>5816</v>
      </c>
      <c r="E64" s="839">
        <v>200</v>
      </c>
      <c r="F64" s="197" t="s">
        <v>368</v>
      </c>
      <c r="G64" s="197" t="s">
        <v>368</v>
      </c>
      <c r="H64" s="197" t="s">
        <v>2152</v>
      </c>
      <c r="I64" s="212" t="s">
        <v>368</v>
      </c>
      <c r="J64" s="197" t="s">
        <v>235</v>
      </c>
      <c r="K64" s="183" t="s">
        <v>20</v>
      </c>
      <c r="L64" s="183" t="s">
        <v>20</v>
      </c>
      <c r="M64" s="183" t="s">
        <v>20</v>
      </c>
      <c r="N64" s="183" t="s">
        <v>20</v>
      </c>
      <c r="O64" s="1540" t="s">
        <v>496</v>
      </c>
      <c r="P64" s="1541"/>
      <c r="Q64" s="183" t="s">
        <v>20</v>
      </c>
    </row>
    <row r="65" spans="2:17" x14ac:dyDescent="0.2">
      <c r="B65" s="820" t="s">
        <v>5814</v>
      </c>
      <c r="C65" s="820" t="s">
        <v>5814</v>
      </c>
      <c r="D65" s="478" t="s">
        <v>5815</v>
      </c>
      <c r="E65" s="839">
        <v>80</v>
      </c>
      <c r="F65" s="197" t="s">
        <v>368</v>
      </c>
      <c r="G65" s="197" t="s">
        <v>368</v>
      </c>
      <c r="H65" s="197" t="s">
        <v>2152</v>
      </c>
      <c r="I65" s="212" t="s">
        <v>368</v>
      </c>
      <c r="J65" s="197" t="s">
        <v>235</v>
      </c>
      <c r="K65" s="183" t="s">
        <v>20</v>
      </c>
      <c r="L65" s="183" t="s">
        <v>20</v>
      </c>
      <c r="M65" s="183" t="s">
        <v>20</v>
      </c>
      <c r="N65" s="183" t="s">
        <v>20</v>
      </c>
      <c r="O65" s="1540" t="s">
        <v>496</v>
      </c>
      <c r="P65" s="1541"/>
      <c r="Q65" s="183" t="s">
        <v>20</v>
      </c>
    </row>
    <row r="66" spans="2:17" x14ac:dyDescent="0.2">
      <c r="B66" s="820" t="s">
        <v>5814</v>
      </c>
      <c r="C66" s="820" t="s">
        <v>5814</v>
      </c>
      <c r="D66" s="478" t="s">
        <v>5813</v>
      </c>
      <c r="E66" s="839">
        <v>210</v>
      </c>
      <c r="F66" s="197" t="s">
        <v>368</v>
      </c>
      <c r="G66" s="197" t="s">
        <v>368</v>
      </c>
      <c r="H66" s="197" t="s">
        <v>2152</v>
      </c>
      <c r="I66" s="212" t="s">
        <v>368</v>
      </c>
      <c r="J66" s="197" t="s">
        <v>235</v>
      </c>
      <c r="K66" s="183" t="s">
        <v>20</v>
      </c>
      <c r="L66" s="183" t="s">
        <v>20</v>
      </c>
      <c r="M66" s="183" t="s">
        <v>20</v>
      </c>
      <c r="N66" s="183" t="s">
        <v>20</v>
      </c>
      <c r="O66" s="1540" t="s">
        <v>496</v>
      </c>
      <c r="P66" s="1541"/>
      <c r="Q66" s="183" t="s">
        <v>20</v>
      </c>
    </row>
    <row r="67" spans="2:17" x14ac:dyDescent="0.25">
      <c r="B67" s="1" t="s">
        <v>83</v>
      </c>
    </row>
    <row r="68" spans="2:17" x14ac:dyDescent="0.25">
      <c r="B68" s="1" t="s">
        <v>84</v>
      </c>
    </row>
    <row r="69" spans="2:17" x14ac:dyDescent="0.25">
      <c r="B69" s="1" t="s">
        <v>85</v>
      </c>
    </row>
    <row r="71" spans="2:17" ht="15.75" thickBot="1" x14ac:dyDescent="0.3"/>
    <row r="72" spans="2:17" ht="27" thickBot="1" x14ac:dyDescent="0.3">
      <c r="B72" s="1393" t="s">
        <v>86</v>
      </c>
      <c r="C72" s="1394"/>
      <c r="D72" s="1394"/>
      <c r="E72" s="1394"/>
      <c r="F72" s="1394"/>
      <c r="G72" s="1394"/>
      <c r="H72" s="1394"/>
      <c r="I72" s="1394"/>
      <c r="J72" s="1394"/>
      <c r="K72" s="1394"/>
      <c r="L72" s="1394"/>
      <c r="M72" s="1394"/>
      <c r="N72" s="1395"/>
    </row>
    <row r="77" spans="2:17" ht="75" x14ac:dyDescent="0.25">
      <c r="B77" s="91" t="s">
        <v>87</v>
      </c>
      <c r="C77" s="91" t="s">
        <v>88</v>
      </c>
      <c r="D77" s="91" t="s">
        <v>89</v>
      </c>
      <c r="E77" s="91" t="s">
        <v>90</v>
      </c>
      <c r="F77" s="91" t="s">
        <v>91</v>
      </c>
      <c r="G77" s="91" t="s">
        <v>92</v>
      </c>
      <c r="H77" s="91" t="s">
        <v>93</v>
      </c>
      <c r="I77" s="91" t="s">
        <v>94</v>
      </c>
      <c r="J77" s="1387" t="s">
        <v>95</v>
      </c>
      <c r="K77" s="1405"/>
      <c r="L77" s="1388"/>
      <c r="M77" s="91" t="s">
        <v>96</v>
      </c>
      <c r="N77" s="91" t="s">
        <v>97</v>
      </c>
      <c r="O77" s="91" t="s">
        <v>98</v>
      </c>
      <c r="P77" s="1387" t="s">
        <v>77</v>
      </c>
      <c r="Q77" s="1388"/>
    </row>
    <row r="78" spans="2:17" ht="71.25" x14ac:dyDescent="0.25">
      <c r="B78" s="1534" t="s">
        <v>507</v>
      </c>
      <c r="C78" s="1537" t="s">
        <v>464</v>
      </c>
      <c r="D78" s="1537" t="s">
        <v>5812</v>
      </c>
      <c r="E78" s="1537">
        <v>64585061</v>
      </c>
      <c r="F78" s="1534" t="s">
        <v>5811</v>
      </c>
      <c r="G78" s="1537" t="s">
        <v>645</v>
      </c>
      <c r="H78" s="1570">
        <v>39136</v>
      </c>
      <c r="I78" s="1537" t="s">
        <v>368</v>
      </c>
      <c r="J78" s="184" t="s">
        <v>5810</v>
      </c>
      <c r="K78" s="247" t="s">
        <v>5809</v>
      </c>
      <c r="L78" s="247" t="s">
        <v>5808</v>
      </c>
      <c r="M78" s="1537" t="s">
        <v>20</v>
      </c>
      <c r="N78" s="1537" t="s">
        <v>575</v>
      </c>
      <c r="O78" s="1537" t="s">
        <v>20</v>
      </c>
      <c r="P78" s="1552" t="s">
        <v>5786</v>
      </c>
      <c r="Q78" s="1553"/>
    </row>
    <row r="79" spans="2:17" ht="57" x14ac:dyDescent="0.25">
      <c r="B79" s="1535"/>
      <c r="C79" s="1538"/>
      <c r="D79" s="1538"/>
      <c r="E79" s="1538"/>
      <c r="F79" s="1535"/>
      <c r="G79" s="1538"/>
      <c r="H79" s="1571"/>
      <c r="I79" s="1538"/>
      <c r="J79" s="184" t="s">
        <v>5807</v>
      </c>
      <c r="K79" s="247" t="s">
        <v>5806</v>
      </c>
      <c r="L79" s="247" t="s">
        <v>5805</v>
      </c>
      <c r="M79" s="1538"/>
      <c r="N79" s="1538"/>
      <c r="O79" s="1538"/>
      <c r="P79" s="1554"/>
      <c r="Q79" s="1555"/>
    </row>
    <row r="80" spans="2:17" ht="71.25" x14ac:dyDescent="0.25">
      <c r="B80" s="1536"/>
      <c r="C80" s="1539"/>
      <c r="D80" s="1539"/>
      <c r="E80" s="1539"/>
      <c r="F80" s="1536"/>
      <c r="G80" s="1539"/>
      <c r="H80" s="1572"/>
      <c r="I80" s="1539"/>
      <c r="J80" s="184" t="s">
        <v>5804</v>
      </c>
      <c r="K80" s="247" t="s">
        <v>5803</v>
      </c>
      <c r="L80" s="247" t="s">
        <v>5802</v>
      </c>
      <c r="M80" s="1539"/>
      <c r="N80" s="1539"/>
      <c r="O80" s="1539"/>
      <c r="P80" s="1556"/>
      <c r="Q80" s="1557"/>
    </row>
    <row r="81" spans="2:17" ht="99.75" x14ac:dyDescent="0.25">
      <c r="B81" s="1534" t="s">
        <v>507</v>
      </c>
      <c r="C81" s="1534" t="s">
        <v>5760</v>
      </c>
      <c r="D81" s="1537" t="s">
        <v>5801</v>
      </c>
      <c r="E81" s="1537">
        <v>23182822</v>
      </c>
      <c r="F81" s="1567" t="s">
        <v>2425</v>
      </c>
      <c r="G81" s="1534" t="s">
        <v>2184</v>
      </c>
      <c r="H81" s="1558">
        <v>40809</v>
      </c>
      <c r="I81" s="1537" t="s">
        <v>368</v>
      </c>
      <c r="J81" s="184" t="s">
        <v>5794</v>
      </c>
      <c r="K81" s="247" t="s">
        <v>5800</v>
      </c>
      <c r="L81" s="247" t="s">
        <v>5799</v>
      </c>
      <c r="M81" s="1534" t="s">
        <v>20</v>
      </c>
      <c r="N81" s="1537" t="s">
        <v>20</v>
      </c>
      <c r="O81" s="1537" t="s">
        <v>20</v>
      </c>
      <c r="P81" s="1561" t="s">
        <v>496</v>
      </c>
      <c r="Q81" s="1562"/>
    </row>
    <row r="82" spans="2:17" ht="57" x14ac:dyDescent="0.25">
      <c r="B82" s="1535"/>
      <c r="C82" s="1535"/>
      <c r="D82" s="1538"/>
      <c r="E82" s="1538"/>
      <c r="F82" s="1568"/>
      <c r="G82" s="1535"/>
      <c r="H82" s="1559"/>
      <c r="I82" s="1538"/>
      <c r="J82" s="184" t="s">
        <v>5794</v>
      </c>
      <c r="K82" s="247" t="s">
        <v>5798</v>
      </c>
      <c r="L82" s="247" t="s">
        <v>5797</v>
      </c>
      <c r="M82" s="1535"/>
      <c r="N82" s="1538"/>
      <c r="O82" s="1538"/>
      <c r="P82" s="1563"/>
      <c r="Q82" s="1564"/>
    </row>
    <row r="83" spans="2:17" ht="85.5" x14ac:dyDescent="0.25">
      <c r="B83" s="1535"/>
      <c r="C83" s="1535"/>
      <c r="D83" s="1538"/>
      <c r="E83" s="1538"/>
      <c r="F83" s="1568"/>
      <c r="G83" s="1535"/>
      <c r="H83" s="1559"/>
      <c r="I83" s="1538"/>
      <c r="J83" s="184" t="s">
        <v>5794</v>
      </c>
      <c r="K83" s="247" t="s">
        <v>5796</v>
      </c>
      <c r="L83" s="247" t="s">
        <v>5795</v>
      </c>
      <c r="M83" s="1535"/>
      <c r="N83" s="1538"/>
      <c r="O83" s="1538"/>
      <c r="P83" s="1563"/>
      <c r="Q83" s="1564"/>
    </row>
    <row r="84" spans="2:17" ht="57" x14ac:dyDescent="0.25">
      <c r="B84" s="1536"/>
      <c r="C84" s="1536"/>
      <c r="D84" s="1539"/>
      <c r="E84" s="1539"/>
      <c r="F84" s="1569"/>
      <c r="G84" s="1536"/>
      <c r="H84" s="1560"/>
      <c r="I84" s="1539"/>
      <c r="J84" s="184" t="s">
        <v>5794</v>
      </c>
      <c r="K84" s="247" t="s">
        <v>5793</v>
      </c>
      <c r="L84" s="247" t="s">
        <v>5792</v>
      </c>
      <c r="M84" s="1536"/>
      <c r="N84" s="1539"/>
      <c r="O84" s="1539"/>
      <c r="P84" s="1565"/>
      <c r="Q84" s="1566"/>
    </row>
    <row r="85" spans="2:17" ht="85.5" x14ac:dyDescent="0.25">
      <c r="B85" s="1534" t="s">
        <v>1436</v>
      </c>
      <c r="C85" s="1534" t="s">
        <v>3524</v>
      </c>
      <c r="D85" s="1537" t="s">
        <v>5791</v>
      </c>
      <c r="E85" s="1537">
        <v>33081649</v>
      </c>
      <c r="F85" s="1534" t="s">
        <v>5790</v>
      </c>
      <c r="G85" s="1534" t="s">
        <v>2184</v>
      </c>
      <c r="H85" s="1558">
        <v>40127</v>
      </c>
      <c r="I85" s="1537" t="s">
        <v>368</v>
      </c>
      <c r="J85" s="875" t="s">
        <v>5789</v>
      </c>
      <c r="K85" s="303" t="s">
        <v>5788</v>
      </c>
      <c r="L85" s="247" t="s">
        <v>5787</v>
      </c>
      <c r="M85" s="1534" t="s">
        <v>20</v>
      </c>
      <c r="N85" s="1537" t="s">
        <v>575</v>
      </c>
      <c r="O85" s="1537" t="s">
        <v>20</v>
      </c>
      <c r="P85" s="1552" t="s">
        <v>5786</v>
      </c>
      <c r="Q85" s="1553"/>
    </row>
    <row r="86" spans="2:17" ht="71.25" x14ac:dyDescent="0.25">
      <c r="B86" s="1535"/>
      <c r="C86" s="1535"/>
      <c r="D86" s="1538"/>
      <c r="E86" s="1538"/>
      <c r="F86" s="1535"/>
      <c r="G86" s="1535"/>
      <c r="H86" s="1559"/>
      <c r="I86" s="1538"/>
      <c r="J86" s="875" t="s">
        <v>5785</v>
      </c>
      <c r="K86" s="303" t="s">
        <v>5784</v>
      </c>
      <c r="L86" s="303" t="s">
        <v>5783</v>
      </c>
      <c r="M86" s="1535"/>
      <c r="N86" s="1538"/>
      <c r="O86" s="1538"/>
      <c r="P86" s="1554"/>
      <c r="Q86" s="1555"/>
    </row>
    <row r="87" spans="2:17" ht="114" x14ac:dyDescent="0.25">
      <c r="B87" s="1535"/>
      <c r="C87" s="1535"/>
      <c r="D87" s="1538"/>
      <c r="E87" s="1538"/>
      <c r="F87" s="1535"/>
      <c r="G87" s="1535"/>
      <c r="H87" s="1559"/>
      <c r="I87" s="1538"/>
      <c r="J87" s="875" t="s">
        <v>5782</v>
      </c>
      <c r="K87" s="303" t="s">
        <v>5781</v>
      </c>
      <c r="L87" s="303" t="s">
        <v>5780</v>
      </c>
      <c r="M87" s="1535"/>
      <c r="N87" s="1538"/>
      <c r="O87" s="1538"/>
      <c r="P87" s="1554"/>
      <c r="Q87" s="1555"/>
    </row>
    <row r="88" spans="2:17" ht="71.25" x14ac:dyDescent="0.25">
      <c r="B88" s="1535"/>
      <c r="C88" s="1535"/>
      <c r="D88" s="1538"/>
      <c r="E88" s="1538"/>
      <c r="F88" s="1535"/>
      <c r="G88" s="1535"/>
      <c r="H88" s="1559"/>
      <c r="I88" s="1538"/>
      <c r="J88" s="875" t="s">
        <v>5779</v>
      </c>
      <c r="K88" s="303" t="s">
        <v>5778</v>
      </c>
      <c r="L88" s="303" t="s">
        <v>5777</v>
      </c>
      <c r="M88" s="1535"/>
      <c r="N88" s="1538"/>
      <c r="O88" s="1538"/>
      <c r="P88" s="1554"/>
      <c r="Q88" s="1555"/>
    </row>
    <row r="89" spans="2:17" ht="71.25" x14ac:dyDescent="0.25">
      <c r="B89" s="1535"/>
      <c r="C89" s="1535"/>
      <c r="D89" s="1538"/>
      <c r="E89" s="1538"/>
      <c r="F89" s="1535"/>
      <c r="G89" s="1535"/>
      <c r="H89" s="1559"/>
      <c r="I89" s="1538"/>
      <c r="J89" s="875" t="s">
        <v>5774</v>
      </c>
      <c r="K89" s="303" t="s">
        <v>5776</v>
      </c>
      <c r="L89" s="303" t="s">
        <v>5775</v>
      </c>
      <c r="M89" s="1536"/>
      <c r="N89" s="1539"/>
      <c r="O89" s="1539"/>
      <c r="P89" s="1556"/>
      <c r="Q89" s="1557"/>
    </row>
    <row r="90" spans="2:17" ht="57" x14ac:dyDescent="0.25">
      <c r="B90" s="1536"/>
      <c r="C90" s="1536"/>
      <c r="D90" s="1539"/>
      <c r="E90" s="1539"/>
      <c r="F90" s="1536"/>
      <c r="G90" s="1536"/>
      <c r="H90" s="1560"/>
      <c r="I90" s="1539"/>
      <c r="J90" s="875" t="s">
        <v>5774</v>
      </c>
      <c r="K90" s="303" t="s">
        <v>5773</v>
      </c>
      <c r="L90" s="303" t="s">
        <v>5772</v>
      </c>
      <c r="M90" s="823"/>
      <c r="N90" s="738"/>
      <c r="O90" s="738"/>
      <c r="P90" s="814"/>
      <c r="Q90" s="815"/>
    </row>
    <row r="91" spans="2:17" ht="156.75" x14ac:dyDescent="0.25">
      <c r="B91" s="1534" t="s">
        <v>560</v>
      </c>
      <c r="C91" s="1534" t="s">
        <v>464</v>
      </c>
      <c r="D91" s="1537" t="s">
        <v>5771</v>
      </c>
      <c r="E91" s="1537">
        <v>64703590</v>
      </c>
      <c r="F91" s="1537" t="s">
        <v>520</v>
      </c>
      <c r="G91" s="1534" t="s">
        <v>5770</v>
      </c>
      <c r="H91" s="1542">
        <v>40166</v>
      </c>
      <c r="I91" s="1545">
        <v>134369</v>
      </c>
      <c r="J91" s="875" t="s">
        <v>5769</v>
      </c>
      <c r="K91" s="303" t="s">
        <v>5768</v>
      </c>
      <c r="L91" s="298" t="s">
        <v>5767</v>
      </c>
      <c r="M91" s="1537" t="s">
        <v>235</v>
      </c>
      <c r="N91" s="1537" t="s">
        <v>575</v>
      </c>
      <c r="O91" s="1537" t="s">
        <v>20</v>
      </c>
      <c r="P91" s="1552" t="s">
        <v>5766</v>
      </c>
      <c r="Q91" s="1553"/>
    </row>
    <row r="92" spans="2:17" ht="156.75" x14ac:dyDescent="0.25">
      <c r="B92" s="1535"/>
      <c r="C92" s="1536"/>
      <c r="D92" s="1539"/>
      <c r="E92" s="1539"/>
      <c r="F92" s="1539"/>
      <c r="G92" s="1536"/>
      <c r="H92" s="1544"/>
      <c r="I92" s="1547"/>
      <c r="J92" s="875" t="s">
        <v>5765</v>
      </c>
      <c r="K92" s="303" t="s">
        <v>5753</v>
      </c>
      <c r="L92" s="298" t="s">
        <v>5764</v>
      </c>
      <c r="M92" s="1539"/>
      <c r="N92" s="1539"/>
      <c r="O92" s="1539"/>
      <c r="P92" s="1554"/>
      <c r="Q92" s="1555"/>
    </row>
    <row r="93" spans="2:17" ht="199.5" x14ac:dyDescent="0.2">
      <c r="B93" s="1535"/>
      <c r="C93" s="177"/>
      <c r="D93" s="1295"/>
      <c r="E93" s="1295"/>
      <c r="F93" s="1295"/>
      <c r="G93" s="1295"/>
      <c r="H93" s="1295"/>
      <c r="I93" s="478"/>
      <c r="J93" s="879" t="s">
        <v>5763</v>
      </c>
      <c r="K93" s="303" t="s">
        <v>5762</v>
      </c>
      <c r="L93" s="298" t="s">
        <v>5761</v>
      </c>
      <c r="M93" s="183"/>
      <c r="N93" s="183"/>
      <c r="O93" s="183"/>
      <c r="P93" s="1556"/>
      <c r="Q93" s="1557"/>
    </row>
    <row r="94" spans="2:17" x14ac:dyDescent="0.25">
      <c r="B94" s="1536"/>
      <c r="C94" s="183"/>
      <c r="D94" s="183"/>
      <c r="E94" s="183"/>
      <c r="F94" s="183"/>
      <c r="G94" s="183"/>
      <c r="H94" s="183"/>
      <c r="I94" s="183"/>
      <c r="J94" s="183"/>
      <c r="K94" s="183"/>
      <c r="L94" s="183"/>
      <c r="M94" s="183"/>
      <c r="N94" s="183"/>
      <c r="O94" s="183"/>
      <c r="P94" s="183"/>
      <c r="Q94" s="183"/>
    </row>
    <row r="95" spans="2:17" ht="286.5" customHeight="1" x14ac:dyDescent="0.25">
      <c r="B95" s="1534" t="s">
        <v>560</v>
      </c>
      <c r="C95" s="1537" t="s">
        <v>5760</v>
      </c>
      <c r="D95" s="1537" t="s">
        <v>5759</v>
      </c>
      <c r="E95" s="1537">
        <v>1128050716</v>
      </c>
      <c r="F95" s="1537" t="s">
        <v>520</v>
      </c>
      <c r="G95" s="1534" t="s">
        <v>2184</v>
      </c>
      <c r="H95" s="1542">
        <v>39276</v>
      </c>
      <c r="I95" s="1537">
        <v>134610</v>
      </c>
      <c r="J95" s="875" t="s">
        <v>5758</v>
      </c>
      <c r="K95" s="303" t="s">
        <v>5757</v>
      </c>
      <c r="L95" s="298" t="s">
        <v>5756</v>
      </c>
      <c r="M95" s="1537" t="s">
        <v>235</v>
      </c>
      <c r="N95" s="1537" t="s">
        <v>575</v>
      </c>
      <c r="O95" s="346" t="s">
        <v>235</v>
      </c>
      <c r="P95" s="1427" t="s">
        <v>5755</v>
      </c>
      <c r="Q95" s="1549"/>
    </row>
    <row r="96" spans="2:17" ht="85.5" x14ac:dyDescent="0.25">
      <c r="B96" s="1535"/>
      <c r="C96" s="1538"/>
      <c r="D96" s="1538"/>
      <c r="E96" s="1538"/>
      <c r="F96" s="1538"/>
      <c r="G96" s="1535"/>
      <c r="H96" s="1543"/>
      <c r="I96" s="1538"/>
      <c r="J96" s="875" t="s">
        <v>5754</v>
      </c>
      <c r="K96" s="303" t="s">
        <v>5753</v>
      </c>
      <c r="L96" s="298" t="s">
        <v>5752</v>
      </c>
      <c r="M96" s="1538"/>
      <c r="N96" s="1539"/>
      <c r="O96" s="346" t="s">
        <v>20</v>
      </c>
      <c r="P96" s="1550" t="s">
        <v>5751</v>
      </c>
      <c r="Q96" s="1551"/>
    </row>
    <row r="97" spans="1:17" ht="128.25" x14ac:dyDescent="0.25">
      <c r="B97" s="1535"/>
      <c r="C97" s="1538"/>
      <c r="D97" s="1538"/>
      <c r="E97" s="1538"/>
      <c r="F97" s="1538"/>
      <c r="G97" s="1535"/>
      <c r="H97" s="1543"/>
      <c r="I97" s="1538"/>
      <c r="J97" s="875" t="s">
        <v>5750</v>
      </c>
      <c r="K97" s="303" t="s">
        <v>5749</v>
      </c>
      <c r="L97" s="298" t="s">
        <v>5748</v>
      </c>
      <c r="M97" s="858"/>
      <c r="N97" s="346" t="s">
        <v>575</v>
      </c>
      <c r="O97" s="346" t="s">
        <v>21</v>
      </c>
      <c r="P97" s="1550" t="s">
        <v>5747</v>
      </c>
      <c r="Q97" s="1551"/>
    </row>
    <row r="98" spans="1:17" ht="85.5" x14ac:dyDescent="0.25">
      <c r="B98" s="1536"/>
      <c r="C98" s="1539"/>
      <c r="D98" s="1539"/>
      <c r="E98" s="1539"/>
      <c r="F98" s="1539"/>
      <c r="G98" s="1536"/>
      <c r="H98" s="1544"/>
      <c r="I98" s="1539"/>
      <c r="J98" s="875" t="s">
        <v>5746</v>
      </c>
      <c r="K98" s="303" t="s">
        <v>5745</v>
      </c>
      <c r="L98" s="298" t="s">
        <v>5740</v>
      </c>
      <c r="M98" s="858"/>
      <c r="N98" s="183" t="s">
        <v>575</v>
      </c>
      <c r="O98" s="183" t="s">
        <v>21</v>
      </c>
      <c r="P98" s="1550" t="s">
        <v>5744</v>
      </c>
      <c r="Q98" s="1551"/>
    </row>
    <row r="99" spans="1:17" ht="71.25" x14ac:dyDescent="0.25">
      <c r="A99" s="296"/>
      <c r="B99" s="813" t="s">
        <v>560</v>
      </c>
      <c r="C99" s="346" t="s">
        <v>3524</v>
      </c>
      <c r="D99" s="346" t="s">
        <v>5743</v>
      </c>
      <c r="E99" s="346">
        <v>64577923</v>
      </c>
      <c r="F99" s="346" t="s">
        <v>520</v>
      </c>
      <c r="G99" s="813" t="s">
        <v>2184</v>
      </c>
      <c r="H99" s="1264">
        <v>41096</v>
      </c>
      <c r="I99" s="346">
        <v>130143</v>
      </c>
      <c r="J99" s="303" t="s">
        <v>5742</v>
      </c>
      <c r="K99" s="303" t="s">
        <v>5741</v>
      </c>
      <c r="L99" s="298" t="s">
        <v>5740</v>
      </c>
      <c r="M99" s="346" t="s">
        <v>20</v>
      </c>
      <c r="N99" s="346" t="s">
        <v>20</v>
      </c>
      <c r="O99" s="346" t="s">
        <v>20</v>
      </c>
      <c r="P99" s="1428" t="s">
        <v>496</v>
      </c>
      <c r="Q99" s="1429"/>
    </row>
    <row r="100" spans="1:17" ht="15.75" thickBot="1" x14ac:dyDescent="0.3"/>
    <row r="101" spans="1:17" ht="27" thickBot="1" x14ac:dyDescent="0.3">
      <c r="B101" s="1393" t="s">
        <v>143</v>
      </c>
      <c r="C101" s="1394"/>
      <c r="D101" s="1394"/>
      <c r="E101" s="1394"/>
      <c r="F101" s="1394"/>
      <c r="G101" s="1394"/>
      <c r="H101" s="1394"/>
      <c r="I101" s="1394"/>
      <c r="J101" s="1394"/>
      <c r="K101" s="1394"/>
      <c r="L101" s="1394"/>
      <c r="M101" s="1394"/>
      <c r="N101" s="1395"/>
    </row>
    <row r="104" spans="1:17" ht="30" x14ac:dyDescent="0.25">
      <c r="B104" s="92" t="s">
        <v>19</v>
      </c>
      <c r="C104" s="92" t="s">
        <v>144</v>
      </c>
      <c r="D104" s="1387" t="s">
        <v>77</v>
      </c>
      <c r="E104" s="1388"/>
    </row>
    <row r="105" spans="1:17" x14ac:dyDescent="0.25">
      <c r="B105" s="120" t="s">
        <v>145</v>
      </c>
      <c r="C105" s="346" t="s">
        <v>20</v>
      </c>
      <c r="D105" s="1389" t="s">
        <v>416</v>
      </c>
      <c r="E105" s="1389"/>
    </row>
    <row r="108" spans="1:17" ht="26.25" x14ac:dyDescent="0.25">
      <c r="B108" s="1408" t="s">
        <v>146</v>
      </c>
      <c r="C108" s="1409"/>
      <c r="D108" s="1409"/>
      <c r="E108" s="1409"/>
      <c r="F108" s="1409"/>
      <c r="G108" s="1409"/>
      <c r="H108" s="1409"/>
      <c r="I108" s="1409"/>
      <c r="J108" s="1409"/>
      <c r="K108" s="1409"/>
      <c r="L108" s="1409"/>
      <c r="M108" s="1409"/>
      <c r="N108" s="1409"/>
      <c r="O108" s="1409"/>
      <c r="P108" s="1409"/>
    </row>
    <row r="110" spans="1:17" ht="15.75" thickBot="1" x14ac:dyDescent="0.3"/>
    <row r="111" spans="1:17" ht="27" thickBot="1" x14ac:dyDescent="0.3">
      <c r="B111" s="1393" t="s">
        <v>147</v>
      </c>
      <c r="C111" s="1394"/>
      <c r="D111" s="1394"/>
      <c r="E111" s="1394"/>
      <c r="F111" s="1394"/>
      <c r="G111" s="1394"/>
      <c r="H111" s="1394"/>
      <c r="I111" s="1394"/>
      <c r="J111" s="1394"/>
      <c r="K111" s="1394"/>
      <c r="L111" s="1394"/>
      <c r="M111" s="1394"/>
      <c r="N111" s="1395"/>
    </row>
    <row r="113" spans="1:26" ht="15.75" thickBot="1" x14ac:dyDescent="0.3">
      <c r="M113" s="46"/>
      <c r="N113" s="46"/>
    </row>
    <row r="114" spans="1:26" s="13" customFormat="1" ht="60" x14ac:dyDescent="0.25">
      <c r="B114" s="47" t="s">
        <v>35</v>
      </c>
      <c r="C114" s="47" t="s">
        <v>36</v>
      </c>
      <c r="D114" s="47" t="s">
        <v>37</v>
      </c>
      <c r="E114" s="47" t="s">
        <v>38</v>
      </c>
      <c r="F114" s="47" t="s">
        <v>39</v>
      </c>
      <c r="G114" s="47" t="s">
        <v>40</v>
      </c>
      <c r="H114" s="47" t="s">
        <v>41</v>
      </c>
      <c r="I114" s="47" t="s">
        <v>42</v>
      </c>
      <c r="J114" s="47" t="s">
        <v>43</v>
      </c>
      <c r="K114" s="47" t="s">
        <v>44</v>
      </c>
      <c r="L114" s="47" t="s">
        <v>45</v>
      </c>
      <c r="M114" s="1374" t="s">
        <v>46</v>
      </c>
      <c r="N114" s="91" t="s">
        <v>47</v>
      </c>
      <c r="O114" s="1373" t="s">
        <v>48</v>
      </c>
      <c r="P114" s="49" t="s">
        <v>49</v>
      </c>
      <c r="Q114" s="49" t="s">
        <v>50</v>
      </c>
    </row>
    <row r="115" spans="1:26" s="62" customFormat="1" ht="409.5" x14ac:dyDescent="0.25">
      <c r="A115" s="50">
        <v>1</v>
      </c>
      <c r="B115" s="64" t="s">
        <v>2409</v>
      </c>
      <c r="C115" s="52" t="s">
        <v>2409</v>
      </c>
      <c r="D115" s="52" t="s">
        <v>5737</v>
      </c>
      <c r="E115" s="58">
        <v>701820100061</v>
      </c>
      <c r="F115" s="63" t="s">
        <v>5739</v>
      </c>
      <c r="G115" s="54" t="s">
        <v>368</v>
      </c>
      <c r="H115" s="55">
        <v>40205</v>
      </c>
      <c r="I115" s="55">
        <v>40543</v>
      </c>
      <c r="J115" s="56" t="s">
        <v>21</v>
      </c>
      <c r="K115" s="58">
        <v>11</v>
      </c>
      <c r="L115" s="56" t="s">
        <v>2155</v>
      </c>
      <c r="M115" s="58">
        <v>260</v>
      </c>
      <c r="N115" s="1291">
        <v>100</v>
      </c>
      <c r="O115" s="1372">
        <v>120784068</v>
      </c>
      <c r="P115" s="290" t="s">
        <v>5738</v>
      </c>
      <c r="Q115" s="60" t="s">
        <v>416</v>
      </c>
      <c r="R115" s="61"/>
      <c r="S115" s="61"/>
      <c r="T115" s="61"/>
      <c r="U115" s="61"/>
      <c r="V115" s="61"/>
      <c r="W115" s="61"/>
      <c r="X115" s="61"/>
      <c r="Y115" s="61"/>
      <c r="Z115" s="61"/>
    </row>
    <row r="116" spans="1:26" s="62" customFormat="1" ht="28.5" x14ac:dyDescent="0.25">
      <c r="A116" s="50">
        <f>+A115+1</f>
        <v>2</v>
      </c>
      <c r="B116" s="64" t="s">
        <v>2409</v>
      </c>
      <c r="C116" s="52" t="s">
        <v>2409</v>
      </c>
      <c r="D116" s="52" t="s">
        <v>5737</v>
      </c>
      <c r="E116" s="228"/>
      <c r="F116" s="73"/>
      <c r="G116" s="52"/>
      <c r="H116" s="52"/>
      <c r="I116" s="56"/>
      <c r="J116" s="56"/>
      <c r="K116" s="56"/>
      <c r="L116" s="56"/>
      <c r="M116" s="57"/>
      <c r="N116" s="57"/>
      <c r="O116" s="59"/>
      <c r="P116" s="59"/>
      <c r="Q116" s="60"/>
      <c r="R116" s="61"/>
      <c r="S116" s="61"/>
      <c r="T116" s="61"/>
      <c r="U116" s="61"/>
      <c r="V116" s="61"/>
      <c r="W116" s="61"/>
      <c r="X116" s="61"/>
      <c r="Y116" s="61"/>
      <c r="Z116" s="61"/>
    </row>
    <row r="117" spans="1:26" s="62" customFormat="1" ht="356.25" x14ac:dyDescent="0.25">
      <c r="A117" s="50">
        <v>2</v>
      </c>
      <c r="B117" s="52" t="s">
        <v>2409</v>
      </c>
      <c r="C117" s="52" t="s">
        <v>2409</v>
      </c>
      <c r="D117" s="52" t="s">
        <v>5737</v>
      </c>
      <c r="E117" s="58">
        <v>701820140208</v>
      </c>
      <c r="F117" s="63" t="s">
        <v>5736</v>
      </c>
      <c r="G117" s="52" t="s">
        <v>368</v>
      </c>
      <c r="H117" s="55">
        <v>41661</v>
      </c>
      <c r="I117" s="55">
        <v>41942</v>
      </c>
      <c r="J117" s="56" t="s">
        <v>21</v>
      </c>
      <c r="K117" s="58">
        <v>10</v>
      </c>
      <c r="L117" s="56" t="s">
        <v>368</v>
      </c>
      <c r="M117" s="58">
        <v>352</v>
      </c>
      <c r="N117" s="58">
        <v>100</v>
      </c>
      <c r="O117" s="1371">
        <v>380071712</v>
      </c>
      <c r="P117" s="290" t="s">
        <v>5735</v>
      </c>
      <c r="Q117" s="60" t="s">
        <v>5734</v>
      </c>
      <c r="R117" s="61"/>
      <c r="S117" s="61"/>
      <c r="T117" s="61"/>
      <c r="U117" s="61"/>
      <c r="V117" s="61"/>
      <c r="W117" s="61"/>
      <c r="X117" s="61"/>
      <c r="Y117" s="61"/>
      <c r="Z117" s="61"/>
    </row>
    <row r="118" spans="1:26" s="62" customFormat="1" x14ac:dyDescent="0.25">
      <c r="A118" s="50"/>
      <c r="B118" s="78" t="s">
        <v>30</v>
      </c>
      <c r="C118" s="72"/>
      <c r="D118" s="71"/>
      <c r="E118" s="228"/>
      <c r="F118" s="73"/>
      <c r="G118" s="73"/>
      <c r="H118" s="73"/>
      <c r="I118" s="74"/>
      <c r="J118" s="74"/>
      <c r="K118" s="64">
        <f>SUM(K115:K117)</f>
        <v>21</v>
      </c>
      <c r="L118" s="79"/>
      <c r="M118" s="58">
        <f>SUM(M115:M117)</f>
        <v>612</v>
      </c>
      <c r="N118" s="79"/>
      <c r="O118" s="1371">
        <f>SUM(O115:O117)</f>
        <v>500855780</v>
      </c>
      <c r="P118" s="77"/>
      <c r="Q118" s="81"/>
    </row>
    <row r="119" spans="1:26" x14ac:dyDescent="0.25">
      <c r="B119" s="82"/>
      <c r="C119" s="82"/>
      <c r="D119" s="82"/>
      <c r="E119" s="83"/>
      <c r="F119" s="82"/>
      <c r="G119" s="82"/>
      <c r="H119" s="82"/>
      <c r="I119" s="82"/>
      <c r="J119" s="82"/>
      <c r="K119" s="82"/>
      <c r="L119" s="82"/>
      <c r="M119" s="82"/>
      <c r="N119" s="82"/>
      <c r="O119" s="82"/>
      <c r="P119" s="82"/>
    </row>
    <row r="120" spans="1:26" ht="18.75" x14ac:dyDescent="0.25">
      <c r="B120" s="86" t="s">
        <v>151</v>
      </c>
      <c r="C120" s="133">
        <f>+K118</f>
        <v>21</v>
      </c>
      <c r="H120" s="89"/>
      <c r="I120" s="89"/>
      <c r="J120" s="89"/>
      <c r="K120" s="89"/>
      <c r="L120" s="89"/>
      <c r="M120" s="89"/>
      <c r="N120" s="82"/>
      <c r="O120" s="82"/>
      <c r="P120" s="82"/>
    </row>
    <row r="122" spans="1:26" ht="15.75" thickBot="1" x14ac:dyDescent="0.3"/>
    <row r="123" spans="1:26" ht="30.75" thickBot="1" x14ac:dyDescent="0.3">
      <c r="B123" s="134" t="s">
        <v>152</v>
      </c>
      <c r="C123" s="135" t="s">
        <v>153</v>
      </c>
      <c r="D123" s="134" t="s">
        <v>29</v>
      </c>
      <c r="E123" s="135" t="s">
        <v>154</v>
      </c>
    </row>
    <row r="124" spans="1:26" x14ac:dyDescent="0.25">
      <c r="B124" s="136" t="s">
        <v>155</v>
      </c>
      <c r="C124" s="137">
        <v>20</v>
      </c>
      <c r="D124" s="137"/>
      <c r="E124" s="1396">
        <f>+D124+D125+D126</f>
        <v>40</v>
      </c>
    </row>
    <row r="125" spans="1:26" x14ac:dyDescent="0.25">
      <c r="B125" s="136" t="s">
        <v>156</v>
      </c>
      <c r="C125" s="740">
        <v>30</v>
      </c>
      <c r="D125" s="746">
        <v>0</v>
      </c>
      <c r="E125" s="1397"/>
    </row>
    <row r="126" spans="1:26" ht="15.75" thickBot="1" x14ac:dyDescent="0.3">
      <c r="B126" s="136" t="s">
        <v>157</v>
      </c>
      <c r="C126" s="139">
        <v>40</v>
      </c>
      <c r="D126" s="139">
        <v>40</v>
      </c>
      <c r="E126" s="1398"/>
    </row>
    <row r="128" spans="1:26" ht="15.75" thickBot="1" x14ac:dyDescent="0.3"/>
    <row r="129" spans="2:17" ht="27" thickBot="1" x14ac:dyDescent="0.3">
      <c r="B129" s="1393" t="s">
        <v>158</v>
      </c>
      <c r="C129" s="1394"/>
      <c r="D129" s="1394"/>
      <c r="E129" s="1394"/>
      <c r="F129" s="1394"/>
      <c r="G129" s="1394"/>
      <c r="H129" s="1394"/>
      <c r="I129" s="1394"/>
      <c r="J129" s="1394"/>
      <c r="K129" s="1394"/>
      <c r="L129" s="1394"/>
      <c r="M129" s="1394"/>
      <c r="N129" s="1395"/>
    </row>
    <row r="131" spans="2:17" ht="75" x14ac:dyDescent="0.25">
      <c r="B131" s="91" t="s">
        <v>87</v>
      </c>
      <c r="C131" s="91" t="s">
        <v>88</v>
      </c>
      <c r="D131" s="91" t="s">
        <v>89</v>
      </c>
      <c r="E131" s="91" t="s">
        <v>90</v>
      </c>
      <c r="F131" s="91" t="s">
        <v>91</v>
      </c>
      <c r="G131" s="91" t="s">
        <v>92</v>
      </c>
      <c r="H131" s="91" t="s">
        <v>93</v>
      </c>
      <c r="I131" s="91" t="s">
        <v>94</v>
      </c>
      <c r="J131" s="1387" t="s">
        <v>95</v>
      </c>
      <c r="K131" s="1405"/>
      <c r="L131" s="1388"/>
      <c r="M131" s="91" t="s">
        <v>96</v>
      </c>
      <c r="N131" s="91" t="s">
        <v>97</v>
      </c>
      <c r="O131" s="91" t="s">
        <v>98</v>
      </c>
      <c r="P131" s="1387" t="s">
        <v>77</v>
      </c>
      <c r="Q131" s="1388"/>
    </row>
    <row r="132" spans="2:17" ht="57" x14ac:dyDescent="0.25">
      <c r="B132" s="1534" t="s">
        <v>159</v>
      </c>
      <c r="C132" s="1534" t="s">
        <v>5717</v>
      </c>
      <c r="D132" s="1534" t="s">
        <v>5733</v>
      </c>
      <c r="E132" s="1537">
        <v>64696037</v>
      </c>
      <c r="F132" s="1534" t="s">
        <v>2467</v>
      </c>
      <c r="G132" s="1537" t="s">
        <v>632</v>
      </c>
      <c r="H132" s="1542">
        <v>37665</v>
      </c>
      <c r="I132" s="1545" t="s">
        <v>2155</v>
      </c>
      <c r="J132" s="875" t="s">
        <v>5732</v>
      </c>
      <c r="K132" s="303" t="s">
        <v>5731</v>
      </c>
      <c r="L132" s="303" t="s">
        <v>5721</v>
      </c>
      <c r="M132" s="1537" t="s">
        <v>20</v>
      </c>
      <c r="N132" s="1537" t="s">
        <v>20</v>
      </c>
      <c r="O132" s="1537" t="s">
        <v>20</v>
      </c>
      <c r="P132" s="1428" t="s">
        <v>496</v>
      </c>
      <c r="Q132" s="1429"/>
    </row>
    <row r="133" spans="2:17" ht="85.5" x14ac:dyDescent="0.25">
      <c r="B133" s="1535"/>
      <c r="C133" s="1535"/>
      <c r="D133" s="1535"/>
      <c r="E133" s="1538"/>
      <c r="F133" s="1535"/>
      <c r="G133" s="1538"/>
      <c r="H133" s="1543"/>
      <c r="I133" s="1546"/>
      <c r="J133" s="875" t="s">
        <v>5730</v>
      </c>
      <c r="K133" s="303" t="s">
        <v>5729</v>
      </c>
      <c r="L133" s="303" t="s">
        <v>5721</v>
      </c>
      <c r="M133" s="1538"/>
      <c r="N133" s="1538"/>
      <c r="O133" s="1538"/>
      <c r="P133" s="1428" t="s">
        <v>496</v>
      </c>
      <c r="Q133" s="1429"/>
    </row>
    <row r="134" spans="2:17" ht="57" x14ac:dyDescent="0.25">
      <c r="B134" s="1536"/>
      <c r="C134" s="1536"/>
      <c r="D134" s="1536"/>
      <c r="E134" s="1539"/>
      <c r="F134" s="1536"/>
      <c r="G134" s="1539"/>
      <c r="H134" s="1544"/>
      <c r="I134" s="1547"/>
      <c r="J134" s="875" t="s">
        <v>5728</v>
      </c>
      <c r="K134" s="303" t="s">
        <v>5727</v>
      </c>
      <c r="L134" s="303" t="s">
        <v>5721</v>
      </c>
      <c r="M134" s="1539"/>
      <c r="N134" s="1539"/>
      <c r="O134" s="1539"/>
      <c r="P134" s="1548" t="s">
        <v>496</v>
      </c>
      <c r="Q134" s="1548"/>
    </row>
    <row r="135" spans="2:17" ht="57" x14ac:dyDescent="0.25">
      <c r="B135" s="1534" t="s">
        <v>758</v>
      </c>
      <c r="C135" s="1534" t="s">
        <v>5717</v>
      </c>
      <c r="D135" s="1534" t="s">
        <v>5726</v>
      </c>
      <c r="E135" s="1537">
        <v>64556775</v>
      </c>
      <c r="F135" s="1534" t="s">
        <v>5725</v>
      </c>
      <c r="G135" s="1534" t="s">
        <v>5724</v>
      </c>
      <c r="H135" s="1542">
        <v>35182</v>
      </c>
      <c r="I135" s="1445" t="s">
        <v>2155</v>
      </c>
      <c r="J135" s="875" t="s">
        <v>5723</v>
      </c>
      <c r="K135" s="303" t="s">
        <v>5722</v>
      </c>
      <c r="L135" s="303" t="s">
        <v>5721</v>
      </c>
      <c r="M135" s="1537" t="s">
        <v>20</v>
      </c>
      <c r="N135" s="1537" t="s">
        <v>20</v>
      </c>
      <c r="O135" s="1537" t="s">
        <v>20</v>
      </c>
      <c r="P135" s="1428" t="s">
        <v>496</v>
      </c>
      <c r="Q135" s="1429"/>
    </row>
    <row r="136" spans="2:17" ht="114" x14ac:dyDescent="0.25">
      <c r="B136" s="1536"/>
      <c r="C136" s="1536"/>
      <c r="D136" s="1536"/>
      <c r="E136" s="1539"/>
      <c r="F136" s="1536"/>
      <c r="G136" s="1536"/>
      <c r="H136" s="1544"/>
      <c r="I136" s="1446"/>
      <c r="J136" s="875" t="s">
        <v>5720</v>
      </c>
      <c r="K136" s="303" t="s">
        <v>5719</v>
      </c>
      <c r="L136" s="303" t="s">
        <v>5718</v>
      </c>
      <c r="M136" s="1539"/>
      <c r="N136" s="1539"/>
      <c r="O136" s="1539"/>
      <c r="P136" s="1428" t="s">
        <v>496</v>
      </c>
      <c r="Q136" s="1429"/>
    </row>
    <row r="137" spans="2:17" ht="213.75" x14ac:dyDescent="0.25">
      <c r="B137" s="1534" t="s">
        <v>175</v>
      </c>
      <c r="C137" s="1534" t="s">
        <v>5717</v>
      </c>
      <c r="D137" s="1534" t="s">
        <v>5716</v>
      </c>
      <c r="E137" s="1537">
        <v>3837998</v>
      </c>
      <c r="F137" s="1534" t="s">
        <v>2034</v>
      </c>
      <c r="G137" s="1534" t="s">
        <v>2184</v>
      </c>
      <c r="H137" s="1542">
        <v>39072</v>
      </c>
      <c r="I137" s="1445" t="s">
        <v>2155</v>
      </c>
      <c r="J137" s="875" t="s">
        <v>5715</v>
      </c>
      <c r="K137" s="303" t="s">
        <v>5714</v>
      </c>
      <c r="L137" s="303" t="s">
        <v>5713</v>
      </c>
      <c r="M137" s="1537" t="s">
        <v>20</v>
      </c>
      <c r="N137" s="1537" t="s">
        <v>20</v>
      </c>
      <c r="O137" s="1537" t="s">
        <v>20</v>
      </c>
      <c r="P137" s="1428" t="s">
        <v>5712</v>
      </c>
      <c r="Q137" s="1429"/>
    </row>
    <row r="138" spans="2:17" ht="71.25" x14ac:dyDescent="0.25">
      <c r="B138" s="1535"/>
      <c r="C138" s="1535"/>
      <c r="D138" s="1535"/>
      <c r="E138" s="1538"/>
      <c r="F138" s="1535"/>
      <c r="G138" s="1535"/>
      <c r="H138" s="1543"/>
      <c r="I138" s="1454"/>
      <c r="J138" s="875" t="s">
        <v>5711</v>
      </c>
      <c r="K138" s="303" t="s">
        <v>5710</v>
      </c>
      <c r="L138" s="303" t="s">
        <v>2909</v>
      </c>
      <c r="M138" s="1538"/>
      <c r="N138" s="1538"/>
      <c r="O138" s="1538"/>
      <c r="P138" s="1540" t="s">
        <v>496</v>
      </c>
      <c r="Q138" s="1541"/>
    </row>
    <row r="139" spans="2:17" ht="57" x14ac:dyDescent="0.25">
      <c r="B139" s="1535"/>
      <c r="C139" s="1535"/>
      <c r="D139" s="1535"/>
      <c r="E139" s="1538"/>
      <c r="F139" s="1535"/>
      <c r="G139" s="1535"/>
      <c r="H139" s="1543"/>
      <c r="I139" s="1446"/>
      <c r="J139" s="875" t="s">
        <v>5709</v>
      </c>
      <c r="K139" s="303" t="s">
        <v>5708</v>
      </c>
      <c r="L139" s="303" t="s">
        <v>5707</v>
      </c>
      <c r="M139" s="1538"/>
      <c r="N139" s="1538"/>
      <c r="O139" s="1538"/>
      <c r="P139" s="1540" t="s">
        <v>496</v>
      </c>
      <c r="Q139" s="1541"/>
    </row>
    <row r="140" spans="2:17" ht="57" x14ac:dyDescent="0.25">
      <c r="B140" s="1536"/>
      <c r="C140" s="1536"/>
      <c r="D140" s="1536"/>
      <c r="E140" s="1539"/>
      <c r="F140" s="1536"/>
      <c r="G140" s="1536"/>
      <c r="H140" s="1544"/>
      <c r="I140" s="95"/>
      <c r="J140" s="875" t="s">
        <v>5706</v>
      </c>
      <c r="K140" s="303" t="s">
        <v>5705</v>
      </c>
      <c r="L140" s="303" t="s">
        <v>5704</v>
      </c>
      <c r="M140" s="1539"/>
      <c r="N140" s="1539"/>
      <c r="O140" s="1539"/>
      <c r="P140" s="1540" t="s">
        <v>496</v>
      </c>
      <c r="Q140" s="1541"/>
    </row>
    <row r="143" spans="2:17" ht="15.75" thickBot="1" x14ac:dyDescent="0.3"/>
    <row r="144" spans="2:17" ht="30" x14ac:dyDescent="0.25">
      <c r="B144" s="42" t="s">
        <v>19</v>
      </c>
      <c r="C144" s="42" t="s">
        <v>152</v>
      </c>
      <c r="D144" s="91" t="s">
        <v>153</v>
      </c>
      <c r="E144" s="42" t="s">
        <v>29</v>
      </c>
      <c r="F144" s="135" t="s">
        <v>182</v>
      </c>
      <c r="G144" s="147"/>
    </row>
    <row r="145" spans="2:7" ht="108" x14ac:dyDescent="0.2">
      <c r="B145" s="1399" t="s">
        <v>183</v>
      </c>
      <c r="C145" s="148" t="s">
        <v>184</v>
      </c>
      <c r="D145" s="746">
        <v>25</v>
      </c>
      <c r="E145" s="746">
        <v>25</v>
      </c>
      <c r="F145" s="1400">
        <f>+E145+E146+E147</f>
        <v>60</v>
      </c>
      <c r="G145" s="149"/>
    </row>
    <row r="146" spans="2:7" ht="72" x14ac:dyDescent="0.2">
      <c r="B146" s="1399"/>
      <c r="C146" s="148" t="s">
        <v>185</v>
      </c>
      <c r="D146" s="739">
        <v>25</v>
      </c>
      <c r="E146" s="746">
        <v>25</v>
      </c>
      <c r="F146" s="1401"/>
      <c r="G146" s="149"/>
    </row>
    <row r="147" spans="2:7" ht="60" x14ac:dyDescent="0.2">
      <c r="B147" s="1399"/>
      <c r="C147" s="148" t="s">
        <v>186</v>
      </c>
      <c r="D147" s="746">
        <v>10</v>
      </c>
      <c r="E147" s="740">
        <v>10</v>
      </c>
      <c r="F147" s="1402"/>
      <c r="G147" s="149"/>
    </row>
    <row r="148" spans="2:7" x14ac:dyDescent="0.25">
      <c r="C148"/>
    </row>
    <row r="151" spans="2:7" x14ac:dyDescent="0.25">
      <c r="B151" s="39" t="s">
        <v>187</v>
      </c>
    </row>
    <row r="154" spans="2:7" x14ac:dyDescent="0.25">
      <c r="B154" s="40" t="s">
        <v>19</v>
      </c>
      <c r="C154" s="40" t="s">
        <v>28</v>
      </c>
      <c r="D154" s="42" t="s">
        <v>29</v>
      </c>
      <c r="E154" s="42" t="s">
        <v>30</v>
      </c>
    </row>
    <row r="155" spans="2:7" ht="28.5" x14ac:dyDescent="0.25">
      <c r="B155" s="43" t="s">
        <v>188</v>
      </c>
      <c r="C155" s="813">
        <v>40</v>
      </c>
      <c r="D155" s="746">
        <f>+E124</f>
        <v>40</v>
      </c>
      <c r="E155" s="1403">
        <f>+D155+D156</f>
        <v>100</v>
      </c>
    </row>
    <row r="156" spans="2:7" ht="42.75" x14ac:dyDescent="0.25">
      <c r="B156" s="43" t="s">
        <v>189</v>
      </c>
      <c r="C156" s="813">
        <v>60</v>
      </c>
      <c r="D156" s="746">
        <f>+F145</f>
        <v>60</v>
      </c>
      <c r="E156" s="1404"/>
    </row>
  </sheetData>
  <mergeCells count="139">
    <mergeCell ref="O63:P63"/>
    <mergeCell ref="O64:P64"/>
    <mergeCell ref="O65:P65"/>
    <mergeCell ref="O66:P66"/>
    <mergeCell ref="B2:P2"/>
    <mergeCell ref="B4:P4"/>
    <mergeCell ref="C6:N6"/>
    <mergeCell ref="C8:N8"/>
    <mergeCell ref="C9:N9"/>
    <mergeCell ref="C10:E10"/>
    <mergeCell ref="B14:C21"/>
    <mergeCell ref="B22:C22"/>
    <mergeCell ref="E40:E41"/>
    <mergeCell ref="M45:N45"/>
    <mergeCell ref="B54:B55"/>
    <mergeCell ref="C54:C55"/>
    <mergeCell ref="D54:E54"/>
    <mergeCell ref="C58:N58"/>
    <mergeCell ref="B60:N60"/>
    <mergeCell ref="B72:N72"/>
    <mergeCell ref="J77:L77"/>
    <mergeCell ref="P77:Q77"/>
    <mergeCell ref="B78:B80"/>
    <mergeCell ref="C78:C80"/>
    <mergeCell ref="D78:D80"/>
    <mergeCell ref="E78:E80"/>
    <mergeCell ref="F78:F80"/>
    <mergeCell ref="G78:G80"/>
    <mergeCell ref="H78:H80"/>
    <mergeCell ref="I78:I80"/>
    <mergeCell ref="M78:M80"/>
    <mergeCell ref="N78:N80"/>
    <mergeCell ref="O78:O80"/>
    <mergeCell ref="P78:Q80"/>
    <mergeCell ref="B81:B84"/>
    <mergeCell ref="C81:C84"/>
    <mergeCell ref="D81:D84"/>
    <mergeCell ref="E81:E84"/>
    <mergeCell ref="F81:F84"/>
    <mergeCell ref="B85:B90"/>
    <mergeCell ref="C85:C90"/>
    <mergeCell ref="D85:D90"/>
    <mergeCell ref="E85:E90"/>
    <mergeCell ref="F85:F90"/>
    <mergeCell ref="G85:G90"/>
    <mergeCell ref="H85:H90"/>
    <mergeCell ref="I85:I90"/>
    <mergeCell ref="M85:M89"/>
    <mergeCell ref="N85:N89"/>
    <mergeCell ref="O85:O89"/>
    <mergeCell ref="P85:Q89"/>
    <mergeCell ref="N91:N92"/>
    <mergeCell ref="O91:O92"/>
    <mergeCell ref="P91:Q93"/>
    <mergeCell ref="G81:G84"/>
    <mergeCell ref="H81:H84"/>
    <mergeCell ref="I81:I84"/>
    <mergeCell ref="M81:M84"/>
    <mergeCell ref="N81:N84"/>
    <mergeCell ref="O81:O84"/>
    <mergeCell ref="P81:Q84"/>
    <mergeCell ref="H91:H92"/>
    <mergeCell ref="I91:I92"/>
    <mergeCell ref="M91:M92"/>
    <mergeCell ref="B101:N101"/>
    <mergeCell ref="D104:E104"/>
    <mergeCell ref="D105:E105"/>
    <mergeCell ref="B91:B94"/>
    <mergeCell ref="C91:C92"/>
    <mergeCell ref="D91:D92"/>
    <mergeCell ref="E91:E92"/>
    <mergeCell ref="F91:F92"/>
    <mergeCell ref="G91:G92"/>
    <mergeCell ref="B95:B98"/>
    <mergeCell ref="C95:C98"/>
    <mergeCell ref="D95:D98"/>
    <mergeCell ref="E95:E98"/>
    <mergeCell ref="F95:F98"/>
    <mergeCell ref="B108:P108"/>
    <mergeCell ref="B111:N111"/>
    <mergeCell ref="G95:G98"/>
    <mergeCell ref="H95:H98"/>
    <mergeCell ref="I95:I98"/>
    <mergeCell ref="M95:M96"/>
    <mergeCell ref="N95:N96"/>
    <mergeCell ref="P95:Q95"/>
    <mergeCell ref="P96:Q96"/>
    <mergeCell ref="P97:Q97"/>
    <mergeCell ref="P99:Q99"/>
    <mergeCell ref="P98:Q98"/>
    <mergeCell ref="N135:N136"/>
    <mergeCell ref="O135:O136"/>
    <mergeCell ref="P135:Q135"/>
    <mergeCell ref="P136:Q136"/>
    <mergeCell ref="E124:E126"/>
    <mergeCell ref="B129:N129"/>
    <mergeCell ref="J131:L131"/>
    <mergeCell ref="P131:Q131"/>
    <mergeCell ref="B132:B134"/>
    <mergeCell ref="C132:C134"/>
    <mergeCell ref="D132:D134"/>
    <mergeCell ref="E132:E134"/>
    <mergeCell ref="F132:F134"/>
    <mergeCell ref="G132:G134"/>
    <mergeCell ref="H132:H134"/>
    <mergeCell ref="I132:I134"/>
    <mergeCell ref="M132:M134"/>
    <mergeCell ref="N132:N134"/>
    <mergeCell ref="O132:O134"/>
    <mergeCell ref="P132:Q132"/>
    <mergeCell ref="P133:Q133"/>
    <mergeCell ref="P134:Q134"/>
    <mergeCell ref="E155:E156"/>
    <mergeCell ref="H137:H140"/>
    <mergeCell ref="I137:I139"/>
    <mergeCell ref="M137:M140"/>
    <mergeCell ref="B137:B140"/>
    <mergeCell ref="C137:C140"/>
    <mergeCell ref="D137:D140"/>
    <mergeCell ref="E137:E140"/>
    <mergeCell ref="B135:B136"/>
    <mergeCell ref="C135:C136"/>
    <mergeCell ref="D135:D136"/>
    <mergeCell ref="E135:E136"/>
    <mergeCell ref="F135:F136"/>
    <mergeCell ref="G135:G136"/>
    <mergeCell ref="H135:H136"/>
    <mergeCell ref="I135:I136"/>
    <mergeCell ref="M135:M136"/>
    <mergeCell ref="F137:F140"/>
    <mergeCell ref="G137:G140"/>
    <mergeCell ref="N137:N140"/>
    <mergeCell ref="O137:O140"/>
    <mergeCell ref="P137:Q137"/>
    <mergeCell ref="P138:Q138"/>
    <mergeCell ref="P139:Q139"/>
    <mergeCell ref="P140:Q140"/>
    <mergeCell ref="B145:B147"/>
    <mergeCell ref="F145:F147"/>
  </mergeCells>
  <dataValidations count="2">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1"/>
  <sheetViews>
    <sheetView topLeftCell="A10" zoomScale="70" zoomScaleNormal="7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0.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2175</v>
      </c>
      <c r="D6" s="1425"/>
      <c r="E6" s="1425"/>
      <c r="F6" s="1425"/>
      <c r="G6" s="1425"/>
      <c r="H6" s="1425"/>
      <c r="I6" s="1425"/>
      <c r="J6" s="1425"/>
      <c r="K6" s="1425"/>
      <c r="L6" s="1425"/>
      <c r="M6" s="1425"/>
      <c r="N6" s="1426"/>
    </row>
    <row r="7" spans="2:16" ht="16.5" thickBot="1" x14ac:dyDescent="0.3">
      <c r="B7" s="3" t="s">
        <v>4</v>
      </c>
      <c r="C7" s="1425" t="s">
        <v>2174</v>
      </c>
      <c r="D7" s="1425"/>
      <c r="E7" s="1425"/>
      <c r="F7" s="1425"/>
      <c r="G7" s="1425"/>
      <c r="H7" s="1425"/>
      <c r="I7" s="1425"/>
      <c r="J7" s="1425"/>
      <c r="K7" s="1425"/>
      <c r="L7" s="1425"/>
      <c r="M7" s="1425"/>
      <c r="N7" s="1426"/>
    </row>
    <row r="8" spans="2:16" ht="16.5" thickBot="1" x14ac:dyDescent="0.3">
      <c r="B8" s="3" t="s">
        <v>6</v>
      </c>
      <c r="C8" s="1425" t="s">
        <v>2173</v>
      </c>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21</v>
      </c>
      <c r="D10" s="1415"/>
      <c r="E10" s="1416"/>
      <c r="F10" s="4"/>
      <c r="G10" s="4"/>
      <c r="H10" s="4"/>
      <c r="I10" s="4"/>
      <c r="J10" s="4"/>
      <c r="K10" s="4"/>
      <c r="L10" s="4"/>
      <c r="M10" s="4"/>
      <c r="N10" s="5"/>
    </row>
    <row r="11" spans="2:16" ht="16.5" thickBot="1" x14ac:dyDescent="0.3">
      <c r="B11" s="6" t="s">
        <v>10</v>
      </c>
      <c r="C11" s="223">
        <v>41982</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15" customHeight="1" x14ac:dyDescent="0.25">
      <c r="B14" s="1417" t="s">
        <v>11</v>
      </c>
      <c r="C14" s="1417"/>
      <c r="D14" s="760" t="s">
        <v>12</v>
      </c>
      <c r="E14" s="760" t="s">
        <v>13</v>
      </c>
      <c r="F14" s="760" t="s">
        <v>14</v>
      </c>
      <c r="G14" s="16"/>
      <c r="I14" s="17"/>
      <c r="J14" s="17"/>
      <c r="K14" s="17"/>
      <c r="L14" s="17"/>
      <c r="M14" s="17"/>
      <c r="N14" s="14"/>
    </row>
    <row r="15" spans="2:16" x14ac:dyDescent="0.25">
      <c r="B15" s="1417"/>
      <c r="C15" s="1417"/>
      <c r="D15" s="760">
        <v>21</v>
      </c>
      <c r="E15" s="18">
        <v>1669560120</v>
      </c>
      <c r="F15" s="357">
        <v>720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18">
        <v>1669560120</v>
      </c>
      <c r="F22" s="357">
        <v>720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576</v>
      </c>
      <c r="D24" s="32"/>
      <c r="E24" s="33">
        <f>E22</f>
        <v>1669560120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746"/>
      <c r="E30"/>
      <c r="F30"/>
      <c r="G30"/>
      <c r="H30"/>
      <c r="I30" s="13"/>
      <c r="J30" s="13"/>
      <c r="K30" s="13"/>
      <c r="L30" s="13"/>
      <c r="M30" s="13"/>
      <c r="N30" s="14"/>
    </row>
    <row r="31" spans="1:14" x14ac:dyDescent="0.25">
      <c r="A31" s="36"/>
      <c r="B31" s="41" t="s">
        <v>24</v>
      </c>
      <c r="C31" s="746"/>
      <c r="D31" s="746" t="s">
        <v>23</v>
      </c>
      <c r="E31"/>
      <c r="F31"/>
      <c r="G31"/>
      <c r="H31"/>
      <c r="I31" s="13"/>
      <c r="J31" s="13"/>
      <c r="K31" s="13"/>
      <c r="L31" s="13"/>
      <c r="M31" s="13"/>
      <c r="N31" s="14"/>
    </row>
    <row r="32" spans="1:14" x14ac:dyDescent="0.25">
      <c r="A32" s="36"/>
      <c r="B32" s="41" t="s">
        <v>25</v>
      </c>
      <c r="C32" s="746" t="s">
        <v>23</v>
      </c>
      <c r="D32" s="746"/>
      <c r="E32"/>
      <c r="F32"/>
      <c r="G32"/>
      <c r="H32"/>
      <c r="I32" s="13"/>
      <c r="J32" s="13"/>
      <c r="K32" s="13"/>
      <c r="L32" s="13"/>
      <c r="M32" s="13"/>
      <c r="N32" s="14"/>
    </row>
    <row r="33" spans="1:17" x14ac:dyDescent="0.25">
      <c r="A33" s="36"/>
      <c r="B33" s="41" t="s">
        <v>26</v>
      </c>
      <c r="C33" s="746"/>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0</v>
      </c>
      <c r="E40" s="1403">
        <f>+D40+D41</f>
        <v>35</v>
      </c>
      <c r="F40"/>
      <c r="G40"/>
      <c r="H40"/>
      <c r="I40" s="13"/>
      <c r="J40" s="13"/>
      <c r="K40" s="13"/>
      <c r="L40" s="13"/>
      <c r="M40" s="13"/>
      <c r="N40" s="14"/>
    </row>
    <row r="41" spans="1:17" ht="42.7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28.5" x14ac:dyDescent="0.25">
      <c r="A49" s="50">
        <v>1</v>
      </c>
      <c r="B49" s="64" t="s">
        <v>2146</v>
      </c>
      <c r="C49" s="52" t="s">
        <v>2146</v>
      </c>
      <c r="D49" s="64" t="s">
        <v>2171</v>
      </c>
      <c r="E49" s="58">
        <v>701820140161</v>
      </c>
      <c r="F49" s="52" t="s">
        <v>20</v>
      </c>
      <c r="G49" s="54">
        <v>1</v>
      </c>
      <c r="H49" s="55">
        <v>41662</v>
      </c>
      <c r="I49" s="55">
        <v>41973</v>
      </c>
      <c r="J49" s="56" t="s">
        <v>21</v>
      </c>
      <c r="K49" s="57">
        <v>8.23</v>
      </c>
      <c r="L49" s="57">
        <v>2</v>
      </c>
      <c r="M49" s="58">
        <v>336</v>
      </c>
      <c r="N49" s="58">
        <f>+M49*G49</f>
        <v>336</v>
      </c>
      <c r="O49" s="59">
        <v>393171072</v>
      </c>
      <c r="P49" s="77">
        <v>88</v>
      </c>
      <c r="Q49" s="65"/>
      <c r="R49" s="61"/>
      <c r="S49" s="61"/>
      <c r="T49" s="61"/>
      <c r="U49" s="61"/>
      <c r="V49" s="61"/>
      <c r="W49" s="61"/>
      <c r="X49" s="61"/>
      <c r="Y49" s="61"/>
      <c r="Z49" s="61"/>
    </row>
    <row r="50" spans="1:26" s="62" customFormat="1" ht="28.5" x14ac:dyDescent="0.25">
      <c r="A50" s="50">
        <f t="shared" ref="A50:A56" si="0">+A49+1</f>
        <v>2</v>
      </c>
      <c r="B50" s="64" t="s">
        <v>2146</v>
      </c>
      <c r="C50" s="52" t="s">
        <v>2146</v>
      </c>
      <c r="D50" s="64" t="s">
        <v>2171</v>
      </c>
      <c r="E50" s="58">
        <v>70182012128</v>
      </c>
      <c r="F50" s="52" t="s">
        <v>20</v>
      </c>
      <c r="G50" s="54">
        <v>1</v>
      </c>
      <c r="H50" s="55">
        <v>40945</v>
      </c>
      <c r="I50" s="55">
        <v>41274</v>
      </c>
      <c r="J50" s="56" t="s">
        <v>21</v>
      </c>
      <c r="K50" s="57">
        <v>10.78</v>
      </c>
      <c r="L50" s="57">
        <v>0</v>
      </c>
      <c r="M50" s="58">
        <v>280</v>
      </c>
      <c r="N50" s="58">
        <v>280</v>
      </c>
      <c r="O50" s="59">
        <v>106375240</v>
      </c>
      <c r="P50" s="77">
        <v>90</v>
      </c>
      <c r="Q50" s="65"/>
      <c r="R50" s="61"/>
      <c r="S50" s="61"/>
      <c r="T50" s="61"/>
      <c r="U50" s="61"/>
      <c r="V50" s="61"/>
      <c r="W50" s="61"/>
      <c r="X50" s="61"/>
      <c r="Y50" s="61"/>
      <c r="Z50" s="61"/>
    </row>
    <row r="51" spans="1:26" s="62" customFormat="1" ht="28.5" x14ac:dyDescent="0.25">
      <c r="A51" s="50">
        <f t="shared" si="0"/>
        <v>3</v>
      </c>
      <c r="B51" s="64" t="s">
        <v>2172</v>
      </c>
      <c r="C51" s="52" t="s">
        <v>2172</v>
      </c>
      <c r="D51" s="64" t="s">
        <v>2171</v>
      </c>
      <c r="E51" s="58">
        <v>701820120234</v>
      </c>
      <c r="F51" s="52" t="s">
        <v>20</v>
      </c>
      <c r="G51" s="54">
        <v>1</v>
      </c>
      <c r="H51" s="55">
        <v>40952</v>
      </c>
      <c r="I51" s="55">
        <v>41273</v>
      </c>
      <c r="J51" s="56" t="s">
        <v>21</v>
      </c>
      <c r="K51" s="57">
        <v>10.53</v>
      </c>
      <c r="L51" s="57">
        <v>0</v>
      </c>
      <c r="M51" s="58">
        <v>132</v>
      </c>
      <c r="N51" s="58">
        <v>132</v>
      </c>
      <c r="O51" s="59">
        <v>70172432</v>
      </c>
      <c r="P51" s="77">
        <v>92</v>
      </c>
      <c r="Q51" s="65"/>
      <c r="R51" s="61"/>
      <c r="S51" s="61"/>
      <c r="T51" s="61"/>
      <c r="U51" s="61"/>
      <c r="V51" s="61"/>
      <c r="W51" s="61"/>
      <c r="X51" s="61"/>
      <c r="Y51" s="61"/>
      <c r="Z51" s="61"/>
    </row>
    <row r="52" spans="1:26" s="62" customFormat="1" x14ac:dyDescent="0.25">
      <c r="A52" s="50">
        <f t="shared" si="0"/>
        <v>4</v>
      </c>
      <c r="B52" s="64"/>
      <c r="C52" s="52"/>
      <c r="D52" s="64"/>
      <c r="E52" s="58"/>
      <c r="F52" s="52"/>
      <c r="G52" s="52"/>
      <c r="H52" s="52"/>
      <c r="I52" s="56"/>
      <c r="J52" s="56"/>
      <c r="K52" s="56"/>
      <c r="L52" s="56"/>
      <c r="M52" s="57"/>
      <c r="N52" s="57"/>
      <c r="O52" s="59"/>
      <c r="P52" s="77"/>
      <c r="Q52" s="65"/>
      <c r="R52" s="61"/>
      <c r="S52" s="61"/>
      <c r="T52" s="61"/>
      <c r="U52" s="61"/>
      <c r="V52" s="61"/>
      <c r="W52" s="61"/>
      <c r="X52" s="61"/>
      <c r="Y52" s="61"/>
      <c r="Z52" s="61"/>
    </row>
    <row r="53" spans="1:26" s="62" customFormat="1" x14ac:dyDescent="0.25">
      <c r="A53" s="50">
        <f t="shared" si="0"/>
        <v>5</v>
      </c>
      <c r="B53" s="64"/>
      <c r="C53" s="52"/>
      <c r="D53" s="64"/>
      <c r="E53" s="58"/>
      <c r="F53" s="52"/>
      <c r="G53" s="52"/>
      <c r="H53" s="52"/>
      <c r="I53" s="56"/>
      <c r="J53" s="56"/>
      <c r="K53" s="56"/>
      <c r="L53" s="56"/>
      <c r="M53" s="57"/>
      <c r="N53" s="57"/>
      <c r="O53" s="59"/>
      <c r="P53" s="77"/>
      <c r="Q53" s="65"/>
      <c r="R53" s="61"/>
      <c r="S53" s="61"/>
      <c r="T53" s="61"/>
      <c r="U53" s="61"/>
      <c r="V53" s="61"/>
      <c r="W53" s="61"/>
      <c r="X53" s="61"/>
      <c r="Y53" s="61"/>
      <c r="Z53" s="61"/>
    </row>
    <row r="54" spans="1:26" s="62" customFormat="1" x14ac:dyDescent="0.25">
      <c r="A54" s="50">
        <f t="shared" si="0"/>
        <v>6</v>
      </c>
      <c r="B54" s="71"/>
      <c r="C54" s="72"/>
      <c r="D54" s="71"/>
      <c r="E54" s="58"/>
      <c r="F54" s="73"/>
      <c r="G54" s="73"/>
      <c r="H54" s="73"/>
      <c r="I54" s="74"/>
      <c r="J54" s="74"/>
      <c r="K54" s="74"/>
      <c r="L54" s="74"/>
      <c r="M54" s="75"/>
      <c r="N54" s="75"/>
      <c r="O54" s="77"/>
      <c r="P54" s="77"/>
      <c r="Q54" s="65"/>
      <c r="R54" s="61"/>
      <c r="S54" s="61"/>
      <c r="T54" s="61"/>
      <c r="U54" s="61"/>
      <c r="V54" s="61"/>
      <c r="W54" s="61"/>
      <c r="X54" s="61"/>
      <c r="Y54" s="61"/>
      <c r="Z54" s="61"/>
    </row>
    <row r="55" spans="1:26" s="62" customFormat="1" x14ac:dyDescent="0.25">
      <c r="A55" s="50">
        <f t="shared" si="0"/>
        <v>7</v>
      </c>
      <c r="B55" s="71"/>
      <c r="C55" s="72"/>
      <c r="D55" s="71"/>
      <c r="E55" s="58"/>
      <c r="F55" s="73"/>
      <c r="G55" s="73"/>
      <c r="H55" s="73"/>
      <c r="I55" s="74"/>
      <c r="J55" s="74"/>
      <c r="K55" s="74"/>
      <c r="L55" s="74"/>
      <c r="M55" s="75"/>
      <c r="N55" s="75"/>
      <c r="O55" s="77"/>
      <c r="P55" s="77"/>
      <c r="Q55" s="65"/>
      <c r="R55" s="61"/>
      <c r="S55" s="61"/>
      <c r="T55" s="61"/>
      <c r="U55" s="61"/>
      <c r="V55" s="61"/>
      <c r="W55" s="61"/>
      <c r="X55" s="61"/>
      <c r="Y55" s="61"/>
      <c r="Z55" s="61"/>
    </row>
    <row r="56" spans="1:26" s="62" customFormat="1" x14ac:dyDescent="0.25">
      <c r="A56" s="50">
        <f t="shared" si="0"/>
        <v>8</v>
      </c>
      <c r="B56" s="71"/>
      <c r="C56" s="72"/>
      <c r="D56" s="71"/>
      <c r="E56" s="58"/>
      <c r="F56" s="73"/>
      <c r="G56" s="73"/>
      <c r="H56" s="73"/>
      <c r="I56" s="74"/>
      <c r="J56" s="74"/>
      <c r="K56" s="74"/>
      <c r="L56" s="74"/>
      <c r="M56" s="75"/>
      <c r="N56" s="75"/>
      <c r="O56" s="77"/>
      <c r="P56" s="77"/>
      <c r="Q56" s="65"/>
      <c r="R56" s="61"/>
      <c r="S56" s="61"/>
      <c r="T56" s="61"/>
      <c r="U56" s="61"/>
      <c r="V56" s="61"/>
      <c r="W56" s="61"/>
      <c r="X56" s="61"/>
      <c r="Y56" s="61"/>
      <c r="Z56" s="61"/>
    </row>
    <row r="57" spans="1:26" s="62" customFormat="1" x14ac:dyDescent="0.25">
      <c r="A57" s="50"/>
      <c r="B57" s="78" t="s">
        <v>30</v>
      </c>
      <c r="C57" s="72"/>
      <c r="D57" s="71"/>
      <c r="E57" s="58"/>
      <c r="F57" s="73"/>
      <c r="G57" s="73"/>
      <c r="H57" s="73"/>
      <c r="I57" s="74"/>
      <c r="J57" s="74"/>
      <c r="K57" s="209">
        <f>SUM(K49:K56)</f>
        <v>29.54</v>
      </c>
      <c r="L57" s="209">
        <f>SUM(L49:L56)</f>
        <v>2</v>
      </c>
      <c r="M57" s="210">
        <f>SUM(M49,M51)</f>
        <v>468</v>
      </c>
      <c r="N57" s="209"/>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f>+K57</f>
        <v>29.54</v>
      </c>
      <c r="D61" s="740" t="s">
        <v>23</v>
      </c>
      <c r="E61" s="88"/>
      <c r="F61" s="89"/>
      <c r="G61" s="89"/>
      <c r="H61" s="89"/>
      <c r="I61" s="89"/>
      <c r="J61" s="89"/>
      <c r="K61" s="89"/>
      <c r="L61" s="89"/>
      <c r="M61" s="89"/>
    </row>
    <row r="62" spans="1:26" s="82" customFormat="1" x14ac:dyDescent="0.25">
      <c r="B62" s="86" t="s">
        <v>62</v>
      </c>
      <c r="C62" s="87">
        <f>+M57</f>
        <v>468</v>
      </c>
      <c r="D62" s="740"/>
      <c r="E62" s="88" t="s">
        <v>23</v>
      </c>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105"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ht="30" x14ac:dyDescent="0.25">
      <c r="B69" s="94" t="s">
        <v>2170</v>
      </c>
      <c r="C69" s="94" t="s">
        <v>2169</v>
      </c>
      <c r="D69" s="360" t="s">
        <v>2168</v>
      </c>
      <c r="E69" s="95">
        <v>200</v>
      </c>
      <c r="F69" s="96" t="s">
        <v>368</v>
      </c>
      <c r="G69" s="96" t="s">
        <v>368</v>
      </c>
      <c r="H69" s="96" t="s">
        <v>20</v>
      </c>
      <c r="I69" s="97" t="s">
        <v>368</v>
      </c>
      <c r="J69" s="88" t="s">
        <v>20</v>
      </c>
      <c r="K69" s="41" t="s">
        <v>20</v>
      </c>
      <c r="L69" s="41" t="s">
        <v>20</v>
      </c>
      <c r="M69" s="41" t="s">
        <v>20</v>
      </c>
      <c r="N69" s="41" t="s">
        <v>20</v>
      </c>
      <c r="O69" s="1410"/>
      <c r="P69" s="1411"/>
      <c r="Q69" s="41" t="s">
        <v>20</v>
      </c>
    </row>
    <row r="70" spans="2:17" x14ac:dyDescent="0.25">
      <c r="B70" s="94" t="s">
        <v>2053</v>
      </c>
      <c r="C70" s="94" t="s">
        <v>366</v>
      </c>
      <c r="D70" s="95" t="s">
        <v>2167</v>
      </c>
      <c r="E70" s="95">
        <v>300</v>
      </c>
      <c r="F70" s="96" t="s">
        <v>368</v>
      </c>
      <c r="G70" s="96" t="s">
        <v>368</v>
      </c>
      <c r="H70" s="96" t="s">
        <v>368</v>
      </c>
      <c r="I70" s="97" t="s">
        <v>20</v>
      </c>
      <c r="J70" s="97" t="s">
        <v>20</v>
      </c>
      <c r="K70" s="41" t="s">
        <v>20</v>
      </c>
      <c r="L70" s="41" t="s">
        <v>20</v>
      </c>
      <c r="M70" s="41" t="s">
        <v>20</v>
      </c>
      <c r="N70" s="41" t="s">
        <v>20</v>
      </c>
      <c r="O70" s="1410"/>
      <c r="P70" s="1411"/>
      <c r="Q70" s="41" t="s">
        <v>20</v>
      </c>
    </row>
    <row r="71" spans="2:17" ht="30" x14ac:dyDescent="0.25">
      <c r="B71" s="94" t="s">
        <v>2053</v>
      </c>
      <c r="C71" s="94" t="s">
        <v>366</v>
      </c>
      <c r="D71" s="107" t="s">
        <v>2166</v>
      </c>
      <c r="E71" s="95">
        <v>220</v>
      </c>
      <c r="F71" s="96" t="s">
        <v>368</v>
      </c>
      <c r="G71" s="96" t="s">
        <v>368</v>
      </c>
      <c r="H71" s="96" t="s">
        <v>368</v>
      </c>
      <c r="I71" s="97" t="s">
        <v>20</v>
      </c>
      <c r="J71" s="97" t="s">
        <v>20</v>
      </c>
      <c r="K71" s="41" t="s">
        <v>20</v>
      </c>
      <c r="L71" s="41" t="s">
        <v>20</v>
      </c>
      <c r="M71" s="41" t="s">
        <v>20</v>
      </c>
      <c r="N71" s="41" t="s">
        <v>20</v>
      </c>
      <c r="O71" s="1410"/>
      <c r="P71" s="1411"/>
      <c r="Q71" s="41" t="s">
        <v>20</v>
      </c>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41"/>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17" ht="27" thickBot="1" x14ac:dyDescent="0.3">
      <c r="B81" s="1393" t="s">
        <v>86</v>
      </c>
      <c r="C81" s="1394"/>
      <c r="D81" s="1394"/>
      <c r="E81" s="1394"/>
      <c r="F81" s="1394"/>
      <c r="G81" s="1394"/>
      <c r="H81" s="1394"/>
      <c r="I81" s="1394"/>
      <c r="J81" s="1394"/>
      <c r="K81" s="1394"/>
      <c r="L81" s="1394"/>
      <c r="M81" s="1394"/>
      <c r="N81" s="1395"/>
    </row>
    <row r="86" spans="2:17"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17" ht="45" customHeight="1" x14ac:dyDescent="0.25">
      <c r="B87" s="1577" t="s">
        <v>2165</v>
      </c>
      <c r="C87" s="1403" t="s">
        <v>464</v>
      </c>
      <c r="D87" s="1577" t="s">
        <v>2164</v>
      </c>
      <c r="E87" s="1577">
        <v>64450202</v>
      </c>
      <c r="F87" s="1577" t="s">
        <v>2149</v>
      </c>
      <c r="G87" s="1577" t="s">
        <v>398</v>
      </c>
      <c r="H87" s="1661">
        <v>38331</v>
      </c>
      <c r="I87" s="1642" t="s">
        <v>368</v>
      </c>
      <c r="J87" s="104" t="s">
        <v>2163</v>
      </c>
      <c r="K87" s="107" t="s">
        <v>2162</v>
      </c>
      <c r="L87" s="97" t="s">
        <v>1150</v>
      </c>
      <c r="M87" s="1403" t="s">
        <v>20</v>
      </c>
      <c r="N87" s="1403" t="s">
        <v>21</v>
      </c>
      <c r="O87" s="1577" t="s">
        <v>20</v>
      </c>
      <c r="P87" s="1595" t="s">
        <v>2161</v>
      </c>
      <c r="Q87" s="1596"/>
    </row>
    <row r="88" spans="2:17" ht="30" x14ac:dyDescent="0.25">
      <c r="B88" s="1578"/>
      <c r="C88" s="1397"/>
      <c r="D88" s="1578"/>
      <c r="E88" s="1578"/>
      <c r="F88" s="1578"/>
      <c r="G88" s="1578"/>
      <c r="H88" s="1699"/>
      <c r="I88" s="1643"/>
      <c r="J88" s="739" t="s">
        <v>2160</v>
      </c>
      <c r="K88" s="107" t="s">
        <v>2159</v>
      </c>
      <c r="L88" s="97" t="s">
        <v>1150</v>
      </c>
      <c r="M88" s="1397"/>
      <c r="N88" s="1397"/>
      <c r="O88" s="1578"/>
      <c r="P88" s="1597"/>
      <c r="Q88" s="1598"/>
    </row>
    <row r="89" spans="2:17" ht="30" x14ac:dyDescent="0.25">
      <c r="B89" s="1579"/>
      <c r="C89" s="1404"/>
      <c r="D89" s="1579"/>
      <c r="E89" s="1579"/>
      <c r="F89" s="1579"/>
      <c r="G89" s="1579"/>
      <c r="H89" s="1700"/>
      <c r="I89" s="1644"/>
      <c r="J89" s="739" t="s">
        <v>2158</v>
      </c>
      <c r="K89" s="757">
        <v>2006</v>
      </c>
      <c r="L89" s="97" t="s">
        <v>1150</v>
      </c>
      <c r="M89" s="1404"/>
      <c r="N89" s="1404"/>
      <c r="O89" s="1579"/>
      <c r="P89" s="1599"/>
      <c r="Q89" s="1600"/>
    </row>
    <row r="90" spans="2:17" ht="30" x14ac:dyDescent="0.25">
      <c r="B90" s="104" t="s">
        <v>2157</v>
      </c>
      <c r="C90" s="104" t="s">
        <v>464</v>
      </c>
      <c r="D90" s="104" t="s">
        <v>2156</v>
      </c>
      <c r="E90" s="94">
        <v>73210364</v>
      </c>
      <c r="F90" s="94" t="s">
        <v>278</v>
      </c>
      <c r="G90" s="739" t="s">
        <v>398</v>
      </c>
      <c r="H90" s="761">
        <v>40893</v>
      </c>
      <c r="I90" s="740" t="s">
        <v>2155</v>
      </c>
      <c r="J90" s="739" t="s">
        <v>2154</v>
      </c>
      <c r="K90" s="107" t="s">
        <v>2153</v>
      </c>
      <c r="L90" s="97" t="s">
        <v>2152</v>
      </c>
      <c r="M90" s="739" t="s">
        <v>20</v>
      </c>
      <c r="N90" s="746" t="s">
        <v>20</v>
      </c>
      <c r="O90" s="739" t="s">
        <v>20</v>
      </c>
      <c r="P90" s="1389"/>
      <c r="Q90" s="1389"/>
    </row>
    <row r="91" spans="2:17" ht="30" customHeight="1" x14ac:dyDescent="0.25">
      <c r="B91" s="1888" t="s">
        <v>2151</v>
      </c>
      <c r="C91" s="1888" t="s">
        <v>215</v>
      </c>
      <c r="D91" s="1577" t="s">
        <v>2150</v>
      </c>
      <c r="E91" s="1403">
        <v>64450747</v>
      </c>
      <c r="F91" s="1672" t="s">
        <v>2149</v>
      </c>
      <c r="G91" s="1577" t="s">
        <v>398</v>
      </c>
      <c r="H91" s="1661">
        <v>37862</v>
      </c>
      <c r="I91" s="1445" t="s">
        <v>368</v>
      </c>
      <c r="J91" s="104" t="s">
        <v>2148</v>
      </c>
      <c r="K91" s="107" t="s">
        <v>2147</v>
      </c>
      <c r="L91" s="1006" t="s">
        <v>1047</v>
      </c>
      <c r="M91" s="1389" t="s">
        <v>20</v>
      </c>
      <c r="N91" s="1389" t="s">
        <v>20</v>
      </c>
      <c r="O91" s="1392" t="s">
        <v>20</v>
      </c>
      <c r="P91" s="1389"/>
      <c r="Q91" s="1389"/>
    </row>
    <row r="92" spans="2:17" ht="60" x14ac:dyDescent="0.25">
      <c r="B92" s="1890"/>
      <c r="C92" s="1890"/>
      <c r="D92" s="1579"/>
      <c r="E92" s="1404"/>
      <c r="F92" s="1674"/>
      <c r="G92" s="1579"/>
      <c r="H92" s="1700"/>
      <c r="I92" s="1446"/>
      <c r="J92" s="104" t="s">
        <v>2146</v>
      </c>
      <c r="K92" s="269" t="s">
        <v>2145</v>
      </c>
      <c r="L92" s="107" t="s">
        <v>2144</v>
      </c>
      <c r="M92" s="1389"/>
      <c r="N92" s="1389"/>
      <c r="O92" s="1392"/>
      <c r="P92" s="1389"/>
      <c r="Q92" s="1389"/>
    </row>
    <row r="93" spans="2:17" ht="48" customHeight="1" x14ac:dyDescent="0.25">
      <c r="B93" s="202" t="s">
        <v>2143</v>
      </c>
      <c r="C93" s="1005" t="s">
        <v>2119</v>
      </c>
      <c r="D93" s="120" t="s">
        <v>2142</v>
      </c>
      <c r="E93" s="746">
        <v>64588887</v>
      </c>
      <c r="F93" s="782" t="s">
        <v>2141</v>
      </c>
      <c r="G93" s="743" t="s">
        <v>398</v>
      </c>
      <c r="H93" s="751">
        <v>37953</v>
      </c>
      <c r="I93" s="745" t="s">
        <v>368</v>
      </c>
      <c r="J93" s="1004" t="s">
        <v>2140</v>
      </c>
      <c r="K93" s="753" t="s">
        <v>2139</v>
      </c>
      <c r="L93" s="362" t="s">
        <v>1047</v>
      </c>
      <c r="M93" s="802" t="s">
        <v>20</v>
      </c>
      <c r="N93" s="743" t="s">
        <v>21</v>
      </c>
      <c r="O93" s="743" t="s">
        <v>21</v>
      </c>
      <c r="P93" s="1595" t="s">
        <v>2138</v>
      </c>
      <c r="Q93" s="1596"/>
    </row>
    <row r="94" spans="2:17" ht="144.6" customHeight="1" x14ac:dyDescent="0.25">
      <c r="B94" s="202" t="s">
        <v>2137</v>
      </c>
      <c r="C94" s="329" t="s">
        <v>111</v>
      </c>
      <c r="D94" s="846" t="s">
        <v>2136</v>
      </c>
      <c r="E94" s="94">
        <v>1102806715</v>
      </c>
      <c r="F94" s="94" t="s">
        <v>278</v>
      </c>
      <c r="G94" s="739" t="s">
        <v>398</v>
      </c>
      <c r="H94" s="761">
        <v>41117</v>
      </c>
      <c r="I94" s="740" t="s">
        <v>368</v>
      </c>
      <c r="J94" s="104" t="s">
        <v>2116</v>
      </c>
      <c r="K94" s="360" t="s">
        <v>2135</v>
      </c>
      <c r="L94" s="757" t="s">
        <v>986</v>
      </c>
      <c r="M94" s="746" t="s">
        <v>20</v>
      </c>
      <c r="N94" s="739" t="s">
        <v>20</v>
      </c>
      <c r="O94" s="746" t="s">
        <v>20</v>
      </c>
      <c r="P94" s="1406" t="s">
        <v>2134</v>
      </c>
      <c r="Q94" s="1407"/>
    </row>
    <row r="95" spans="2:17" ht="30" customHeight="1" x14ac:dyDescent="0.25">
      <c r="B95" s="1888" t="s">
        <v>2120</v>
      </c>
      <c r="C95" s="1770" t="s">
        <v>111</v>
      </c>
      <c r="D95" s="1392" t="s">
        <v>2133</v>
      </c>
      <c r="E95" s="1389">
        <v>64703384</v>
      </c>
      <c r="F95" s="1389" t="s">
        <v>274</v>
      </c>
      <c r="G95" s="1392" t="s">
        <v>133</v>
      </c>
      <c r="H95" s="1660">
        <v>39744</v>
      </c>
      <c r="I95" s="1445" t="s">
        <v>368</v>
      </c>
      <c r="J95" s="812" t="s">
        <v>2132</v>
      </c>
      <c r="K95" s="360" t="s">
        <v>2131</v>
      </c>
      <c r="L95" s="771" t="s">
        <v>999</v>
      </c>
      <c r="M95" s="1403" t="s">
        <v>20</v>
      </c>
      <c r="N95" s="1577" t="s">
        <v>21</v>
      </c>
      <c r="O95" s="1403" t="s">
        <v>20</v>
      </c>
      <c r="P95" s="1595" t="s">
        <v>2130</v>
      </c>
      <c r="Q95" s="1596"/>
    </row>
    <row r="96" spans="2:17" ht="45" x14ac:dyDescent="0.25">
      <c r="B96" s="1889"/>
      <c r="C96" s="1771"/>
      <c r="D96" s="1392"/>
      <c r="E96" s="1389"/>
      <c r="F96" s="1389"/>
      <c r="G96" s="1392"/>
      <c r="H96" s="1660"/>
      <c r="I96" s="1454"/>
      <c r="J96" s="812" t="s">
        <v>2129</v>
      </c>
      <c r="K96" s="360" t="s">
        <v>2128</v>
      </c>
      <c r="L96" s="771" t="s">
        <v>2127</v>
      </c>
      <c r="M96" s="1397"/>
      <c r="N96" s="1578"/>
      <c r="O96" s="1397"/>
      <c r="P96" s="1597"/>
      <c r="Q96" s="1598"/>
    </row>
    <row r="97" spans="2:17" ht="60" x14ac:dyDescent="0.25">
      <c r="B97" s="1889"/>
      <c r="C97" s="1771"/>
      <c r="D97" s="1392"/>
      <c r="E97" s="1389"/>
      <c r="F97" s="1389"/>
      <c r="G97" s="1392"/>
      <c r="H97" s="1660"/>
      <c r="I97" s="1454"/>
      <c r="J97" s="812" t="s">
        <v>2116</v>
      </c>
      <c r="K97" s="360" t="s">
        <v>2126</v>
      </c>
      <c r="L97" s="757" t="s">
        <v>2125</v>
      </c>
      <c r="M97" s="1397"/>
      <c r="N97" s="1578"/>
      <c r="O97" s="1397"/>
      <c r="P97" s="1597"/>
      <c r="Q97" s="1598"/>
    </row>
    <row r="98" spans="2:17" ht="60" x14ac:dyDescent="0.25">
      <c r="B98" s="1889"/>
      <c r="C98" s="1771"/>
      <c r="D98" s="1392"/>
      <c r="E98" s="1389"/>
      <c r="F98" s="1389"/>
      <c r="G98" s="1392"/>
      <c r="H98" s="1660"/>
      <c r="I98" s="1454"/>
      <c r="J98" s="812" t="s">
        <v>2124</v>
      </c>
      <c r="K98" s="360" t="s">
        <v>2123</v>
      </c>
      <c r="L98" s="757" t="s">
        <v>274</v>
      </c>
      <c r="M98" s="1397"/>
      <c r="N98" s="1578"/>
      <c r="O98" s="1397"/>
      <c r="P98" s="1597"/>
      <c r="Q98" s="1598"/>
    </row>
    <row r="99" spans="2:17" ht="60" x14ac:dyDescent="0.25">
      <c r="B99" s="1890"/>
      <c r="C99" s="1680"/>
      <c r="D99" s="1392"/>
      <c r="E99" s="1389"/>
      <c r="F99" s="1389"/>
      <c r="G99" s="1392"/>
      <c r="H99" s="1660"/>
      <c r="I99" s="1446"/>
      <c r="J99" s="120" t="s">
        <v>2122</v>
      </c>
      <c r="K99" s="360" t="s">
        <v>2121</v>
      </c>
      <c r="L99" s="757" t="s">
        <v>274</v>
      </c>
      <c r="M99" s="1404"/>
      <c r="N99" s="1579"/>
      <c r="O99" s="1404"/>
      <c r="P99" s="1599"/>
      <c r="Q99" s="1600"/>
    </row>
    <row r="100" spans="2:17" ht="75" x14ac:dyDescent="0.25">
      <c r="B100" s="1389" t="s">
        <v>2120</v>
      </c>
      <c r="C100" s="1577" t="s">
        <v>2119</v>
      </c>
      <c r="D100" s="1392" t="s">
        <v>2118</v>
      </c>
      <c r="E100" s="1389">
        <v>64703253</v>
      </c>
      <c r="F100" s="1389" t="s">
        <v>113</v>
      </c>
      <c r="G100" s="1392" t="s">
        <v>398</v>
      </c>
      <c r="H100" s="1660" t="s">
        <v>2117</v>
      </c>
      <c r="I100" s="1447" t="s">
        <v>368</v>
      </c>
      <c r="J100" s="812" t="s">
        <v>2116</v>
      </c>
      <c r="K100" s="360" t="s">
        <v>2115</v>
      </c>
      <c r="L100" s="771" t="s">
        <v>986</v>
      </c>
      <c r="M100" s="1389" t="s">
        <v>20</v>
      </c>
      <c r="N100" s="1577" t="s">
        <v>21</v>
      </c>
      <c r="O100" s="1403" t="s">
        <v>20</v>
      </c>
      <c r="P100" s="1493" t="s">
        <v>2114</v>
      </c>
      <c r="Q100" s="1494"/>
    </row>
    <row r="101" spans="2:17" ht="60" x14ac:dyDescent="0.25">
      <c r="B101" s="1389"/>
      <c r="C101" s="1578"/>
      <c r="D101" s="1392"/>
      <c r="E101" s="1389"/>
      <c r="F101" s="1389"/>
      <c r="G101" s="1392"/>
      <c r="H101" s="1660"/>
      <c r="I101" s="1447"/>
      <c r="J101" s="120" t="s">
        <v>2113</v>
      </c>
      <c r="K101" s="360" t="s">
        <v>2112</v>
      </c>
      <c r="L101" s="771" t="s">
        <v>2111</v>
      </c>
      <c r="M101" s="1389"/>
      <c r="N101" s="1578"/>
      <c r="O101" s="1397"/>
      <c r="P101" s="1604"/>
      <c r="Q101" s="1605"/>
    </row>
    <row r="102" spans="2:17" ht="60" x14ac:dyDescent="0.25">
      <c r="B102" s="1389"/>
      <c r="C102" s="1579"/>
      <c r="D102" s="1392"/>
      <c r="E102" s="1389"/>
      <c r="F102" s="1389"/>
      <c r="G102" s="1392"/>
      <c r="H102" s="1660"/>
      <c r="I102" s="1447"/>
      <c r="J102" s="120" t="s">
        <v>308</v>
      </c>
      <c r="K102" s="360" t="s">
        <v>2110</v>
      </c>
      <c r="L102" s="757" t="s">
        <v>2109</v>
      </c>
      <c r="M102" s="1389"/>
      <c r="N102" s="1579"/>
      <c r="O102" s="1404"/>
      <c r="P102" s="1495"/>
      <c r="Q102" s="1496"/>
    </row>
    <row r="103" spans="2:17" ht="27" thickBot="1" x14ac:dyDescent="0.3">
      <c r="B103" s="2069" t="s">
        <v>143</v>
      </c>
      <c r="C103" s="1828"/>
      <c r="D103" s="1828"/>
      <c r="E103" s="1828"/>
      <c r="F103" s="1828"/>
      <c r="G103" s="1828"/>
      <c r="H103" s="1828"/>
      <c r="I103" s="1828"/>
      <c r="J103" s="1828"/>
      <c r="K103" s="1828"/>
      <c r="L103" s="1828"/>
      <c r="M103" s="1828"/>
      <c r="N103" s="1829"/>
    </row>
    <row r="106" spans="2:17" ht="30" x14ac:dyDescent="0.25">
      <c r="B106" s="92" t="s">
        <v>19</v>
      </c>
      <c r="C106" s="92" t="s">
        <v>144</v>
      </c>
      <c r="D106" s="1387" t="s">
        <v>77</v>
      </c>
      <c r="E106" s="1388"/>
    </row>
    <row r="107" spans="2:17" x14ac:dyDescent="0.25">
      <c r="B107" s="120" t="s">
        <v>145</v>
      </c>
      <c r="C107" s="746" t="s">
        <v>23</v>
      </c>
      <c r="D107" s="1389"/>
      <c r="E107" s="1389"/>
    </row>
    <row r="108" spans="2:17" ht="26.25" x14ac:dyDescent="0.25">
      <c r="B108" s="1408" t="s">
        <v>146</v>
      </c>
      <c r="C108" s="1409"/>
      <c r="D108" s="1409"/>
      <c r="E108" s="1409"/>
      <c r="F108" s="1409"/>
      <c r="G108" s="1409"/>
      <c r="H108" s="1409"/>
      <c r="I108" s="1409"/>
      <c r="J108" s="1409"/>
      <c r="K108" s="1409"/>
      <c r="L108" s="1409"/>
      <c r="M108" s="1409"/>
      <c r="N108" s="1409"/>
      <c r="O108" s="1409"/>
      <c r="P108" s="1409"/>
    </row>
    <row r="110" spans="2:17" ht="15.75" thickBot="1" x14ac:dyDescent="0.3"/>
    <row r="111" spans="2:17" ht="27" thickBot="1" x14ac:dyDescent="0.3">
      <c r="B111" s="1393" t="s">
        <v>147</v>
      </c>
      <c r="C111" s="1394"/>
      <c r="D111" s="1394"/>
      <c r="E111" s="1394"/>
      <c r="F111" s="1394"/>
      <c r="G111" s="1394"/>
      <c r="H111" s="1394"/>
      <c r="I111" s="1394"/>
      <c r="J111" s="1394"/>
      <c r="K111" s="1394"/>
      <c r="L111" s="1394"/>
      <c r="M111" s="1394"/>
      <c r="N111" s="1395"/>
    </row>
    <row r="113" spans="1:26" ht="15.75" thickBot="1" x14ac:dyDescent="0.3">
      <c r="M113" s="46"/>
      <c r="N113" s="46"/>
    </row>
    <row r="114" spans="1:26" s="13" customFormat="1" ht="60" x14ac:dyDescent="0.25">
      <c r="B114" s="47" t="s">
        <v>35</v>
      </c>
      <c r="C114" s="47" t="s">
        <v>36</v>
      </c>
      <c r="D114" s="47" t="s">
        <v>37</v>
      </c>
      <c r="E114" s="47" t="s">
        <v>38</v>
      </c>
      <c r="F114" s="47" t="s">
        <v>39</v>
      </c>
      <c r="G114" s="47" t="s">
        <v>40</v>
      </c>
      <c r="H114" s="47" t="s">
        <v>41</v>
      </c>
      <c r="I114" s="47" t="s">
        <v>42</v>
      </c>
      <c r="J114" s="47" t="s">
        <v>43</v>
      </c>
      <c r="K114" s="47" t="s">
        <v>44</v>
      </c>
      <c r="L114" s="47" t="s">
        <v>45</v>
      </c>
      <c r="M114" s="48" t="s">
        <v>46</v>
      </c>
      <c r="N114" s="47" t="s">
        <v>47</v>
      </c>
      <c r="O114" s="47" t="s">
        <v>48</v>
      </c>
      <c r="P114" s="49" t="s">
        <v>49</v>
      </c>
      <c r="Q114" s="49" t="s">
        <v>50</v>
      </c>
    </row>
    <row r="115" spans="1:26" s="62" customFormat="1" ht="60" x14ac:dyDescent="0.25">
      <c r="A115" s="50">
        <v>1</v>
      </c>
      <c r="B115" s="71"/>
      <c r="C115" s="72"/>
      <c r="D115" s="71"/>
      <c r="E115" s="228"/>
      <c r="F115" s="73"/>
      <c r="G115" s="225"/>
      <c r="H115" s="226"/>
      <c r="I115" s="74"/>
      <c r="J115" s="74"/>
      <c r="K115" s="74"/>
      <c r="L115" s="74"/>
      <c r="M115" s="75"/>
      <c r="N115" s="75">
        <f>+M115*G115</f>
        <v>0</v>
      </c>
      <c r="O115" s="77"/>
      <c r="P115" s="77"/>
      <c r="Q115" s="65" t="s">
        <v>2108</v>
      </c>
      <c r="R115" s="61"/>
      <c r="S115" s="61"/>
      <c r="T115" s="61"/>
      <c r="U115" s="61"/>
      <c r="V115" s="61"/>
      <c r="W115" s="61"/>
      <c r="X115" s="61"/>
      <c r="Y115" s="61"/>
      <c r="Z115" s="61"/>
    </row>
    <row r="116" spans="1:26" s="62" customFormat="1" x14ac:dyDescent="0.25">
      <c r="A116" s="50">
        <f t="shared" ref="A116:A122" si="1">+A115+1</f>
        <v>2</v>
      </c>
      <c r="B116" s="71"/>
      <c r="C116" s="72"/>
      <c r="D116" s="71"/>
      <c r="E116" s="228"/>
      <c r="F116" s="73"/>
      <c r="G116" s="73"/>
      <c r="H116" s="73"/>
      <c r="I116" s="74"/>
      <c r="J116" s="74"/>
      <c r="K116" s="74"/>
      <c r="L116" s="74"/>
      <c r="M116" s="75"/>
      <c r="N116" s="75"/>
      <c r="O116" s="77"/>
      <c r="P116" s="77"/>
      <c r="Q116" s="65"/>
      <c r="R116" s="61"/>
      <c r="S116" s="61"/>
      <c r="T116" s="61"/>
      <c r="U116" s="61"/>
      <c r="V116" s="61"/>
      <c r="W116" s="61"/>
      <c r="X116" s="61"/>
      <c r="Y116" s="61"/>
      <c r="Z116" s="61"/>
    </row>
    <row r="117" spans="1:26" s="62" customFormat="1" x14ac:dyDescent="0.25">
      <c r="A117" s="50">
        <f t="shared" si="1"/>
        <v>3</v>
      </c>
      <c r="B117" s="71"/>
      <c r="C117" s="72"/>
      <c r="D117" s="71"/>
      <c r="E117" s="228"/>
      <c r="F117" s="73"/>
      <c r="G117" s="73"/>
      <c r="H117" s="73"/>
      <c r="I117" s="74"/>
      <c r="J117" s="74"/>
      <c r="K117" s="74"/>
      <c r="L117" s="74"/>
      <c r="M117" s="75"/>
      <c r="N117" s="75"/>
      <c r="O117" s="77"/>
      <c r="P117" s="77"/>
      <c r="Q117" s="65"/>
      <c r="R117" s="61"/>
      <c r="S117" s="61"/>
      <c r="T117" s="61"/>
      <c r="U117" s="61"/>
      <c r="V117" s="61"/>
      <c r="W117" s="61"/>
      <c r="X117" s="61"/>
      <c r="Y117" s="61"/>
      <c r="Z117" s="61"/>
    </row>
    <row r="118" spans="1:26" s="62" customFormat="1" x14ac:dyDescent="0.25">
      <c r="A118" s="50">
        <f t="shared" si="1"/>
        <v>4</v>
      </c>
      <c r="B118" s="71"/>
      <c r="C118" s="72"/>
      <c r="D118" s="71"/>
      <c r="E118" s="228"/>
      <c r="F118" s="73"/>
      <c r="G118" s="73"/>
      <c r="H118" s="73"/>
      <c r="I118" s="74"/>
      <c r="J118" s="74"/>
      <c r="K118" s="74"/>
      <c r="L118" s="74"/>
      <c r="M118" s="75"/>
      <c r="N118" s="75"/>
      <c r="O118" s="77"/>
      <c r="P118" s="77"/>
      <c r="Q118" s="65"/>
      <c r="R118" s="61"/>
      <c r="S118" s="61"/>
      <c r="T118" s="61"/>
      <c r="U118" s="61"/>
      <c r="V118" s="61"/>
      <c r="W118" s="61"/>
      <c r="X118" s="61"/>
      <c r="Y118" s="61"/>
      <c r="Z118" s="61"/>
    </row>
    <row r="119" spans="1:26" s="62" customFormat="1" x14ac:dyDescent="0.25">
      <c r="A119" s="50">
        <f t="shared" si="1"/>
        <v>5</v>
      </c>
      <c r="B119" s="71"/>
      <c r="C119" s="72"/>
      <c r="D119" s="71"/>
      <c r="E119" s="228"/>
      <c r="F119" s="73"/>
      <c r="G119" s="73"/>
      <c r="H119" s="73"/>
      <c r="I119" s="74"/>
      <c r="J119" s="74"/>
      <c r="K119" s="74"/>
      <c r="L119" s="74"/>
      <c r="M119" s="75"/>
      <c r="N119" s="75"/>
      <c r="O119" s="77"/>
      <c r="P119" s="77"/>
      <c r="Q119" s="65"/>
      <c r="R119" s="61"/>
      <c r="S119" s="61"/>
      <c r="T119" s="61"/>
      <c r="U119" s="61"/>
      <c r="V119" s="61"/>
      <c r="W119" s="61"/>
      <c r="X119" s="61"/>
      <c r="Y119" s="61"/>
      <c r="Z119" s="61"/>
    </row>
    <row r="120" spans="1:26" s="62" customFormat="1" x14ac:dyDescent="0.25">
      <c r="A120" s="50">
        <f t="shared" si="1"/>
        <v>6</v>
      </c>
      <c r="B120" s="71"/>
      <c r="C120" s="72"/>
      <c r="D120" s="71"/>
      <c r="E120" s="228"/>
      <c r="F120" s="73"/>
      <c r="G120" s="73"/>
      <c r="H120" s="73"/>
      <c r="I120" s="74"/>
      <c r="J120" s="74"/>
      <c r="K120" s="74"/>
      <c r="L120" s="74"/>
      <c r="M120" s="75"/>
      <c r="N120" s="75"/>
      <c r="O120" s="77"/>
      <c r="P120" s="77"/>
      <c r="Q120" s="65"/>
      <c r="R120" s="61"/>
      <c r="S120" s="61"/>
      <c r="T120" s="61"/>
      <c r="U120" s="61"/>
      <c r="V120" s="61"/>
      <c r="W120" s="61"/>
      <c r="X120" s="61"/>
      <c r="Y120" s="61"/>
      <c r="Z120" s="61"/>
    </row>
    <row r="121" spans="1:26" s="62" customFormat="1" x14ac:dyDescent="0.25">
      <c r="A121" s="50">
        <f t="shared" si="1"/>
        <v>7</v>
      </c>
      <c r="B121" s="71"/>
      <c r="C121" s="72"/>
      <c r="D121" s="71"/>
      <c r="E121" s="228"/>
      <c r="F121" s="73"/>
      <c r="G121" s="73"/>
      <c r="H121" s="73"/>
      <c r="I121" s="74"/>
      <c r="J121" s="74"/>
      <c r="K121" s="74"/>
      <c r="L121" s="74"/>
      <c r="M121" s="75"/>
      <c r="N121" s="75"/>
      <c r="O121" s="77"/>
      <c r="P121" s="77"/>
      <c r="Q121" s="65"/>
      <c r="R121" s="61"/>
      <c r="S121" s="61"/>
      <c r="T121" s="61"/>
      <c r="U121" s="61"/>
      <c r="V121" s="61"/>
      <c r="W121" s="61"/>
      <c r="X121" s="61"/>
      <c r="Y121" s="61"/>
      <c r="Z121" s="61"/>
    </row>
    <row r="122" spans="1:26" s="62" customFormat="1" x14ac:dyDescent="0.25">
      <c r="A122" s="50">
        <f t="shared" si="1"/>
        <v>8</v>
      </c>
      <c r="B122" s="71"/>
      <c r="C122" s="72"/>
      <c r="D122" s="71"/>
      <c r="E122" s="228"/>
      <c r="F122" s="73"/>
      <c r="G122" s="73"/>
      <c r="H122" s="73"/>
      <c r="I122" s="74"/>
      <c r="J122" s="74"/>
      <c r="K122" s="74"/>
      <c r="L122" s="74"/>
      <c r="M122" s="75"/>
      <c r="N122" s="75"/>
      <c r="O122" s="77"/>
      <c r="P122" s="77"/>
      <c r="Q122" s="65"/>
      <c r="R122" s="61"/>
      <c r="S122" s="61"/>
      <c r="T122" s="61"/>
      <c r="U122" s="61"/>
      <c r="V122" s="61"/>
      <c r="W122" s="61"/>
      <c r="X122" s="61"/>
      <c r="Y122" s="61"/>
      <c r="Z122" s="61"/>
    </row>
    <row r="123" spans="1:26" s="62" customFormat="1" x14ac:dyDescent="0.25">
      <c r="A123" s="50"/>
      <c r="B123" s="78" t="s">
        <v>30</v>
      </c>
      <c r="C123" s="72"/>
      <c r="D123" s="71"/>
      <c r="E123" s="228"/>
      <c r="F123" s="73"/>
      <c r="G123" s="73"/>
      <c r="H123" s="73"/>
      <c r="I123" s="74"/>
      <c r="J123" s="74"/>
      <c r="K123" s="79">
        <f>SUM(K115:K122)</f>
        <v>0</v>
      </c>
      <c r="L123" s="79">
        <f>SUM(L115:L122)</f>
        <v>0</v>
      </c>
      <c r="M123" s="251">
        <f>SUM(M115:M122)</f>
        <v>0</v>
      </c>
      <c r="N123" s="79">
        <f>SUM(N115:N122)</f>
        <v>0</v>
      </c>
      <c r="O123" s="77"/>
      <c r="P123" s="77"/>
      <c r="Q123" s="81"/>
    </row>
    <row r="124" spans="1:26" x14ac:dyDescent="0.25">
      <c r="B124" s="82"/>
      <c r="C124" s="82"/>
      <c r="D124" s="82"/>
      <c r="E124" s="83"/>
      <c r="F124" s="82"/>
      <c r="G124" s="82"/>
      <c r="H124" s="82"/>
      <c r="I124" s="82"/>
      <c r="J124" s="82"/>
      <c r="K124" s="82"/>
      <c r="L124" s="82"/>
      <c r="M124" s="82"/>
      <c r="N124" s="82"/>
      <c r="O124" s="82"/>
      <c r="P124" s="82"/>
    </row>
    <row r="125" spans="1:26" ht="18.75" x14ac:dyDescent="0.25">
      <c r="B125" s="86" t="s">
        <v>151</v>
      </c>
      <c r="C125" s="133">
        <f>+K123</f>
        <v>0</v>
      </c>
      <c r="H125" s="89"/>
      <c r="I125" s="89"/>
      <c r="J125" s="89"/>
      <c r="K125" s="89"/>
      <c r="L125" s="89"/>
      <c r="M125" s="89"/>
      <c r="N125" s="82"/>
      <c r="O125" s="82"/>
      <c r="P125" s="82"/>
    </row>
    <row r="127" spans="1:26" ht="15.75" thickBot="1" x14ac:dyDescent="0.3"/>
    <row r="128" spans="1:26" ht="30.75" thickBot="1" x14ac:dyDescent="0.3">
      <c r="B128" s="134" t="s">
        <v>152</v>
      </c>
      <c r="C128" s="135" t="s">
        <v>153</v>
      </c>
      <c r="D128" s="134" t="s">
        <v>29</v>
      </c>
      <c r="E128" s="135" t="s">
        <v>154</v>
      </c>
    </row>
    <row r="129" spans="2:17" x14ac:dyDescent="0.25">
      <c r="B129" s="136" t="s">
        <v>155</v>
      </c>
      <c r="C129" s="137">
        <v>20</v>
      </c>
      <c r="D129" s="137">
        <v>0</v>
      </c>
      <c r="E129" s="1396">
        <f>+D129+D130+D131</f>
        <v>0</v>
      </c>
    </row>
    <row r="130" spans="2:17" x14ac:dyDescent="0.25">
      <c r="B130" s="136" t="s">
        <v>156</v>
      </c>
      <c r="C130" s="740">
        <v>30</v>
      </c>
      <c r="D130" s="746">
        <v>0</v>
      </c>
      <c r="E130" s="1397"/>
    </row>
    <row r="131" spans="2:17" ht="15.75" thickBot="1" x14ac:dyDescent="0.3">
      <c r="B131" s="136" t="s">
        <v>157</v>
      </c>
      <c r="C131" s="139">
        <v>40</v>
      </c>
      <c r="D131" s="139">
        <v>0</v>
      </c>
      <c r="E131" s="1398"/>
    </row>
    <row r="133" spans="2:17" ht="15.75" thickBot="1" x14ac:dyDescent="0.3"/>
    <row r="134" spans="2:17" ht="27" thickBot="1" x14ac:dyDescent="0.3">
      <c r="B134" s="1393" t="s">
        <v>158</v>
      </c>
      <c r="C134" s="1394"/>
      <c r="D134" s="1394"/>
      <c r="E134" s="1394"/>
      <c r="F134" s="1394"/>
      <c r="G134" s="1394"/>
      <c r="H134" s="1394"/>
      <c r="I134" s="1394"/>
      <c r="J134" s="1394"/>
      <c r="K134" s="1394"/>
      <c r="L134" s="1394"/>
      <c r="M134" s="1394"/>
      <c r="N134" s="1395"/>
    </row>
    <row r="136" spans="2:17" ht="75" x14ac:dyDescent="0.25">
      <c r="B136" s="91" t="s">
        <v>87</v>
      </c>
      <c r="C136" s="91" t="s">
        <v>88</v>
      </c>
      <c r="D136" s="91" t="s">
        <v>89</v>
      </c>
      <c r="E136" s="91" t="s">
        <v>90</v>
      </c>
      <c r="F136" s="91" t="s">
        <v>91</v>
      </c>
      <c r="G136" s="91" t="s">
        <v>92</v>
      </c>
      <c r="H136" s="91" t="s">
        <v>93</v>
      </c>
      <c r="I136" s="91" t="s">
        <v>94</v>
      </c>
      <c r="J136" s="1387" t="s">
        <v>95</v>
      </c>
      <c r="K136" s="1405"/>
      <c r="L136" s="1388"/>
      <c r="M136" s="91" t="s">
        <v>96</v>
      </c>
      <c r="N136" s="91" t="s">
        <v>97</v>
      </c>
      <c r="O136" s="91" t="s">
        <v>98</v>
      </c>
      <c r="P136" s="1387" t="s">
        <v>77</v>
      </c>
      <c r="Q136" s="1388"/>
    </row>
    <row r="137" spans="2:17" ht="45" x14ac:dyDescent="0.25">
      <c r="B137" s="104" t="s">
        <v>1018</v>
      </c>
      <c r="C137" s="104"/>
      <c r="D137" s="94"/>
      <c r="E137" s="94"/>
      <c r="F137" s="94"/>
      <c r="G137" s="94"/>
      <c r="H137" s="94"/>
      <c r="I137" s="95"/>
      <c r="J137" s="106" t="s">
        <v>99</v>
      </c>
      <c r="K137" s="107" t="s">
        <v>2107</v>
      </c>
      <c r="L137" s="97" t="s">
        <v>2106</v>
      </c>
      <c r="M137" s="2079" t="s">
        <v>20</v>
      </c>
      <c r="N137" s="2079" t="s">
        <v>20</v>
      </c>
      <c r="O137" s="2079" t="s">
        <v>20</v>
      </c>
      <c r="P137" s="1656"/>
      <c r="Q137" s="1657"/>
    </row>
    <row r="138" spans="2:17" ht="45" x14ac:dyDescent="0.25">
      <c r="B138" s="406" t="s">
        <v>1030</v>
      </c>
      <c r="C138" s="747" t="s">
        <v>2092</v>
      </c>
      <c r="D138" s="747" t="s">
        <v>2105</v>
      </c>
      <c r="E138" s="747">
        <v>64576872</v>
      </c>
      <c r="F138" s="747" t="s">
        <v>332</v>
      </c>
      <c r="G138" s="747" t="s">
        <v>398</v>
      </c>
      <c r="H138" s="747" t="s">
        <v>2104</v>
      </c>
      <c r="I138" s="747" t="s">
        <v>368</v>
      </c>
      <c r="J138" s="747" t="s">
        <v>2103</v>
      </c>
      <c r="K138" s="747" t="s">
        <v>2102</v>
      </c>
      <c r="L138" s="785" t="s">
        <v>2101</v>
      </c>
      <c r="M138" s="2081"/>
      <c r="N138" s="2081"/>
      <c r="O138" s="2081"/>
      <c r="P138" s="1658"/>
      <c r="Q138" s="1659"/>
    </row>
    <row r="139" spans="2:17" ht="57.6" customHeight="1" x14ac:dyDescent="0.25">
      <c r="B139" s="1770" t="s">
        <v>1036</v>
      </c>
      <c r="C139" s="1392" t="s">
        <v>2092</v>
      </c>
      <c r="D139" s="1392" t="s">
        <v>2100</v>
      </c>
      <c r="E139" s="1403">
        <v>64586855</v>
      </c>
      <c r="F139" s="1392" t="s">
        <v>332</v>
      </c>
      <c r="G139" s="1392" t="s">
        <v>398</v>
      </c>
      <c r="H139" s="1577" t="s">
        <v>2099</v>
      </c>
      <c r="I139" s="1447" t="s">
        <v>368</v>
      </c>
      <c r="J139" s="1003" t="s">
        <v>2098</v>
      </c>
      <c r="K139" s="107" t="s">
        <v>2097</v>
      </c>
      <c r="L139" s="365" t="s">
        <v>245</v>
      </c>
      <c r="M139" s="1403" t="s">
        <v>20</v>
      </c>
      <c r="N139" s="1403" t="s">
        <v>21</v>
      </c>
      <c r="O139" s="1577" t="s">
        <v>20</v>
      </c>
      <c r="P139" s="1493" t="s">
        <v>2096</v>
      </c>
      <c r="Q139" s="2318"/>
    </row>
    <row r="140" spans="2:17" ht="60" x14ac:dyDescent="0.25">
      <c r="B140" s="1771"/>
      <c r="C140" s="1392"/>
      <c r="D140" s="1392"/>
      <c r="E140" s="1397"/>
      <c r="F140" s="1392"/>
      <c r="G140" s="1392"/>
      <c r="H140" s="1578"/>
      <c r="I140" s="1447"/>
      <c r="J140" s="1003" t="s">
        <v>1483</v>
      </c>
      <c r="K140" s="360" t="s">
        <v>2095</v>
      </c>
      <c r="L140" s="365" t="s">
        <v>245</v>
      </c>
      <c r="M140" s="1397"/>
      <c r="N140" s="1397"/>
      <c r="O140" s="1578"/>
      <c r="P140" s="2319"/>
      <c r="Q140" s="2320"/>
    </row>
    <row r="141" spans="2:17" ht="60" x14ac:dyDescent="0.25">
      <c r="B141" s="1680"/>
      <c r="C141" s="1392"/>
      <c r="D141" s="1392"/>
      <c r="E141" s="1404"/>
      <c r="F141" s="1392"/>
      <c r="G141" s="1392"/>
      <c r="H141" s="1579"/>
      <c r="I141" s="1447"/>
      <c r="J141" s="739" t="s">
        <v>2094</v>
      </c>
      <c r="K141" s="120" t="s">
        <v>2093</v>
      </c>
      <c r="L141" s="120" t="s">
        <v>245</v>
      </c>
      <c r="M141" s="1404"/>
      <c r="N141" s="1404"/>
      <c r="O141" s="1579"/>
      <c r="P141" s="2321"/>
      <c r="Q141" s="2322"/>
    </row>
    <row r="142" spans="2:17" ht="30" x14ac:dyDescent="0.25">
      <c r="B142" s="1389" t="s">
        <v>1066</v>
      </c>
      <c r="C142" s="1389" t="s">
        <v>2092</v>
      </c>
      <c r="D142" s="1389" t="s">
        <v>2091</v>
      </c>
      <c r="E142" s="1389">
        <v>64573786</v>
      </c>
      <c r="F142" s="1389" t="s">
        <v>2090</v>
      </c>
      <c r="G142" s="1392" t="s">
        <v>398</v>
      </c>
      <c r="H142" s="1392" t="s">
        <v>2089</v>
      </c>
      <c r="I142" s="1389" t="s">
        <v>368</v>
      </c>
      <c r="J142" s="756" t="s">
        <v>2088</v>
      </c>
      <c r="K142" s="120" t="s">
        <v>2087</v>
      </c>
      <c r="L142" s="120" t="s">
        <v>1077</v>
      </c>
      <c r="M142" s="1403" t="s">
        <v>20</v>
      </c>
      <c r="N142" s="1403" t="s">
        <v>20</v>
      </c>
      <c r="O142" s="1403" t="s">
        <v>20</v>
      </c>
      <c r="P142" s="1656"/>
      <c r="Q142" s="1657"/>
    </row>
    <row r="143" spans="2:17" ht="60" x14ac:dyDescent="0.25">
      <c r="B143" s="1389"/>
      <c r="C143" s="1389"/>
      <c r="D143" s="1389"/>
      <c r="E143" s="1389"/>
      <c r="F143" s="1389"/>
      <c r="G143" s="1392"/>
      <c r="H143" s="1392"/>
      <c r="I143" s="1389"/>
      <c r="J143" s="812" t="s">
        <v>2086</v>
      </c>
      <c r="K143" s="120" t="s">
        <v>2085</v>
      </c>
      <c r="L143" s="120" t="s">
        <v>1077</v>
      </c>
      <c r="M143" s="1397"/>
      <c r="N143" s="1397"/>
      <c r="O143" s="1397"/>
      <c r="P143" s="1662"/>
      <c r="Q143" s="1663"/>
    </row>
    <row r="144" spans="2:17" ht="60" x14ac:dyDescent="0.25">
      <c r="B144" s="1389"/>
      <c r="C144" s="1389"/>
      <c r="D144" s="1389"/>
      <c r="E144" s="1389"/>
      <c r="F144" s="1389"/>
      <c r="G144" s="1392"/>
      <c r="H144" s="1392"/>
      <c r="I144" s="1389"/>
      <c r="J144" s="120" t="s">
        <v>2084</v>
      </c>
      <c r="K144" s="739" t="s">
        <v>2083</v>
      </c>
      <c r="L144" s="120" t="s">
        <v>2082</v>
      </c>
      <c r="M144" s="1397"/>
      <c r="N144" s="1397"/>
      <c r="O144" s="1397"/>
      <c r="P144" s="1662"/>
      <c r="Q144" s="1663"/>
    </row>
    <row r="145" spans="2:17" ht="75" x14ac:dyDescent="0.25">
      <c r="B145" s="1389"/>
      <c r="C145" s="1389"/>
      <c r="D145" s="1389"/>
      <c r="E145" s="1389"/>
      <c r="F145" s="1389"/>
      <c r="G145" s="1392"/>
      <c r="H145" s="1392"/>
      <c r="I145" s="1389"/>
      <c r="J145" s="120" t="s">
        <v>2081</v>
      </c>
      <c r="K145" s="739" t="s">
        <v>2080</v>
      </c>
      <c r="L145" s="120" t="s">
        <v>2079</v>
      </c>
      <c r="M145" s="1397"/>
      <c r="N145" s="1397"/>
      <c r="O145" s="1397"/>
      <c r="P145" s="1662"/>
      <c r="Q145" s="1663"/>
    </row>
    <row r="146" spans="2:17" ht="60" x14ac:dyDescent="0.25">
      <c r="B146" s="1389"/>
      <c r="C146" s="1389"/>
      <c r="D146" s="1389"/>
      <c r="E146" s="1389"/>
      <c r="F146" s="1389"/>
      <c r="G146" s="1392"/>
      <c r="H146" s="1392"/>
      <c r="I146" s="1389"/>
      <c r="J146" s="739" t="s">
        <v>2078</v>
      </c>
      <c r="K146" s="120" t="s">
        <v>2077</v>
      </c>
      <c r="L146" s="120" t="s">
        <v>2076</v>
      </c>
      <c r="M146" s="1397"/>
      <c r="N146" s="1397"/>
      <c r="O146" s="1397"/>
      <c r="P146" s="1662"/>
      <c r="Q146" s="1663"/>
    </row>
    <row r="147" spans="2:17" ht="75" x14ac:dyDescent="0.25">
      <c r="B147" s="1389"/>
      <c r="C147" s="1389"/>
      <c r="D147" s="1389"/>
      <c r="E147" s="1389"/>
      <c r="F147" s="1389"/>
      <c r="G147" s="1392"/>
      <c r="H147" s="1392"/>
      <c r="I147" s="1389"/>
      <c r="J147" s="739" t="s">
        <v>2075</v>
      </c>
      <c r="K147" s="120" t="s">
        <v>2074</v>
      </c>
      <c r="L147" s="739" t="s">
        <v>350</v>
      </c>
      <c r="M147" s="1397"/>
      <c r="N147" s="1397"/>
      <c r="O147" s="1397"/>
      <c r="P147" s="1662"/>
      <c r="Q147" s="1663"/>
    </row>
    <row r="148" spans="2:17" ht="75" x14ac:dyDescent="0.25">
      <c r="B148" s="1389"/>
      <c r="C148" s="1389"/>
      <c r="D148" s="1389"/>
      <c r="E148" s="1389"/>
      <c r="F148" s="1389"/>
      <c r="G148" s="1392"/>
      <c r="H148" s="1392"/>
      <c r="I148" s="1389"/>
      <c r="J148" s="120" t="s">
        <v>2073</v>
      </c>
      <c r="K148" s="120" t="s">
        <v>2072</v>
      </c>
      <c r="L148" s="739" t="s">
        <v>350</v>
      </c>
      <c r="M148" s="1404"/>
      <c r="N148" s="1404"/>
      <c r="O148" s="1404"/>
      <c r="P148" s="1658"/>
      <c r="Q148" s="1659"/>
    </row>
    <row r="149" spans="2:17" ht="30" x14ac:dyDescent="0.25">
      <c r="B149" s="42" t="s">
        <v>19</v>
      </c>
      <c r="C149" s="42" t="s">
        <v>152</v>
      </c>
      <c r="D149" s="91" t="s">
        <v>153</v>
      </c>
      <c r="E149" s="42" t="s">
        <v>29</v>
      </c>
      <c r="F149" s="380" t="s">
        <v>182</v>
      </c>
      <c r="G149" s="147"/>
    </row>
    <row r="150" spans="2:17" ht="108" x14ac:dyDescent="0.2">
      <c r="B150" s="1399" t="s">
        <v>183</v>
      </c>
      <c r="C150" s="148" t="s">
        <v>184</v>
      </c>
      <c r="D150" s="746">
        <v>25</v>
      </c>
      <c r="E150" s="746">
        <v>25</v>
      </c>
      <c r="F150" s="1400">
        <f>+E150+E151+E152</f>
        <v>35</v>
      </c>
      <c r="G150" s="149"/>
    </row>
    <row r="151" spans="2:17" ht="96" x14ac:dyDescent="0.2">
      <c r="B151" s="1399"/>
      <c r="C151" s="148" t="s">
        <v>185</v>
      </c>
      <c r="D151" s="739">
        <v>25</v>
      </c>
      <c r="E151" s="746">
        <v>0</v>
      </c>
      <c r="F151" s="1401"/>
      <c r="G151" s="149"/>
    </row>
    <row r="152" spans="2:17" ht="60" x14ac:dyDescent="0.2">
      <c r="B152" s="1399"/>
      <c r="C152" s="148" t="s">
        <v>186</v>
      </c>
      <c r="D152" s="746">
        <v>10</v>
      </c>
      <c r="E152" s="746">
        <v>10</v>
      </c>
      <c r="F152" s="1402"/>
      <c r="G152" s="149"/>
    </row>
    <row r="153" spans="2:17" x14ac:dyDescent="0.25">
      <c r="C153"/>
    </row>
    <row r="156" spans="2:17" x14ac:dyDescent="0.25">
      <c r="B156" s="39" t="s">
        <v>187</v>
      </c>
    </row>
    <row r="159" spans="2:17" x14ac:dyDescent="0.25">
      <c r="B159" s="40" t="s">
        <v>19</v>
      </c>
      <c r="C159" s="40" t="s">
        <v>28</v>
      </c>
      <c r="D159" s="42" t="s">
        <v>29</v>
      </c>
      <c r="E159" s="42" t="s">
        <v>30</v>
      </c>
    </row>
    <row r="160" spans="2:17" ht="28.5" x14ac:dyDescent="0.25">
      <c r="B160" s="43" t="s">
        <v>188</v>
      </c>
      <c r="C160" s="813">
        <v>40</v>
      </c>
      <c r="D160" s="746">
        <f>+E129</f>
        <v>0</v>
      </c>
      <c r="E160" s="1403">
        <f>+D160+D161</f>
        <v>35</v>
      </c>
    </row>
    <row r="161" spans="2:5" ht="42.75" x14ac:dyDescent="0.25">
      <c r="B161" s="43" t="s">
        <v>189</v>
      </c>
      <c r="C161" s="813">
        <v>60</v>
      </c>
      <c r="D161" s="746">
        <f>+F150</f>
        <v>35</v>
      </c>
      <c r="E161" s="1404"/>
    </row>
  </sheetData>
  <mergeCells count="118">
    <mergeCell ref="B150:B152"/>
    <mergeCell ref="F150:F152"/>
    <mergeCell ref="E160:E161"/>
    <mergeCell ref="H142:H148"/>
    <mergeCell ref="I142:I148"/>
    <mergeCell ref="M142:M148"/>
    <mergeCell ref="G139:G141"/>
    <mergeCell ref="N142:N148"/>
    <mergeCell ref="O142:O148"/>
    <mergeCell ref="P142:Q148"/>
    <mergeCell ref="B142:B148"/>
    <mergeCell ref="C142:C148"/>
    <mergeCell ref="D142:D148"/>
    <mergeCell ref="E142:E148"/>
    <mergeCell ref="F142:F148"/>
    <mergeCell ref="G142:G148"/>
    <mergeCell ref="M137:M138"/>
    <mergeCell ref="N137:N138"/>
    <mergeCell ref="O137:O138"/>
    <mergeCell ref="P137:Q138"/>
    <mergeCell ref="B103:N103"/>
    <mergeCell ref="D106:E106"/>
    <mergeCell ref="D107:E107"/>
    <mergeCell ref="H139:H141"/>
    <mergeCell ref="I139:I141"/>
    <mergeCell ref="M139:M141"/>
    <mergeCell ref="N139:N141"/>
    <mergeCell ref="O139:O141"/>
    <mergeCell ref="P139:Q141"/>
    <mergeCell ref="B108:P108"/>
    <mergeCell ref="B111:N111"/>
    <mergeCell ref="E129:E131"/>
    <mergeCell ref="B134:N134"/>
    <mergeCell ref="J136:L136"/>
    <mergeCell ref="P136:Q136"/>
    <mergeCell ref="B139:B141"/>
    <mergeCell ref="C139:C141"/>
    <mergeCell ref="D139:D141"/>
    <mergeCell ref="E139:E141"/>
    <mergeCell ref="F139:F141"/>
    <mergeCell ref="B100:B102"/>
    <mergeCell ref="C100:C102"/>
    <mergeCell ref="D100:D102"/>
    <mergeCell ref="E100:E102"/>
    <mergeCell ref="F100:F102"/>
    <mergeCell ref="G100:G102"/>
    <mergeCell ref="H100:H102"/>
    <mergeCell ref="I100:I102"/>
    <mergeCell ref="M100:M102"/>
    <mergeCell ref="N100:N102"/>
    <mergeCell ref="O100:O102"/>
    <mergeCell ref="P100:Q102"/>
    <mergeCell ref="P90:Q90"/>
    <mergeCell ref="B91:B92"/>
    <mergeCell ref="C91:C92"/>
    <mergeCell ref="D91:D92"/>
    <mergeCell ref="E91:E92"/>
    <mergeCell ref="F91:F92"/>
    <mergeCell ref="G91:G92"/>
    <mergeCell ref="P93:Q93"/>
    <mergeCell ref="P94:Q94"/>
    <mergeCell ref="B95:B99"/>
    <mergeCell ref="C95:C99"/>
    <mergeCell ref="D95:D99"/>
    <mergeCell ref="E95:E99"/>
    <mergeCell ref="F95:F99"/>
    <mergeCell ref="G95:G99"/>
    <mergeCell ref="H95:H99"/>
    <mergeCell ref="I95:I99"/>
    <mergeCell ref="M95:M99"/>
    <mergeCell ref="N95:N99"/>
    <mergeCell ref="O95:O99"/>
    <mergeCell ref="P95:Q99"/>
    <mergeCell ref="N87:N89"/>
    <mergeCell ref="O87:O89"/>
    <mergeCell ref="P87:Q89"/>
    <mergeCell ref="H91:H92"/>
    <mergeCell ref="I91:I92"/>
    <mergeCell ref="M91:M92"/>
    <mergeCell ref="N91:N92"/>
    <mergeCell ref="O91:O92"/>
    <mergeCell ref="P91:Q92"/>
    <mergeCell ref="B87:B89"/>
    <mergeCell ref="C87:C89"/>
    <mergeCell ref="D87:D89"/>
    <mergeCell ref="E87:E89"/>
    <mergeCell ref="F87:F89"/>
    <mergeCell ref="G87:G89"/>
    <mergeCell ref="H87:H89"/>
    <mergeCell ref="I87:I89"/>
    <mergeCell ref="M87:M89"/>
    <mergeCell ref="O70:P70"/>
    <mergeCell ref="O71:P71"/>
    <mergeCell ref="O72:P72"/>
    <mergeCell ref="O73:P73"/>
    <mergeCell ref="O74:P74"/>
    <mergeCell ref="O75:P75"/>
    <mergeCell ref="B81:N81"/>
    <mergeCell ref="J86:L86"/>
    <mergeCell ref="P86:Q86"/>
    <mergeCell ref="E40:E41"/>
    <mergeCell ref="M45:N45"/>
    <mergeCell ref="B59:B60"/>
    <mergeCell ref="C59:C60"/>
    <mergeCell ref="D59:E59"/>
    <mergeCell ref="C63:N63"/>
    <mergeCell ref="B65:N65"/>
    <mergeCell ref="O68:P68"/>
    <mergeCell ref="O69:P69"/>
    <mergeCell ref="B2:P2"/>
    <mergeCell ref="B4:P4"/>
    <mergeCell ref="C6:N6"/>
    <mergeCell ref="C7:N7"/>
    <mergeCell ref="C8:N8"/>
    <mergeCell ref="C9:N9"/>
    <mergeCell ref="C10:E10"/>
    <mergeCell ref="B14:C21"/>
    <mergeCell ref="B22:C22"/>
  </mergeCells>
  <dataValidations count="2">
    <dataValidation type="decimal" allowBlank="1" showInputMessage="1" showErrorMessage="1" sqref="WVH98307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WBP983077 VRT983077 VHX983077 UYB983077 UOF983077 UEJ983077 TUN983077 TKR983077 TAV983077 SQZ983077 SHD983077 RXH983077 RNL983077 RDP983077 QTT983077 QJX983077 QAB983077 PQF983077 PGJ983077 OWN983077 OMR983077 OCV983077 NSZ983077 NJD983077 MZH983077 MPL983077 MFP983077 LVT983077 LLX983077 LCB983077 KSF983077 KIJ983077 JYN983077 JOR983077 JEV983077 IUZ983077 ILD983077 IBH983077 HRL983077 HHP983077 GXT983077 GNX983077 GEB983077 FUF983077 FKJ983077 FAN983077 EQR983077 EGV983077 DWZ983077 DND983077 DDH983077 CTL983077 CJP983077 BZT983077 BPX983077 BGB983077 AWF983077 AMJ983077 ACN983077 SR983077 IV983077 C983077 WVH917541 WLL917541 WBP917541 VRT917541 VHX917541 UYB917541 UOF917541 UEJ917541 TUN917541 TKR917541 TAV917541 SQZ917541 SHD917541 RXH917541 RNL917541 RDP917541 QTT917541 QJX917541 QAB917541 PQF917541 PGJ917541 OWN917541 OMR917541 OCV917541 NSZ917541 NJD917541 MZH917541 MPL917541 MFP917541 LVT917541 LLX917541 LCB917541 KSF917541 KIJ917541 JYN917541 JOR917541 JEV917541 IUZ917541 ILD917541 IBH917541 HRL917541 HHP917541 GXT917541 GNX917541 GEB917541 FUF917541 FKJ917541 FAN917541 EQR917541 EGV917541 DWZ917541 DND917541 DDH917541 CTL917541 CJP917541 BZT917541 BPX917541 BGB917541 AWF917541 AMJ917541 ACN917541 SR917541 IV917541 C917541 WVH852005 WLL852005 WBP852005 VRT852005 VHX852005 UYB852005 UOF852005 UEJ852005 TUN852005 TKR852005 TAV852005 SQZ852005 SHD852005 RXH852005 RNL852005 RDP852005 QTT852005 QJX852005 QAB852005 PQF852005 PGJ852005 OWN852005 OMR852005 OCV852005 NSZ852005 NJD852005 MZH852005 MPL852005 MFP852005 LVT852005 LLX852005 LCB852005 KSF852005 KIJ852005 JYN852005 JOR852005 JEV852005 IUZ852005 ILD852005 IBH852005 HRL852005 HHP852005 GXT852005 GNX852005 GEB852005 FUF852005 FKJ852005 FAN852005 EQR852005 EGV852005 DWZ852005 DND852005 DDH852005 CTL852005 CJP852005 BZT852005 BPX852005 BGB852005 AWF852005 AMJ852005 ACN852005 SR852005 IV852005 C852005 WVH786469 WLL786469 WBP786469 VRT786469 VHX786469 UYB786469 UOF786469 UEJ786469 TUN786469 TKR786469 TAV786469 SQZ786469 SHD786469 RXH786469 RNL786469 RDP786469 QTT786469 QJX786469 QAB786469 PQF786469 PGJ786469 OWN786469 OMR786469 OCV786469 NSZ786469 NJD786469 MZH786469 MPL786469 MFP786469 LVT786469 LLX786469 LCB786469 KSF786469 KIJ786469 JYN786469 JOR786469 JEV786469 IUZ786469 ILD786469 IBH786469 HRL786469 HHP786469 GXT786469 GNX786469 GEB786469 FUF786469 FKJ786469 FAN786469 EQR786469 EGV786469 DWZ786469 DND786469 DDH786469 CTL786469 CJP786469 BZT786469 BPX786469 BGB786469 AWF786469 AMJ786469 ACN786469 SR786469 IV786469 C786469 WVH720933 WLL720933 WBP720933 VRT720933 VHX720933 UYB720933 UOF720933 UEJ720933 TUN720933 TKR720933 TAV720933 SQZ720933 SHD720933 RXH720933 RNL720933 RDP720933 QTT720933 QJX720933 QAB720933 PQF720933 PGJ720933 OWN720933 OMR720933 OCV720933 NSZ720933 NJD720933 MZH720933 MPL720933 MFP720933 LVT720933 LLX720933 LCB720933 KSF720933 KIJ720933 JYN720933 JOR720933 JEV720933 IUZ720933 ILD720933 IBH720933 HRL720933 HHP720933 GXT720933 GNX720933 GEB720933 FUF720933 FKJ720933 FAN720933 EQR720933 EGV720933 DWZ720933 DND720933 DDH720933 CTL720933 CJP720933 BZT720933 BPX720933 BGB720933 AWF720933 AMJ720933 ACN720933 SR720933 IV720933 C720933 WVH655397 WLL655397 WBP655397 VRT655397 VHX655397 UYB655397 UOF655397 UEJ655397 TUN655397 TKR655397 TAV655397 SQZ655397 SHD655397 RXH655397 RNL655397 RDP655397 QTT655397 QJX655397 QAB655397 PQF655397 PGJ655397 OWN655397 OMR655397 OCV655397 NSZ655397 NJD655397 MZH655397 MPL655397 MFP655397 LVT655397 LLX655397 LCB655397 KSF655397 KIJ655397 JYN655397 JOR655397 JEV655397 IUZ655397 ILD655397 IBH655397 HRL655397 HHP655397 GXT655397 GNX655397 GEB655397 FUF655397 FKJ655397 FAN655397 EQR655397 EGV655397 DWZ655397 DND655397 DDH655397 CTL655397 CJP655397 BZT655397 BPX655397 BGB655397 AWF655397 AMJ655397 ACN655397 SR655397 IV655397 C655397 WVH589861 WLL589861 WBP589861 VRT589861 VHX589861 UYB589861 UOF589861 UEJ589861 TUN589861 TKR589861 TAV589861 SQZ589861 SHD589861 RXH589861 RNL589861 RDP589861 QTT589861 QJX589861 QAB589861 PQF589861 PGJ589861 OWN589861 OMR589861 OCV589861 NSZ589861 NJD589861 MZH589861 MPL589861 MFP589861 LVT589861 LLX589861 LCB589861 KSF589861 KIJ589861 JYN589861 JOR589861 JEV589861 IUZ589861 ILD589861 IBH589861 HRL589861 HHP589861 GXT589861 GNX589861 GEB589861 FUF589861 FKJ589861 FAN589861 EQR589861 EGV589861 DWZ589861 DND589861 DDH589861 CTL589861 CJP589861 BZT589861 BPX589861 BGB589861 AWF589861 AMJ589861 ACN589861 SR589861 IV589861 C589861 WVH524325 WLL524325 WBP524325 VRT524325 VHX524325 UYB524325 UOF524325 UEJ524325 TUN524325 TKR524325 TAV524325 SQZ524325 SHD524325 RXH524325 RNL524325 RDP524325 QTT524325 QJX524325 QAB524325 PQF524325 PGJ524325 OWN524325 OMR524325 OCV524325 NSZ524325 NJD524325 MZH524325 MPL524325 MFP524325 LVT524325 LLX524325 LCB524325 KSF524325 KIJ524325 JYN524325 JOR524325 JEV524325 IUZ524325 ILD524325 IBH524325 HRL524325 HHP524325 GXT524325 GNX524325 GEB524325 FUF524325 FKJ524325 FAN524325 EQR524325 EGV524325 DWZ524325 DND524325 DDH524325 CTL524325 CJP524325 BZT524325 BPX524325 BGB524325 AWF524325 AMJ524325 ACN524325 SR524325 IV524325 C524325 WVH458789 WLL458789 WBP458789 VRT458789 VHX458789 UYB458789 UOF458789 UEJ458789 TUN458789 TKR458789 TAV458789 SQZ458789 SHD458789 RXH458789 RNL458789 RDP458789 QTT458789 QJX458789 QAB458789 PQF458789 PGJ458789 OWN458789 OMR458789 OCV458789 NSZ458789 NJD458789 MZH458789 MPL458789 MFP458789 LVT458789 LLX458789 LCB458789 KSF458789 KIJ458789 JYN458789 JOR458789 JEV458789 IUZ458789 ILD458789 IBH458789 HRL458789 HHP458789 GXT458789 GNX458789 GEB458789 FUF458789 FKJ458789 FAN458789 EQR458789 EGV458789 DWZ458789 DND458789 DDH458789 CTL458789 CJP458789 BZT458789 BPX458789 BGB458789 AWF458789 AMJ458789 ACN458789 SR458789 IV458789 C458789 WVH393253 WLL393253 WBP393253 VRT393253 VHX393253 UYB393253 UOF393253 UEJ393253 TUN393253 TKR393253 TAV393253 SQZ393253 SHD393253 RXH393253 RNL393253 RDP393253 QTT393253 QJX393253 QAB393253 PQF393253 PGJ393253 OWN393253 OMR393253 OCV393253 NSZ393253 NJD393253 MZH393253 MPL393253 MFP393253 LVT393253 LLX393253 LCB393253 KSF393253 KIJ393253 JYN393253 JOR393253 JEV393253 IUZ393253 ILD393253 IBH393253 HRL393253 HHP393253 GXT393253 GNX393253 GEB393253 FUF393253 FKJ393253 FAN393253 EQR393253 EGV393253 DWZ393253 DND393253 DDH393253 CTL393253 CJP393253 BZT393253 BPX393253 BGB393253 AWF393253 AMJ393253 ACN393253 SR393253 IV393253 C393253 WVH327717 WLL327717 WBP327717 VRT327717 VHX327717 UYB327717 UOF327717 UEJ327717 TUN327717 TKR327717 TAV327717 SQZ327717 SHD327717 RXH327717 RNL327717 RDP327717 QTT327717 QJX327717 QAB327717 PQF327717 PGJ327717 OWN327717 OMR327717 OCV327717 NSZ327717 NJD327717 MZH327717 MPL327717 MFP327717 LVT327717 LLX327717 LCB327717 KSF327717 KIJ327717 JYN327717 JOR327717 JEV327717 IUZ327717 ILD327717 IBH327717 HRL327717 HHP327717 GXT327717 GNX327717 GEB327717 FUF327717 FKJ327717 FAN327717 EQR327717 EGV327717 DWZ327717 DND327717 DDH327717 CTL327717 CJP327717 BZT327717 BPX327717 BGB327717 AWF327717 AMJ327717 ACN327717 SR327717 IV327717 C327717 WVH262181 WLL262181 WBP262181 VRT262181 VHX262181 UYB262181 UOF262181 UEJ262181 TUN262181 TKR262181 TAV262181 SQZ262181 SHD262181 RXH262181 RNL262181 RDP262181 QTT262181 QJX262181 QAB262181 PQF262181 PGJ262181 OWN262181 OMR262181 OCV262181 NSZ262181 NJD262181 MZH262181 MPL262181 MFP262181 LVT262181 LLX262181 LCB262181 KSF262181 KIJ262181 JYN262181 JOR262181 JEV262181 IUZ262181 ILD262181 IBH262181 HRL262181 HHP262181 GXT262181 GNX262181 GEB262181 FUF262181 FKJ262181 FAN262181 EQR262181 EGV262181 DWZ262181 DND262181 DDH262181 CTL262181 CJP262181 BZT262181 BPX262181 BGB262181 AWF262181 AMJ262181 ACN262181 SR262181 IV262181 C262181 WVH196645 WLL196645 WBP196645 VRT196645 VHX196645 UYB196645 UOF196645 UEJ196645 TUN196645 TKR196645 TAV196645 SQZ196645 SHD196645 RXH196645 RNL196645 RDP196645 QTT196645 QJX196645 QAB196645 PQF196645 PGJ196645 OWN196645 OMR196645 OCV196645 NSZ196645 NJD196645 MZH196645 MPL196645 MFP196645 LVT196645 LLX196645 LCB196645 KSF196645 KIJ196645 JYN196645 JOR196645 JEV196645 IUZ196645 ILD196645 IBH196645 HRL196645 HHP196645 GXT196645 GNX196645 GEB196645 FUF196645 FKJ196645 FAN196645 EQR196645 EGV196645 DWZ196645 DND196645 DDH196645 CTL196645 CJP196645 BZT196645 BPX196645 BGB196645 AWF196645 AMJ196645 ACN196645 SR196645 IV196645 C196645 WVH131109 WLL131109 WBP131109 VRT131109 VHX131109 UYB131109 UOF131109 UEJ131109 TUN131109 TKR131109 TAV131109 SQZ131109 SHD131109 RXH131109 RNL131109 RDP131109 QTT131109 QJX131109 QAB131109 PQF131109 PGJ131109 OWN131109 OMR131109 OCV131109 NSZ131109 NJD131109 MZH131109 MPL131109 MFP131109 LVT131109 LLX131109 LCB131109 KSF131109 KIJ131109 JYN131109 JOR131109 JEV131109 IUZ131109 ILD131109 IBH131109 HRL131109 HHP131109 GXT131109 GNX131109 GEB131109 FUF131109 FKJ131109 FAN131109 EQR131109 EGV131109 DWZ131109 DND131109 DDH131109 CTL131109 CJP131109 BZT131109 BPX131109 BGB131109 AWF131109 AMJ131109 ACN131109 SR131109 IV131109 C131109 WVH65573 WLL65573 WBP65573 VRT65573 VHX65573 UYB65573 UOF65573 UEJ65573 TUN65573 TKR65573 TAV65573 SQZ65573 SHD65573 RXH65573 RNL65573 RDP65573 QTT65573 QJX65573 QAB65573 PQF65573 PGJ65573 OWN65573 OMR65573 OCV65573 NSZ65573 NJD65573 MZH65573 MPL65573 MFP65573 LVT65573 LLX65573 LCB65573 KSF65573 KIJ65573 JYN65573 JOR65573 JEV65573 IUZ65573 ILD65573 IBH65573 HRL65573 HHP65573 GXT65573 GNX65573 GEB65573 FUF65573 FKJ65573 FAN65573 EQR65573 EGV65573 DWZ65573 DND65573 DDH65573 CTL65573 CJP65573 BZT65573 BPX65573 BGB65573 AWF65573 AMJ65573 ACN65573 SR65573 IV65573 C65573 WLL983077">
      <formula1>0</formula1>
      <formula2>1</formula2>
    </dataValidation>
    <dataValidation type="list" allowBlank="1" showInputMessage="1" showErrorMessage="1" sqref="WVE98307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WLI983077 WBM983077 VRQ983077 VHU983077 UXY983077 UOC983077 UEG983077 TUK983077 TKO983077 TAS983077 SQW983077 SHA983077 RXE983077 RNI983077 RDM983077 QTQ983077 QJU983077 PZY983077 PQC983077 PGG983077 OWK983077 OMO983077 OCS983077 NSW983077 NJA983077 MZE983077 MPI983077 MFM983077 LVQ983077 LLU983077 LBY983077 KSC983077 KIG983077 JYK983077 JOO983077 JES983077 IUW983077 ILA983077 IBE983077 HRI983077 HHM983077 GXQ983077 GNU983077 GDY983077 FUC983077 FKG983077 FAK983077 EQO983077 EGS983077 DWW983077 DNA983077 DDE983077 CTI983077 CJM983077 BZQ983077 BPU983077 BFY983077 AWC983077 AMG983077 ACK983077 SO983077 IS983077 A983077 WVE917541 WLI917541 WBM917541 VRQ917541 VHU917541 UXY917541 UOC917541 UEG917541 TUK917541 TKO917541 TAS917541 SQW917541 SHA917541 RXE917541 RNI917541 RDM917541 QTQ917541 QJU917541 PZY917541 PQC917541 PGG917541 OWK917541 OMO917541 OCS917541 NSW917541 NJA917541 MZE917541 MPI917541 MFM917541 LVQ917541 LLU917541 LBY917541 KSC917541 KIG917541 JYK917541 JOO917541 JES917541 IUW917541 ILA917541 IBE917541 HRI917541 HHM917541 GXQ917541 GNU917541 GDY917541 FUC917541 FKG917541 FAK917541 EQO917541 EGS917541 DWW917541 DNA917541 DDE917541 CTI917541 CJM917541 BZQ917541 BPU917541 BFY917541 AWC917541 AMG917541 ACK917541 SO917541 IS917541 A917541 WVE852005 WLI852005 WBM852005 VRQ852005 VHU852005 UXY852005 UOC852005 UEG852005 TUK852005 TKO852005 TAS852005 SQW852005 SHA852005 RXE852005 RNI852005 RDM852005 QTQ852005 QJU852005 PZY852005 PQC852005 PGG852005 OWK852005 OMO852005 OCS852005 NSW852005 NJA852005 MZE852005 MPI852005 MFM852005 LVQ852005 LLU852005 LBY852005 KSC852005 KIG852005 JYK852005 JOO852005 JES852005 IUW852005 ILA852005 IBE852005 HRI852005 HHM852005 GXQ852005 GNU852005 GDY852005 FUC852005 FKG852005 FAK852005 EQO852005 EGS852005 DWW852005 DNA852005 DDE852005 CTI852005 CJM852005 BZQ852005 BPU852005 BFY852005 AWC852005 AMG852005 ACK852005 SO852005 IS852005 A852005 WVE786469 WLI786469 WBM786469 VRQ786469 VHU786469 UXY786469 UOC786469 UEG786469 TUK786469 TKO786469 TAS786469 SQW786469 SHA786469 RXE786469 RNI786469 RDM786469 QTQ786469 QJU786469 PZY786469 PQC786469 PGG786469 OWK786469 OMO786469 OCS786469 NSW786469 NJA786469 MZE786469 MPI786469 MFM786469 LVQ786469 LLU786469 LBY786469 KSC786469 KIG786469 JYK786469 JOO786469 JES786469 IUW786469 ILA786469 IBE786469 HRI786469 HHM786469 GXQ786469 GNU786469 GDY786469 FUC786469 FKG786469 FAK786469 EQO786469 EGS786469 DWW786469 DNA786469 DDE786469 CTI786469 CJM786469 BZQ786469 BPU786469 BFY786469 AWC786469 AMG786469 ACK786469 SO786469 IS786469 A786469 WVE720933 WLI720933 WBM720933 VRQ720933 VHU720933 UXY720933 UOC720933 UEG720933 TUK720933 TKO720933 TAS720933 SQW720933 SHA720933 RXE720933 RNI720933 RDM720933 QTQ720933 QJU720933 PZY720933 PQC720933 PGG720933 OWK720933 OMO720933 OCS720933 NSW720933 NJA720933 MZE720933 MPI720933 MFM720933 LVQ720933 LLU720933 LBY720933 KSC720933 KIG720933 JYK720933 JOO720933 JES720933 IUW720933 ILA720933 IBE720933 HRI720933 HHM720933 GXQ720933 GNU720933 GDY720933 FUC720933 FKG720933 FAK720933 EQO720933 EGS720933 DWW720933 DNA720933 DDE720933 CTI720933 CJM720933 BZQ720933 BPU720933 BFY720933 AWC720933 AMG720933 ACK720933 SO720933 IS720933 A720933 WVE655397 WLI655397 WBM655397 VRQ655397 VHU655397 UXY655397 UOC655397 UEG655397 TUK655397 TKO655397 TAS655397 SQW655397 SHA655397 RXE655397 RNI655397 RDM655397 QTQ655397 QJU655397 PZY655397 PQC655397 PGG655397 OWK655397 OMO655397 OCS655397 NSW655397 NJA655397 MZE655397 MPI655397 MFM655397 LVQ655397 LLU655397 LBY655397 KSC655397 KIG655397 JYK655397 JOO655397 JES655397 IUW655397 ILA655397 IBE655397 HRI655397 HHM655397 GXQ655397 GNU655397 GDY655397 FUC655397 FKG655397 FAK655397 EQO655397 EGS655397 DWW655397 DNA655397 DDE655397 CTI655397 CJM655397 BZQ655397 BPU655397 BFY655397 AWC655397 AMG655397 ACK655397 SO655397 IS655397 A655397 WVE589861 WLI589861 WBM589861 VRQ589861 VHU589861 UXY589861 UOC589861 UEG589861 TUK589861 TKO589861 TAS589861 SQW589861 SHA589861 RXE589861 RNI589861 RDM589861 QTQ589861 QJU589861 PZY589861 PQC589861 PGG589861 OWK589861 OMO589861 OCS589861 NSW589861 NJA589861 MZE589861 MPI589861 MFM589861 LVQ589861 LLU589861 LBY589861 KSC589861 KIG589861 JYK589861 JOO589861 JES589861 IUW589861 ILA589861 IBE589861 HRI589861 HHM589861 GXQ589861 GNU589861 GDY589861 FUC589861 FKG589861 FAK589861 EQO589861 EGS589861 DWW589861 DNA589861 DDE589861 CTI589861 CJM589861 BZQ589861 BPU589861 BFY589861 AWC589861 AMG589861 ACK589861 SO589861 IS589861 A589861 WVE524325 WLI524325 WBM524325 VRQ524325 VHU524325 UXY524325 UOC524325 UEG524325 TUK524325 TKO524325 TAS524325 SQW524325 SHA524325 RXE524325 RNI524325 RDM524325 QTQ524325 QJU524325 PZY524325 PQC524325 PGG524325 OWK524325 OMO524325 OCS524325 NSW524325 NJA524325 MZE524325 MPI524325 MFM524325 LVQ524325 LLU524325 LBY524325 KSC524325 KIG524325 JYK524325 JOO524325 JES524325 IUW524325 ILA524325 IBE524325 HRI524325 HHM524325 GXQ524325 GNU524325 GDY524325 FUC524325 FKG524325 FAK524325 EQO524325 EGS524325 DWW524325 DNA524325 DDE524325 CTI524325 CJM524325 BZQ524325 BPU524325 BFY524325 AWC524325 AMG524325 ACK524325 SO524325 IS524325 A524325 WVE458789 WLI458789 WBM458789 VRQ458789 VHU458789 UXY458789 UOC458789 UEG458789 TUK458789 TKO458789 TAS458789 SQW458789 SHA458789 RXE458789 RNI458789 RDM458789 QTQ458789 QJU458789 PZY458789 PQC458789 PGG458789 OWK458789 OMO458789 OCS458789 NSW458789 NJA458789 MZE458789 MPI458789 MFM458789 LVQ458789 LLU458789 LBY458789 KSC458789 KIG458789 JYK458789 JOO458789 JES458789 IUW458789 ILA458789 IBE458789 HRI458789 HHM458789 GXQ458789 GNU458789 GDY458789 FUC458789 FKG458789 FAK458789 EQO458789 EGS458789 DWW458789 DNA458789 DDE458789 CTI458789 CJM458789 BZQ458789 BPU458789 BFY458789 AWC458789 AMG458789 ACK458789 SO458789 IS458789 A458789 WVE393253 WLI393253 WBM393253 VRQ393253 VHU393253 UXY393253 UOC393253 UEG393253 TUK393253 TKO393253 TAS393253 SQW393253 SHA393253 RXE393253 RNI393253 RDM393253 QTQ393253 QJU393253 PZY393253 PQC393253 PGG393253 OWK393253 OMO393253 OCS393253 NSW393253 NJA393253 MZE393253 MPI393253 MFM393253 LVQ393253 LLU393253 LBY393253 KSC393253 KIG393253 JYK393253 JOO393253 JES393253 IUW393253 ILA393253 IBE393253 HRI393253 HHM393253 GXQ393253 GNU393253 GDY393253 FUC393253 FKG393253 FAK393253 EQO393253 EGS393253 DWW393253 DNA393253 DDE393253 CTI393253 CJM393253 BZQ393253 BPU393253 BFY393253 AWC393253 AMG393253 ACK393253 SO393253 IS393253 A393253 WVE327717 WLI327717 WBM327717 VRQ327717 VHU327717 UXY327717 UOC327717 UEG327717 TUK327717 TKO327717 TAS327717 SQW327717 SHA327717 RXE327717 RNI327717 RDM327717 QTQ327717 QJU327717 PZY327717 PQC327717 PGG327717 OWK327717 OMO327717 OCS327717 NSW327717 NJA327717 MZE327717 MPI327717 MFM327717 LVQ327717 LLU327717 LBY327717 KSC327717 KIG327717 JYK327717 JOO327717 JES327717 IUW327717 ILA327717 IBE327717 HRI327717 HHM327717 GXQ327717 GNU327717 GDY327717 FUC327717 FKG327717 FAK327717 EQO327717 EGS327717 DWW327717 DNA327717 DDE327717 CTI327717 CJM327717 BZQ327717 BPU327717 BFY327717 AWC327717 AMG327717 ACK327717 SO327717 IS327717 A327717 WVE262181 WLI262181 WBM262181 VRQ262181 VHU262181 UXY262181 UOC262181 UEG262181 TUK262181 TKO262181 TAS262181 SQW262181 SHA262181 RXE262181 RNI262181 RDM262181 QTQ262181 QJU262181 PZY262181 PQC262181 PGG262181 OWK262181 OMO262181 OCS262181 NSW262181 NJA262181 MZE262181 MPI262181 MFM262181 LVQ262181 LLU262181 LBY262181 KSC262181 KIG262181 JYK262181 JOO262181 JES262181 IUW262181 ILA262181 IBE262181 HRI262181 HHM262181 GXQ262181 GNU262181 GDY262181 FUC262181 FKG262181 FAK262181 EQO262181 EGS262181 DWW262181 DNA262181 DDE262181 CTI262181 CJM262181 BZQ262181 BPU262181 BFY262181 AWC262181 AMG262181 ACK262181 SO262181 IS262181 A262181 WVE196645 WLI196645 WBM196645 VRQ196645 VHU196645 UXY196645 UOC196645 UEG196645 TUK196645 TKO196645 TAS196645 SQW196645 SHA196645 RXE196645 RNI196645 RDM196645 QTQ196645 QJU196645 PZY196645 PQC196645 PGG196645 OWK196645 OMO196645 OCS196645 NSW196645 NJA196645 MZE196645 MPI196645 MFM196645 LVQ196645 LLU196645 LBY196645 KSC196645 KIG196645 JYK196645 JOO196645 JES196645 IUW196645 ILA196645 IBE196645 HRI196645 HHM196645 GXQ196645 GNU196645 GDY196645 FUC196645 FKG196645 FAK196645 EQO196645 EGS196645 DWW196645 DNA196645 DDE196645 CTI196645 CJM196645 BZQ196645 BPU196645 BFY196645 AWC196645 AMG196645 ACK196645 SO196645 IS196645 A196645 WVE131109 WLI131109 WBM131109 VRQ131109 VHU131109 UXY131109 UOC131109 UEG131109 TUK131109 TKO131109 TAS131109 SQW131109 SHA131109 RXE131109 RNI131109 RDM131109 QTQ131109 QJU131109 PZY131109 PQC131109 PGG131109 OWK131109 OMO131109 OCS131109 NSW131109 NJA131109 MZE131109 MPI131109 MFM131109 LVQ131109 LLU131109 LBY131109 KSC131109 KIG131109 JYK131109 JOO131109 JES131109 IUW131109 ILA131109 IBE131109 HRI131109 HHM131109 GXQ131109 GNU131109 GDY131109 FUC131109 FKG131109 FAK131109 EQO131109 EGS131109 DWW131109 DNA131109 DDE131109 CTI131109 CJM131109 BZQ131109 BPU131109 BFY131109 AWC131109 AMG131109 ACK131109 SO131109 IS131109 A131109 WVE65573 WLI65573 WBM65573 VRQ65573 VHU65573 UXY65573 UOC65573 UEG65573 TUK65573 TKO65573 TAS65573 SQW65573 SHA65573 RXE65573 RNI65573 RDM65573 QTQ65573 QJU65573 PZY65573 PQC65573 PGG65573 OWK65573 OMO65573 OCS65573 NSW65573 NJA65573 MZE65573 MPI65573 MFM65573 LVQ65573 LLU65573 LBY65573 KSC65573 KIG65573 JYK65573 JOO65573 JES65573 IUW65573 ILA65573 IBE65573 HRI65573 HHM65573 GXQ65573 GNU65573 GDY65573 FUC65573 FKG65573 FAK65573 EQO65573 EGS65573 DWW65573 DNA65573 DDE65573 CTI65573 CJM65573 BZQ65573 BPU65573 BFY65573 AWC65573 AMG65573 ACK65573 SO65573 IS65573 A65573">
      <formula1>"1,2,3,4,5"</formula1>
    </dataValidation>
  </dataValidation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9"/>
  <sheetViews>
    <sheetView topLeftCell="B13" zoomScale="80" zoomScaleNormal="80" workbookViewId="0">
      <selection activeCell="E32" sqref="E32"/>
    </sheetView>
  </sheetViews>
  <sheetFormatPr baseColWidth="10" defaultRowHeight="15" x14ac:dyDescent="0.25"/>
  <cols>
    <col min="1" max="1" width="3.140625" style="1" bestFit="1" customWidth="1"/>
    <col min="2" max="2" width="100.28515625"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3" width="18.7109375" style="1" customWidth="1"/>
    <col min="14" max="14" width="22.140625" style="1" customWidth="1"/>
    <col min="15" max="15" width="26.140625" style="1" customWidth="1"/>
    <col min="16" max="16" width="19.5703125" style="1" bestFit="1" customWidth="1"/>
    <col min="17" max="17" width="44.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2295</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2212</v>
      </c>
      <c r="D6" s="1425"/>
      <c r="E6" s="1425"/>
      <c r="F6" s="1425"/>
      <c r="G6" s="1425"/>
      <c r="H6" s="1425"/>
      <c r="I6" s="1425"/>
      <c r="J6" s="1425"/>
      <c r="K6" s="1425"/>
      <c r="L6" s="1425"/>
      <c r="M6" s="1425"/>
      <c r="N6" s="1426"/>
    </row>
    <row r="7" spans="2:16" ht="16.5" thickBot="1" x14ac:dyDescent="0.3">
      <c r="B7" s="3" t="s">
        <v>4</v>
      </c>
      <c r="C7" s="1425" t="s">
        <v>2207</v>
      </c>
      <c r="D7" s="1425"/>
      <c r="E7" s="1425"/>
      <c r="F7" s="1425"/>
      <c r="G7" s="1425"/>
      <c r="H7" s="1425"/>
      <c r="I7" s="1425"/>
      <c r="J7" s="1425"/>
      <c r="K7" s="1425"/>
      <c r="L7" s="1425"/>
      <c r="M7" s="1425"/>
      <c r="N7" s="1426"/>
    </row>
    <row r="8" spans="2:16" ht="16.5" thickBot="1" x14ac:dyDescent="0.3">
      <c r="B8" s="3" t="s">
        <v>6</v>
      </c>
      <c r="C8" s="1425" t="s">
        <v>2294</v>
      </c>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16</v>
      </c>
      <c r="D10" s="1415"/>
      <c r="E10" s="1416"/>
      <c r="F10" s="4"/>
      <c r="G10" s="4"/>
      <c r="H10" s="4"/>
      <c r="I10" s="4"/>
      <c r="J10" s="4"/>
      <c r="K10" s="4"/>
      <c r="L10" s="4"/>
      <c r="M10" s="4"/>
      <c r="N10" s="5"/>
    </row>
    <row r="11" spans="2:16" ht="16.5" thickBot="1" x14ac:dyDescent="0.3">
      <c r="B11" s="6" t="s">
        <v>10</v>
      </c>
      <c r="C11" s="281">
        <v>41982</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16</v>
      </c>
      <c r="E15" s="18">
        <v>1252968600</v>
      </c>
      <c r="F15" s="19">
        <v>600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v>16</v>
      </c>
      <c r="E22" s="18">
        <v>1252968600</v>
      </c>
      <c r="F22" s="19">
        <v>600</v>
      </c>
      <c r="G22" s="20"/>
      <c r="H22" s="23"/>
      <c r="I22" s="13"/>
      <c r="J22" s="13"/>
      <c r="K22" s="13"/>
      <c r="L22" s="13"/>
      <c r="M22" s="13"/>
      <c r="N22" s="24"/>
    </row>
    <row r="23" spans="1:14" ht="30.75" thickBot="1" x14ac:dyDescent="0.3">
      <c r="A23" s="27"/>
      <c r="B23" s="28" t="s">
        <v>16</v>
      </c>
      <c r="C23" s="28" t="s">
        <v>17</v>
      </c>
      <c r="E23" s="17"/>
      <c r="F23" s="17"/>
      <c r="G23" s="17"/>
      <c r="H23" s="17"/>
      <c r="I23" s="29"/>
      <c r="J23" s="29"/>
      <c r="K23" s="29"/>
      <c r="L23" s="29"/>
      <c r="M23" s="29"/>
    </row>
    <row r="24" spans="1:14" ht="15.75" thickBot="1" x14ac:dyDescent="0.3">
      <c r="A24" s="30">
        <v>1</v>
      </c>
      <c r="C24" s="31">
        <f>+F22*0.8</f>
        <v>480</v>
      </c>
      <c r="D24" s="32"/>
      <c r="E24" s="33">
        <f>E22</f>
        <v>1252968600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c r="D30" s="746" t="s">
        <v>23</v>
      </c>
      <c r="E30"/>
      <c r="F30"/>
      <c r="G30"/>
      <c r="H30"/>
      <c r="I30" s="13"/>
      <c r="J30" s="13"/>
      <c r="K30" s="13"/>
      <c r="L30" s="13"/>
      <c r="M30" s="13"/>
      <c r="N30" s="14"/>
    </row>
    <row r="31" spans="1:14" x14ac:dyDescent="0.25">
      <c r="A31" s="36"/>
      <c r="B31" s="41" t="s">
        <v>24</v>
      </c>
      <c r="C31" s="746"/>
      <c r="D31" s="746" t="s">
        <v>23</v>
      </c>
      <c r="E31"/>
      <c r="F31"/>
      <c r="G31"/>
      <c r="H31"/>
      <c r="I31" s="13"/>
      <c r="J31" s="13"/>
      <c r="K31" s="13"/>
      <c r="L31" s="13"/>
      <c r="M31" s="13"/>
      <c r="N31" s="14"/>
    </row>
    <row r="32" spans="1:14" x14ac:dyDescent="0.25">
      <c r="A32" s="36"/>
      <c r="B32" s="41" t="s">
        <v>25</v>
      </c>
      <c r="C32" s="746" t="s">
        <v>23</v>
      </c>
      <c r="D32" s="746"/>
      <c r="E32"/>
      <c r="F32"/>
      <c r="G32"/>
      <c r="H32"/>
      <c r="I32" s="13"/>
      <c r="J32" s="13"/>
      <c r="K32" s="13"/>
      <c r="L32" s="13"/>
      <c r="M32" s="13"/>
      <c r="N32" s="14"/>
    </row>
    <row r="33" spans="1:17" x14ac:dyDescent="0.25">
      <c r="A33" s="36"/>
      <c r="B33" s="41" t="s">
        <v>26</v>
      </c>
      <c r="C33" s="746" t="s">
        <v>23</v>
      </c>
      <c r="D33" s="746"/>
      <c r="E33"/>
      <c r="F33"/>
      <c r="G33"/>
      <c r="H33"/>
      <c r="I33" s="13"/>
      <c r="J33" s="13"/>
      <c r="K33" s="13"/>
      <c r="L33" s="13"/>
      <c r="M33" s="13"/>
      <c r="N33" s="14"/>
    </row>
    <row r="34" spans="1:17" x14ac:dyDescent="0.25">
      <c r="A34" s="36"/>
      <c r="B34"/>
      <c r="C34" s="1018"/>
      <c r="D34" s="1018"/>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v>100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90" x14ac:dyDescent="0.25">
      <c r="A49" s="50">
        <v>1</v>
      </c>
      <c r="B49" s="76" t="s">
        <v>2212</v>
      </c>
      <c r="C49" s="76" t="s">
        <v>2207</v>
      </c>
      <c r="D49" s="76" t="s">
        <v>2206</v>
      </c>
      <c r="E49" s="1016">
        <v>701820140225</v>
      </c>
      <c r="F49" s="73" t="s">
        <v>235</v>
      </c>
      <c r="G49" s="225">
        <v>1</v>
      </c>
      <c r="H49" s="226">
        <v>41661</v>
      </c>
      <c r="I49" s="74" t="s">
        <v>2293</v>
      </c>
      <c r="J49" s="74" t="s">
        <v>575</v>
      </c>
      <c r="K49" s="75">
        <v>0</v>
      </c>
      <c r="L49" s="75">
        <v>10.26</v>
      </c>
      <c r="M49" s="227">
        <v>130</v>
      </c>
      <c r="N49" s="1015">
        <v>130</v>
      </c>
      <c r="O49" s="77">
        <v>101292490</v>
      </c>
      <c r="P49" s="1017">
        <v>106</v>
      </c>
      <c r="Q49" s="65" t="s">
        <v>2291</v>
      </c>
      <c r="R49" s="61"/>
      <c r="S49" s="61"/>
      <c r="T49" s="61"/>
      <c r="U49" s="61"/>
      <c r="V49" s="61"/>
      <c r="W49" s="61"/>
      <c r="X49" s="61"/>
      <c r="Y49" s="61"/>
      <c r="Z49" s="61"/>
    </row>
    <row r="50" spans="1:26" s="62" customFormat="1" ht="102.75" customHeight="1" x14ac:dyDescent="0.25">
      <c r="A50" s="50">
        <f t="shared" ref="A50:A56" si="0">+A49+1</f>
        <v>2</v>
      </c>
      <c r="B50" s="76" t="s">
        <v>2212</v>
      </c>
      <c r="C50" s="76" t="s">
        <v>2207</v>
      </c>
      <c r="D50" s="76" t="s">
        <v>2206</v>
      </c>
      <c r="E50" s="1016">
        <v>701820130169</v>
      </c>
      <c r="F50" s="73" t="s">
        <v>235</v>
      </c>
      <c r="G50" s="225">
        <v>1</v>
      </c>
      <c r="H50" s="226">
        <v>41309</v>
      </c>
      <c r="I50" s="74">
        <v>41639</v>
      </c>
      <c r="J50" s="74" t="s">
        <v>575</v>
      </c>
      <c r="K50" s="75">
        <v>0</v>
      </c>
      <c r="L50" s="75">
        <v>10.8</v>
      </c>
      <c r="M50" s="227">
        <v>130</v>
      </c>
      <c r="N50" s="1015">
        <v>130</v>
      </c>
      <c r="O50" s="77">
        <v>100120165</v>
      </c>
      <c r="P50" s="77">
        <v>108</v>
      </c>
      <c r="Q50" s="65" t="s">
        <v>2291</v>
      </c>
      <c r="R50" s="61"/>
      <c r="S50" s="61"/>
      <c r="T50" s="61"/>
      <c r="U50" s="61"/>
      <c r="V50" s="61"/>
      <c r="W50" s="61"/>
      <c r="X50" s="61"/>
      <c r="Y50" s="61"/>
      <c r="Z50" s="61"/>
    </row>
    <row r="51" spans="1:26" s="62" customFormat="1" ht="99.75" customHeight="1" x14ac:dyDescent="0.25">
      <c r="A51" s="50">
        <f t="shared" si="0"/>
        <v>3</v>
      </c>
      <c r="B51" s="76"/>
      <c r="C51" s="76" t="s">
        <v>2207</v>
      </c>
      <c r="D51" s="76" t="s">
        <v>2206</v>
      </c>
      <c r="E51" s="1016">
        <v>701820100078</v>
      </c>
      <c r="F51" s="73" t="s">
        <v>235</v>
      </c>
      <c r="G51" s="228">
        <v>1</v>
      </c>
      <c r="H51" s="226">
        <v>40205</v>
      </c>
      <c r="I51" s="74">
        <v>40543</v>
      </c>
      <c r="J51" s="74" t="s">
        <v>575</v>
      </c>
      <c r="K51" s="75">
        <v>0</v>
      </c>
      <c r="L51" s="75">
        <v>11.1</v>
      </c>
      <c r="M51" s="227">
        <v>804</v>
      </c>
      <c r="N51" s="1015">
        <v>804</v>
      </c>
      <c r="O51" s="77">
        <v>410875743</v>
      </c>
      <c r="P51" s="77" t="s">
        <v>2292</v>
      </c>
      <c r="Q51" s="65" t="s">
        <v>2291</v>
      </c>
      <c r="R51" s="61"/>
      <c r="S51" s="61"/>
      <c r="T51" s="61"/>
      <c r="U51" s="61"/>
      <c r="V51" s="61"/>
      <c r="W51" s="61"/>
      <c r="X51" s="61"/>
      <c r="Y51" s="61"/>
      <c r="Z51" s="61"/>
    </row>
    <row r="52" spans="1:26" s="62" customFormat="1" x14ac:dyDescent="0.25">
      <c r="A52" s="50">
        <f t="shared" si="0"/>
        <v>4</v>
      </c>
      <c r="B52" s="71"/>
      <c r="C52" s="72"/>
      <c r="D52" s="71"/>
      <c r="E52" s="76"/>
      <c r="F52" s="73"/>
      <c r="G52" s="73"/>
      <c r="H52" s="73"/>
      <c r="I52" s="74"/>
      <c r="J52" s="74"/>
      <c r="K52" s="75"/>
      <c r="L52" s="75"/>
      <c r="M52" s="75"/>
      <c r="N52" s="1014"/>
      <c r="O52" s="77"/>
      <c r="P52" s="77"/>
      <c r="Q52" s="65"/>
      <c r="R52" s="61"/>
      <c r="S52" s="61"/>
      <c r="T52" s="61"/>
      <c r="U52" s="61"/>
      <c r="V52" s="61"/>
      <c r="W52" s="61"/>
      <c r="X52" s="61"/>
      <c r="Y52" s="61"/>
      <c r="Z52" s="61"/>
    </row>
    <row r="53" spans="1:26" s="62" customFormat="1" x14ac:dyDescent="0.25">
      <c r="A53" s="50">
        <f t="shared" si="0"/>
        <v>5</v>
      </c>
      <c r="B53" s="71"/>
      <c r="C53" s="72"/>
      <c r="D53" s="71"/>
      <c r="E53" s="75"/>
      <c r="F53" s="73"/>
      <c r="G53" s="228"/>
      <c r="H53" s="73"/>
      <c r="I53" s="74"/>
      <c r="J53" s="74"/>
      <c r="K53" s="75"/>
      <c r="L53" s="75"/>
      <c r="M53" s="75"/>
      <c r="N53" s="1014"/>
      <c r="O53" s="77"/>
      <c r="P53" s="77"/>
      <c r="Q53" s="65"/>
      <c r="R53" s="61"/>
      <c r="S53" s="61"/>
      <c r="T53" s="61"/>
      <c r="U53" s="61"/>
      <c r="V53" s="61"/>
      <c r="W53" s="61"/>
      <c r="X53" s="61"/>
      <c r="Y53" s="61"/>
      <c r="Z53" s="61"/>
    </row>
    <row r="54" spans="1:26" s="62" customFormat="1" x14ac:dyDescent="0.25">
      <c r="A54" s="50">
        <f t="shared" si="0"/>
        <v>6</v>
      </c>
      <c r="B54" s="71"/>
      <c r="C54" s="72"/>
      <c r="D54" s="71"/>
      <c r="E54" s="76"/>
      <c r="F54" s="73"/>
      <c r="G54" s="73"/>
      <c r="H54" s="73"/>
      <c r="I54" s="74"/>
      <c r="J54" s="74"/>
      <c r="K54" s="75"/>
      <c r="L54" s="74"/>
      <c r="M54" s="75"/>
      <c r="N54" s="1014"/>
      <c r="O54" s="77"/>
      <c r="P54" s="77"/>
      <c r="Q54" s="65"/>
      <c r="R54" s="61"/>
      <c r="S54" s="61"/>
      <c r="T54" s="61"/>
      <c r="U54" s="61"/>
      <c r="V54" s="61"/>
      <c r="W54" s="61"/>
      <c r="X54" s="61"/>
      <c r="Y54" s="61"/>
      <c r="Z54" s="61"/>
    </row>
    <row r="55" spans="1:26" s="62" customFormat="1" x14ac:dyDescent="0.25">
      <c r="A55" s="50">
        <f t="shared" si="0"/>
        <v>7</v>
      </c>
      <c r="B55" s="71"/>
      <c r="C55" s="72"/>
      <c r="D55" s="71"/>
      <c r="E55" s="76"/>
      <c r="F55" s="73"/>
      <c r="G55" s="73"/>
      <c r="H55" s="73"/>
      <c r="I55" s="74"/>
      <c r="J55" s="74"/>
      <c r="K55" s="75"/>
      <c r="L55" s="74"/>
      <c r="M55" s="75"/>
      <c r="N55" s="1014"/>
      <c r="O55" s="77"/>
      <c r="P55" s="77"/>
      <c r="Q55" s="65"/>
      <c r="R55" s="61"/>
      <c r="S55" s="61"/>
      <c r="T55" s="61"/>
      <c r="U55" s="61"/>
      <c r="V55" s="61"/>
      <c r="W55" s="61"/>
      <c r="X55" s="61"/>
      <c r="Y55" s="61"/>
      <c r="Z55" s="61"/>
    </row>
    <row r="56" spans="1:26" s="62" customFormat="1" x14ac:dyDescent="0.25">
      <c r="A56" s="50">
        <f t="shared" si="0"/>
        <v>8</v>
      </c>
      <c r="B56" s="71"/>
      <c r="C56" s="72"/>
      <c r="D56" s="71"/>
      <c r="E56" s="76"/>
      <c r="F56" s="73"/>
      <c r="G56" s="73"/>
      <c r="H56" s="73"/>
      <c r="I56" s="74"/>
      <c r="J56" s="74"/>
      <c r="K56" s="74"/>
      <c r="L56" s="74"/>
      <c r="M56" s="75"/>
      <c r="N56" s="1014"/>
      <c r="O56" s="77"/>
      <c r="P56" s="77"/>
      <c r="Q56" s="65"/>
      <c r="R56" s="61"/>
      <c r="S56" s="61"/>
      <c r="T56" s="61"/>
      <c r="U56" s="61"/>
      <c r="V56" s="61"/>
      <c r="W56" s="61"/>
      <c r="X56" s="61"/>
      <c r="Y56" s="61"/>
      <c r="Z56" s="61"/>
    </row>
    <row r="57" spans="1:26" s="62" customFormat="1" x14ac:dyDescent="0.25">
      <c r="A57" s="50"/>
      <c r="B57" s="78" t="s">
        <v>30</v>
      </c>
      <c r="C57" s="72"/>
      <c r="D57" s="71"/>
      <c r="E57" s="76"/>
      <c r="F57" s="73"/>
      <c r="G57" s="73"/>
      <c r="H57" s="73"/>
      <c r="I57" s="74"/>
      <c r="J57" s="74"/>
      <c r="K57" s="79">
        <f>SUM(K49:K56)</f>
        <v>0</v>
      </c>
      <c r="L57" s="79">
        <f>SUM(L49:L56)</f>
        <v>32.160000000000004</v>
      </c>
      <c r="M57" s="1013">
        <v>130</v>
      </c>
      <c r="N57" s="1012"/>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t="s">
        <v>1109</v>
      </c>
      <c r="D61" s="740"/>
      <c r="E61" s="88" t="s">
        <v>23</v>
      </c>
      <c r="F61" s="89"/>
      <c r="G61" s="89"/>
      <c r="H61" s="89"/>
      <c r="I61" s="89"/>
      <c r="J61" s="89"/>
      <c r="K61" s="89"/>
      <c r="L61" s="89"/>
      <c r="M61" s="89"/>
    </row>
    <row r="62" spans="1:26" s="82" customFormat="1" x14ac:dyDescent="0.25">
      <c r="B62" s="86" t="s">
        <v>62</v>
      </c>
      <c r="C62" s="87" t="s">
        <v>1109</v>
      </c>
      <c r="D62" s="740"/>
      <c r="E62" s="88" t="s">
        <v>23</v>
      </c>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90"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ht="45" x14ac:dyDescent="0.25">
      <c r="B69" s="94" t="s">
        <v>2289</v>
      </c>
      <c r="C69" s="104" t="s">
        <v>2289</v>
      </c>
      <c r="D69" s="107" t="s">
        <v>2290</v>
      </c>
      <c r="E69" s="95">
        <v>200</v>
      </c>
      <c r="F69" s="96" t="s">
        <v>368</v>
      </c>
      <c r="G69" s="96" t="s">
        <v>368</v>
      </c>
      <c r="H69" s="96" t="s">
        <v>368</v>
      </c>
      <c r="I69" s="97" t="s">
        <v>235</v>
      </c>
      <c r="J69" s="97" t="s">
        <v>235</v>
      </c>
      <c r="K69" s="41" t="s">
        <v>235</v>
      </c>
      <c r="L69" s="97" t="s">
        <v>368</v>
      </c>
      <c r="M69" s="97" t="s">
        <v>368</v>
      </c>
      <c r="N69" s="97" t="s">
        <v>20</v>
      </c>
      <c r="O69" s="1390"/>
      <c r="P69" s="1391"/>
      <c r="Q69" s="41"/>
    </row>
    <row r="70" spans="2:17" ht="45" x14ac:dyDescent="0.25">
      <c r="B70" s="94" t="s">
        <v>2289</v>
      </c>
      <c r="C70" s="104" t="s">
        <v>2289</v>
      </c>
      <c r="D70" s="107" t="s">
        <v>2288</v>
      </c>
      <c r="E70" s="95">
        <v>400</v>
      </c>
      <c r="F70" s="96" t="s">
        <v>368</v>
      </c>
      <c r="G70" s="96" t="s">
        <v>368</v>
      </c>
      <c r="H70" s="96" t="s">
        <v>368</v>
      </c>
      <c r="I70" s="97" t="s">
        <v>235</v>
      </c>
      <c r="J70" s="97" t="s">
        <v>235</v>
      </c>
      <c r="K70" s="41" t="s">
        <v>235</v>
      </c>
      <c r="L70" s="97" t="s">
        <v>368</v>
      </c>
      <c r="M70" s="97" t="s">
        <v>368</v>
      </c>
      <c r="N70" s="97" t="s">
        <v>20</v>
      </c>
      <c r="O70" s="1390"/>
      <c r="P70" s="1391"/>
      <c r="Q70" s="41"/>
    </row>
    <row r="71" spans="2:17" x14ac:dyDescent="0.25">
      <c r="B71" s="94"/>
      <c r="C71" s="104"/>
      <c r="D71" s="107"/>
      <c r="E71" s="95"/>
      <c r="F71" s="96"/>
      <c r="G71" s="96"/>
      <c r="H71" s="96"/>
      <c r="I71" s="97"/>
      <c r="J71" s="97"/>
      <c r="K71" s="41"/>
      <c r="L71" s="97"/>
      <c r="M71" s="97"/>
      <c r="N71" s="97"/>
      <c r="O71" s="1390"/>
      <c r="P71" s="1391"/>
      <c r="Q71" s="41"/>
    </row>
    <row r="72" spans="2:17" x14ac:dyDescent="0.25">
      <c r="B72" s="94"/>
      <c r="C72" s="104"/>
      <c r="D72" s="107"/>
      <c r="E72" s="95"/>
      <c r="F72" s="96"/>
      <c r="G72" s="96"/>
      <c r="H72" s="96"/>
      <c r="I72" s="97"/>
      <c r="J72" s="97"/>
      <c r="K72" s="41"/>
      <c r="L72" s="41"/>
      <c r="M72" s="41"/>
      <c r="N72" s="41"/>
      <c r="O72" s="1390"/>
      <c r="P72" s="1391"/>
      <c r="Q72" s="41"/>
    </row>
    <row r="73" spans="2:17" x14ac:dyDescent="0.25">
      <c r="B73" s="41"/>
      <c r="C73" s="41"/>
      <c r="D73" s="41"/>
      <c r="E73" s="41"/>
      <c r="F73" s="41"/>
      <c r="G73" s="41"/>
      <c r="H73" s="41"/>
      <c r="I73" s="41"/>
      <c r="J73" s="41"/>
      <c r="K73" s="41"/>
      <c r="L73" s="41"/>
      <c r="M73" s="41"/>
      <c r="N73" s="41"/>
      <c r="O73" s="1410"/>
      <c r="P73" s="1411"/>
      <c r="Q73" s="41"/>
    </row>
    <row r="74" spans="2:17" x14ac:dyDescent="0.25">
      <c r="B74" s="1" t="s">
        <v>83</v>
      </c>
    </row>
    <row r="75" spans="2:17" x14ac:dyDescent="0.25">
      <c r="B75" s="1" t="s">
        <v>84</v>
      </c>
    </row>
    <row r="76" spans="2:17" x14ac:dyDescent="0.25">
      <c r="B76" s="1" t="s">
        <v>85</v>
      </c>
    </row>
    <row r="78" spans="2:17" ht="15.75" thickBot="1" x14ac:dyDescent="0.3"/>
    <row r="79" spans="2:17" ht="27" thickBot="1" x14ac:dyDescent="0.3">
      <c r="B79" s="1393" t="s">
        <v>86</v>
      </c>
      <c r="C79" s="1394"/>
      <c r="D79" s="1394"/>
      <c r="E79" s="1394"/>
      <c r="F79" s="1394"/>
      <c r="G79" s="1394"/>
      <c r="H79" s="1394"/>
      <c r="I79" s="1394"/>
      <c r="J79" s="1394"/>
      <c r="K79" s="1394"/>
      <c r="L79" s="1394"/>
      <c r="M79" s="1394"/>
      <c r="N79" s="1395"/>
    </row>
    <row r="84" spans="2:17" ht="75" x14ac:dyDescent="0.25">
      <c r="B84" s="91" t="s">
        <v>87</v>
      </c>
      <c r="C84" s="91" t="s">
        <v>88</v>
      </c>
      <c r="D84" s="91" t="s">
        <v>89</v>
      </c>
      <c r="E84" s="91" t="s">
        <v>90</v>
      </c>
      <c r="F84" s="91" t="s">
        <v>91</v>
      </c>
      <c r="G84" s="91" t="s">
        <v>92</v>
      </c>
      <c r="H84" s="91" t="s">
        <v>93</v>
      </c>
      <c r="I84" s="91" t="s">
        <v>94</v>
      </c>
      <c r="J84" s="1387" t="s">
        <v>95</v>
      </c>
      <c r="K84" s="1405"/>
      <c r="L84" s="1388"/>
      <c r="M84" s="91" t="s">
        <v>96</v>
      </c>
      <c r="N84" s="91" t="s">
        <v>97</v>
      </c>
      <c r="O84" s="91" t="s">
        <v>98</v>
      </c>
      <c r="P84" s="1387" t="s">
        <v>77</v>
      </c>
      <c r="Q84" s="1388"/>
    </row>
    <row r="85" spans="2:17" ht="30" x14ac:dyDescent="0.25">
      <c r="B85" s="1392" t="s">
        <v>507</v>
      </c>
      <c r="C85" s="1392" t="s">
        <v>215</v>
      </c>
      <c r="D85" s="1577" t="s">
        <v>2287</v>
      </c>
      <c r="E85" s="1577">
        <v>1102812509</v>
      </c>
      <c r="F85" s="1577" t="s">
        <v>2286</v>
      </c>
      <c r="G85" s="1577" t="s">
        <v>632</v>
      </c>
      <c r="H85" s="1639">
        <v>40535</v>
      </c>
      <c r="I85" s="1642" t="s">
        <v>368</v>
      </c>
      <c r="J85" s="104" t="s">
        <v>2285</v>
      </c>
      <c r="K85" s="107" t="s">
        <v>2284</v>
      </c>
      <c r="L85" s="107" t="s">
        <v>2246</v>
      </c>
      <c r="M85" s="1403" t="s">
        <v>2152</v>
      </c>
      <c r="N85" s="1403" t="s">
        <v>235</v>
      </c>
      <c r="O85" s="1403" t="s">
        <v>235</v>
      </c>
      <c r="P85" s="1595" t="s">
        <v>2283</v>
      </c>
      <c r="Q85" s="1596"/>
    </row>
    <row r="86" spans="2:17" ht="60" x14ac:dyDescent="0.25">
      <c r="B86" s="1392"/>
      <c r="C86" s="1392"/>
      <c r="D86" s="1578"/>
      <c r="E86" s="1578"/>
      <c r="F86" s="1578"/>
      <c r="G86" s="1578"/>
      <c r="H86" s="1640"/>
      <c r="I86" s="1643"/>
      <c r="J86" s="104" t="s">
        <v>2282</v>
      </c>
      <c r="K86" s="107" t="s">
        <v>2281</v>
      </c>
      <c r="L86" s="107" t="s">
        <v>2246</v>
      </c>
      <c r="M86" s="1397"/>
      <c r="N86" s="1397"/>
      <c r="O86" s="1397"/>
      <c r="P86" s="1597"/>
      <c r="Q86" s="1598"/>
    </row>
    <row r="87" spans="2:17" ht="45" x14ac:dyDescent="0.25">
      <c r="B87" s="1392"/>
      <c r="C87" s="1392"/>
      <c r="D87" s="1578"/>
      <c r="E87" s="1578"/>
      <c r="F87" s="1578"/>
      <c r="G87" s="1578"/>
      <c r="H87" s="1640"/>
      <c r="I87" s="1643"/>
      <c r="J87" s="104" t="s">
        <v>2280</v>
      </c>
      <c r="K87" s="107" t="s">
        <v>2279</v>
      </c>
      <c r="L87" s="107" t="s">
        <v>2246</v>
      </c>
      <c r="M87" s="1397"/>
      <c r="N87" s="1397"/>
      <c r="O87" s="1397"/>
      <c r="P87" s="1597"/>
      <c r="Q87" s="1598"/>
    </row>
    <row r="88" spans="2:17" ht="45" x14ac:dyDescent="0.25">
      <c r="B88" s="1392"/>
      <c r="C88" s="1392"/>
      <c r="D88" s="1578"/>
      <c r="E88" s="1578"/>
      <c r="F88" s="1578"/>
      <c r="G88" s="1578"/>
      <c r="H88" s="1640"/>
      <c r="I88" s="1643"/>
      <c r="J88" s="104" t="s">
        <v>2278</v>
      </c>
      <c r="K88" s="107" t="s">
        <v>2277</v>
      </c>
      <c r="L88" s="107" t="s">
        <v>2246</v>
      </c>
      <c r="M88" s="1397"/>
      <c r="N88" s="1397"/>
      <c r="O88" s="1397"/>
      <c r="P88" s="1597"/>
      <c r="Q88" s="1598"/>
    </row>
    <row r="89" spans="2:17" ht="60" x14ac:dyDescent="0.25">
      <c r="B89" s="1392"/>
      <c r="C89" s="1392"/>
      <c r="D89" s="1578"/>
      <c r="E89" s="1578"/>
      <c r="F89" s="1578"/>
      <c r="G89" s="1578"/>
      <c r="H89" s="1640"/>
      <c r="I89" s="1643"/>
      <c r="J89" s="104" t="s">
        <v>2201</v>
      </c>
      <c r="K89" s="107" t="s">
        <v>2276</v>
      </c>
      <c r="L89" s="107" t="s">
        <v>2246</v>
      </c>
      <c r="M89" s="1404"/>
      <c r="N89" s="1404"/>
      <c r="O89" s="1404"/>
      <c r="P89" s="1599"/>
      <c r="Q89" s="1600"/>
    </row>
    <row r="90" spans="2:17" ht="60" x14ac:dyDescent="0.25">
      <c r="B90" s="1577" t="s">
        <v>507</v>
      </c>
      <c r="C90" s="1577" t="s">
        <v>215</v>
      </c>
      <c r="D90" s="1577" t="s">
        <v>2275</v>
      </c>
      <c r="E90" s="1577">
        <v>64699460</v>
      </c>
      <c r="F90" s="1577" t="s">
        <v>2274</v>
      </c>
      <c r="G90" s="1577" t="s">
        <v>645</v>
      </c>
      <c r="H90" s="1639">
        <v>40998</v>
      </c>
      <c r="I90" s="1642" t="s">
        <v>368</v>
      </c>
      <c r="J90" s="104" t="s">
        <v>2201</v>
      </c>
      <c r="K90" s="107" t="s">
        <v>2273</v>
      </c>
      <c r="L90" s="107" t="s">
        <v>2246</v>
      </c>
      <c r="M90" s="41" t="s">
        <v>2152</v>
      </c>
      <c r="N90" s="41" t="s">
        <v>235</v>
      </c>
      <c r="O90" s="41" t="s">
        <v>235</v>
      </c>
      <c r="P90" s="746" t="s">
        <v>2272</v>
      </c>
      <c r="Q90" s="746"/>
    </row>
    <row r="91" spans="2:17" ht="45" x14ac:dyDescent="0.25">
      <c r="B91" s="1579"/>
      <c r="C91" s="1579"/>
      <c r="D91" s="1579"/>
      <c r="E91" s="1579"/>
      <c r="F91" s="1579"/>
      <c r="G91" s="1579"/>
      <c r="H91" s="1641"/>
      <c r="I91" s="1644"/>
      <c r="J91" s="104" t="s">
        <v>2271</v>
      </c>
      <c r="K91" s="107" t="s">
        <v>2270</v>
      </c>
      <c r="L91" s="107" t="s">
        <v>2246</v>
      </c>
      <c r="M91" s="780" t="s">
        <v>2152</v>
      </c>
      <c r="N91" s="780" t="s">
        <v>235</v>
      </c>
      <c r="O91" s="780" t="s">
        <v>235</v>
      </c>
      <c r="P91" s="746" t="s">
        <v>2269</v>
      </c>
      <c r="Q91" s="746"/>
    </row>
    <row r="92" spans="2:17" ht="45" x14ac:dyDescent="0.25">
      <c r="B92" s="1392" t="s">
        <v>2223</v>
      </c>
      <c r="C92" s="1392" t="s">
        <v>111</v>
      </c>
      <c r="D92" s="1392" t="s">
        <v>2268</v>
      </c>
      <c r="E92" s="1392">
        <v>92521203</v>
      </c>
      <c r="F92" s="1577" t="s">
        <v>2267</v>
      </c>
      <c r="G92" s="1577" t="s">
        <v>2221</v>
      </c>
      <c r="H92" s="1639">
        <v>37245</v>
      </c>
      <c r="I92" s="1642" t="s">
        <v>368</v>
      </c>
      <c r="J92" s="104" t="s">
        <v>2266</v>
      </c>
      <c r="K92" s="107" t="s">
        <v>2265</v>
      </c>
      <c r="L92" s="1642" t="s">
        <v>2264</v>
      </c>
      <c r="M92" s="1403" t="s">
        <v>2152</v>
      </c>
      <c r="N92" s="1403" t="s">
        <v>235</v>
      </c>
      <c r="O92" s="1403" t="s">
        <v>235</v>
      </c>
      <c r="P92" s="746" t="s">
        <v>2263</v>
      </c>
      <c r="Q92" s="746"/>
    </row>
    <row r="93" spans="2:17" ht="60" x14ac:dyDescent="0.25">
      <c r="B93" s="1392"/>
      <c r="C93" s="1392"/>
      <c r="D93" s="1392"/>
      <c r="E93" s="1392"/>
      <c r="F93" s="1578"/>
      <c r="G93" s="1578"/>
      <c r="H93" s="1640"/>
      <c r="I93" s="1643"/>
      <c r="J93" s="104" t="s">
        <v>2262</v>
      </c>
      <c r="K93" s="107" t="s">
        <v>2261</v>
      </c>
      <c r="L93" s="1643"/>
      <c r="M93" s="1397"/>
      <c r="N93" s="1397"/>
      <c r="O93" s="1397"/>
      <c r="P93" s="746" t="s">
        <v>2260</v>
      </c>
      <c r="Q93" s="746"/>
    </row>
    <row r="94" spans="2:17" ht="30" x14ac:dyDescent="0.25">
      <c r="B94" s="1392"/>
      <c r="C94" s="1392"/>
      <c r="D94" s="1392"/>
      <c r="E94" s="1392"/>
      <c r="F94" s="1578"/>
      <c r="G94" s="1578"/>
      <c r="H94" s="1640"/>
      <c r="I94" s="1643"/>
      <c r="J94" s="104" t="s">
        <v>2259</v>
      </c>
      <c r="K94" s="107" t="s">
        <v>2258</v>
      </c>
      <c r="L94" s="1643"/>
      <c r="M94" s="1397"/>
      <c r="N94" s="1397"/>
      <c r="O94" s="1397"/>
      <c r="P94" s="746" t="s">
        <v>2257</v>
      </c>
      <c r="Q94" s="746"/>
    </row>
    <row r="95" spans="2:17" ht="45" x14ac:dyDescent="0.25">
      <c r="B95" s="1392"/>
      <c r="C95" s="1392"/>
      <c r="D95" s="1392"/>
      <c r="E95" s="1392"/>
      <c r="F95" s="1578"/>
      <c r="G95" s="1578"/>
      <c r="H95" s="1640"/>
      <c r="I95" s="1643"/>
      <c r="J95" s="104" t="s">
        <v>2256</v>
      </c>
      <c r="K95" s="107" t="s">
        <v>2255</v>
      </c>
      <c r="L95" s="1643"/>
      <c r="M95" s="1397"/>
      <c r="N95" s="1397"/>
      <c r="O95" s="1397"/>
      <c r="P95" s="746" t="s">
        <v>2254</v>
      </c>
      <c r="Q95" s="746"/>
    </row>
    <row r="96" spans="2:17" ht="45" x14ac:dyDescent="0.25">
      <c r="B96" s="1392"/>
      <c r="C96" s="1392"/>
      <c r="D96" s="1392"/>
      <c r="E96" s="1392"/>
      <c r="F96" s="1579"/>
      <c r="G96" s="1579"/>
      <c r="H96" s="1641"/>
      <c r="I96" s="1644"/>
      <c r="J96" s="104" t="s">
        <v>2253</v>
      </c>
      <c r="K96" s="107" t="s">
        <v>2252</v>
      </c>
      <c r="L96" s="1644"/>
      <c r="M96" s="1404"/>
      <c r="N96" s="1404"/>
      <c r="O96" s="1404"/>
      <c r="P96" s="746" t="s">
        <v>2251</v>
      </c>
      <c r="Q96" s="746"/>
    </row>
    <row r="97" spans="2:17" ht="75" x14ac:dyDescent="0.25">
      <c r="B97" s="1577" t="s">
        <v>2223</v>
      </c>
      <c r="C97" s="1577" t="s">
        <v>111</v>
      </c>
      <c r="D97" s="1577" t="s">
        <v>2250</v>
      </c>
      <c r="E97" s="1577">
        <v>64495757</v>
      </c>
      <c r="F97" s="1577" t="s">
        <v>136</v>
      </c>
      <c r="G97" s="1577" t="s">
        <v>2249</v>
      </c>
      <c r="H97" s="1639">
        <v>39069</v>
      </c>
      <c r="I97" s="2323" t="s">
        <v>368</v>
      </c>
      <c r="J97" s="104" t="s">
        <v>2248</v>
      </c>
      <c r="K97" s="107" t="s">
        <v>2247</v>
      </c>
      <c r="L97" s="1642" t="s">
        <v>2246</v>
      </c>
      <c r="M97" s="1389" t="s">
        <v>2152</v>
      </c>
      <c r="N97" s="1403" t="s">
        <v>235</v>
      </c>
      <c r="O97" s="1403" t="s">
        <v>235</v>
      </c>
      <c r="P97" s="1403" t="s">
        <v>2245</v>
      </c>
      <c r="Q97" s="746"/>
    </row>
    <row r="98" spans="2:17" ht="45" x14ac:dyDescent="0.25">
      <c r="B98" s="1578"/>
      <c r="C98" s="1578"/>
      <c r="D98" s="1578"/>
      <c r="E98" s="1578"/>
      <c r="F98" s="1578"/>
      <c r="G98" s="1578"/>
      <c r="H98" s="1640"/>
      <c r="I98" s="2324"/>
      <c r="J98" s="104" t="s">
        <v>2244</v>
      </c>
      <c r="K98" s="107" t="s">
        <v>2243</v>
      </c>
      <c r="L98" s="1643"/>
      <c r="M98" s="1389"/>
      <c r="N98" s="1397"/>
      <c r="O98" s="1397"/>
      <c r="P98" s="1397"/>
      <c r="Q98" s="746"/>
    </row>
    <row r="99" spans="2:17" ht="45" x14ac:dyDescent="0.25">
      <c r="B99" s="1578"/>
      <c r="C99" s="1578"/>
      <c r="D99" s="1578"/>
      <c r="E99" s="1578"/>
      <c r="F99" s="1578"/>
      <c r="G99" s="1578"/>
      <c r="H99" s="1640"/>
      <c r="I99" s="2324"/>
      <c r="J99" s="104" t="s">
        <v>2242</v>
      </c>
      <c r="K99" s="107" t="s">
        <v>2241</v>
      </c>
      <c r="L99" s="1643"/>
      <c r="M99" s="1389"/>
      <c r="N99" s="1397"/>
      <c r="O99" s="1397"/>
      <c r="P99" s="1397"/>
      <c r="Q99" s="746"/>
    </row>
    <row r="100" spans="2:17" ht="135" x14ac:dyDescent="0.25">
      <c r="B100" s="1578"/>
      <c r="C100" s="1578"/>
      <c r="D100" s="1578"/>
      <c r="E100" s="1578"/>
      <c r="F100" s="1578"/>
      <c r="G100" s="1578"/>
      <c r="H100" s="1640"/>
      <c r="I100" s="2324"/>
      <c r="J100" s="104" t="s">
        <v>2240</v>
      </c>
      <c r="K100" s="107" t="s">
        <v>2239</v>
      </c>
      <c r="L100" s="1643"/>
      <c r="M100" s="1389"/>
      <c r="N100" s="1397"/>
      <c r="O100" s="1397"/>
      <c r="P100" s="1404"/>
      <c r="Q100" s="746"/>
    </row>
    <row r="101" spans="2:17" ht="30" x14ac:dyDescent="0.25">
      <c r="B101" s="1577" t="s">
        <v>2223</v>
      </c>
      <c r="C101" s="1577" t="s">
        <v>111</v>
      </c>
      <c r="D101" s="1577" t="s">
        <v>2238</v>
      </c>
      <c r="E101" s="1577">
        <v>22869366</v>
      </c>
      <c r="F101" s="1577" t="s">
        <v>274</v>
      </c>
      <c r="G101" s="1577" t="s">
        <v>2237</v>
      </c>
      <c r="H101" s="1639">
        <v>39233</v>
      </c>
      <c r="I101" s="2323" t="s">
        <v>2155</v>
      </c>
      <c r="J101" s="104" t="s">
        <v>2236</v>
      </c>
      <c r="K101" s="107" t="s">
        <v>2235</v>
      </c>
      <c r="L101" s="1642" t="s">
        <v>2234</v>
      </c>
      <c r="M101" s="1397" t="s">
        <v>2152</v>
      </c>
      <c r="N101" s="1403" t="s">
        <v>235</v>
      </c>
      <c r="O101" s="1403" t="s">
        <v>235</v>
      </c>
      <c r="P101" s="1577" t="s">
        <v>2233</v>
      </c>
      <c r="Q101" s="1011" t="s">
        <v>2232</v>
      </c>
    </row>
    <row r="102" spans="2:17" ht="60" x14ac:dyDescent="0.25">
      <c r="B102" s="1578"/>
      <c r="C102" s="1578"/>
      <c r="D102" s="1578"/>
      <c r="E102" s="1578"/>
      <c r="F102" s="1578"/>
      <c r="G102" s="1578"/>
      <c r="H102" s="1640"/>
      <c r="I102" s="2324"/>
      <c r="J102" s="1004" t="s">
        <v>2231</v>
      </c>
      <c r="K102" s="107" t="s">
        <v>2230</v>
      </c>
      <c r="L102" s="1643"/>
      <c r="M102" s="1397"/>
      <c r="N102" s="1397"/>
      <c r="O102" s="1397"/>
      <c r="P102" s="1578"/>
      <c r="Q102" s="741"/>
    </row>
    <row r="103" spans="2:17" ht="30" x14ac:dyDescent="0.25">
      <c r="B103" s="1578"/>
      <c r="C103" s="1578"/>
      <c r="D103" s="1578"/>
      <c r="E103" s="1578"/>
      <c r="F103" s="1578"/>
      <c r="G103" s="1578"/>
      <c r="H103" s="1640"/>
      <c r="I103" s="2324"/>
      <c r="J103" s="1004" t="s">
        <v>2229</v>
      </c>
      <c r="K103" s="107" t="s">
        <v>2228</v>
      </c>
      <c r="L103" s="1643"/>
      <c r="M103" s="1397"/>
      <c r="N103" s="1397"/>
      <c r="O103" s="1397"/>
      <c r="P103" s="1578"/>
      <c r="Q103" s="741"/>
    </row>
    <row r="104" spans="2:17" ht="60" x14ac:dyDescent="0.25">
      <c r="B104" s="1578"/>
      <c r="C104" s="1578"/>
      <c r="D104" s="1578"/>
      <c r="E104" s="1578"/>
      <c r="F104" s="1578"/>
      <c r="G104" s="1578"/>
      <c r="H104" s="1640"/>
      <c r="I104" s="2324"/>
      <c r="J104" s="1004" t="s">
        <v>2227</v>
      </c>
      <c r="K104" s="107" t="s">
        <v>2226</v>
      </c>
      <c r="L104" s="1643"/>
      <c r="M104" s="1397"/>
      <c r="N104" s="1397"/>
      <c r="O104" s="1397"/>
      <c r="P104" s="1578"/>
      <c r="Q104" s="741"/>
    </row>
    <row r="105" spans="2:17" ht="60" x14ac:dyDescent="0.25">
      <c r="B105" s="1578"/>
      <c r="C105" s="1578"/>
      <c r="D105" s="1578"/>
      <c r="E105" s="1578"/>
      <c r="F105" s="1578"/>
      <c r="G105" s="1578"/>
      <c r="H105" s="1640"/>
      <c r="I105" s="2324"/>
      <c r="J105" s="1004" t="s">
        <v>2225</v>
      </c>
      <c r="K105" s="107" t="s">
        <v>2224</v>
      </c>
      <c r="L105" s="1643"/>
      <c r="M105" s="1404"/>
      <c r="N105" s="1397"/>
      <c r="O105" s="1397"/>
      <c r="P105" s="1579"/>
      <c r="Q105" s="741"/>
    </row>
    <row r="106" spans="2:17" ht="135" x14ac:dyDescent="0.25">
      <c r="B106" s="1392" t="s">
        <v>2223</v>
      </c>
      <c r="C106" s="1392" t="s">
        <v>111</v>
      </c>
      <c r="D106" s="1392" t="s">
        <v>2222</v>
      </c>
      <c r="E106" s="1392">
        <v>23175793</v>
      </c>
      <c r="F106" s="1392" t="s">
        <v>520</v>
      </c>
      <c r="G106" s="1392" t="s">
        <v>2221</v>
      </c>
      <c r="H106" s="1822">
        <v>38331</v>
      </c>
      <c r="I106" s="2325" t="s">
        <v>368</v>
      </c>
      <c r="J106" s="104" t="s">
        <v>2220</v>
      </c>
      <c r="K106" s="107" t="s">
        <v>2219</v>
      </c>
      <c r="L106" s="1792" t="s">
        <v>2218</v>
      </c>
      <c r="M106" s="1389" t="s">
        <v>2152</v>
      </c>
      <c r="N106" s="1389" t="s">
        <v>235</v>
      </c>
      <c r="O106" s="1389" t="s">
        <v>235</v>
      </c>
      <c r="P106" s="1392" t="s">
        <v>2217</v>
      </c>
      <c r="Q106" s="1010" t="s">
        <v>2216</v>
      </c>
    </row>
    <row r="107" spans="2:17" ht="75" x14ac:dyDescent="0.25">
      <c r="B107" s="1392"/>
      <c r="C107" s="1392"/>
      <c r="D107" s="1392"/>
      <c r="E107" s="1392"/>
      <c r="F107" s="1392"/>
      <c r="G107" s="1392"/>
      <c r="H107" s="1822"/>
      <c r="I107" s="2325"/>
      <c r="J107" s="104" t="s">
        <v>2215</v>
      </c>
      <c r="K107" s="107" t="s">
        <v>2214</v>
      </c>
      <c r="L107" s="1792"/>
      <c r="M107" s="1389"/>
      <c r="N107" s="1389"/>
      <c r="O107" s="1389"/>
      <c r="P107" s="1392"/>
      <c r="Q107" s="746"/>
    </row>
    <row r="108" spans="2:17" x14ac:dyDescent="0.25">
      <c r="B108" s="36"/>
      <c r="C108" s="119"/>
      <c r="D108" s="36"/>
      <c r="E108" s="36"/>
      <c r="F108" s="119"/>
      <c r="G108" s="36"/>
      <c r="H108" s="1009"/>
      <c r="I108" s="119"/>
      <c r="J108" s="259"/>
      <c r="K108" s="117"/>
      <c r="L108" s="259"/>
      <c r="M108" s="29"/>
      <c r="N108" s="29"/>
      <c r="O108" s="29"/>
      <c r="P108" s="29"/>
      <c r="Q108" s="259"/>
    </row>
    <row r="109" spans="2:17" x14ac:dyDescent="0.25">
      <c r="B109" s="36"/>
      <c r="C109" s="119"/>
      <c r="D109" s="36"/>
      <c r="E109" s="36"/>
      <c r="F109" s="119"/>
      <c r="G109" s="36"/>
      <c r="H109" s="29"/>
      <c r="I109" s="29"/>
      <c r="J109" s="29"/>
      <c r="K109" s="29"/>
      <c r="L109" s="29"/>
      <c r="M109" s="29"/>
      <c r="N109" s="29"/>
      <c r="O109" s="29"/>
      <c r="P109" s="29"/>
      <c r="Q109" s="29"/>
    </row>
    <row r="110" spans="2:17" ht="15.75" thickBot="1" x14ac:dyDescent="0.3"/>
    <row r="111" spans="2:17" ht="27" thickBot="1" x14ac:dyDescent="0.3">
      <c r="B111" s="1393" t="s">
        <v>143</v>
      </c>
      <c r="C111" s="1394"/>
      <c r="D111" s="1394"/>
      <c r="E111" s="1394"/>
      <c r="F111" s="1394"/>
      <c r="G111" s="1394"/>
      <c r="H111" s="1394"/>
      <c r="I111" s="1394"/>
      <c r="J111" s="1394"/>
      <c r="K111" s="1394"/>
      <c r="L111" s="1394"/>
      <c r="M111" s="1394"/>
      <c r="N111" s="1395"/>
    </row>
    <row r="114" spans="1:26" ht="30" x14ac:dyDescent="0.25">
      <c r="B114" s="92" t="s">
        <v>19</v>
      </c>
      <c r="C114" s="92" t="s">
        <v>144</v>
      </c>
      <c r="D114" s="1387" t="s">
        <v>77</v>
      </c>
      <c r="E114" s="1388"/>
    </row>
    <row r="115" spans="1:26" x14ac:dyDescent="0.25">
      <c r="B115" s="120" t="s">
        <v>145</v>
      </c>
      <c r="C115" s="746" t="s">
        <v>20</v>
      </c>
      <c r="D115" s="1392" t="s">
        <v>2213</v>
      </c>
      <c r="E115" s="1392"/>
    </row>
    <row r="118" spans="1:26" ht="26.25" x14ac:dyDescent="0.25">
      <c r="B118" s="1408" t="s">
        <v>146</v>
      </c>
      <c r="C118" s="1409"/>
      <c r="D118" s="1409"/>
      <c r="E118" s="1409"/>
      <c r="F118" s="1409"/>
      <c r="G118" s="1409"/>
      <c r="H118" s="1409"/>
      <c r="I118" s="1409"/>
      <c r="J118" s="1409"/>
      <c r="K118" s="1409"/>
      <c r="L118" s="1409"/>
      <c r="M118" s="1409"/>
      <c r="N118" s="1409"/>
      <c r="O118" s="1409"/>
      <c r="P118" s="1409"/>
    </row>
    <row r="120" spans="1:26" ht="15.75" thickBot="1" x14ac:dyDescent="0.3"/>
    <row r="121" spans="1:26" ht="27" thickBot="1" x14ac:dyDescent="0.3">
      <c r="B121" s="1393" t="s">
        <v>147</v>
      </c>
      <c r="C121" s="1394"/>
      <c r="D121" s="1394"/>
      <c r="E121" s="1394"/>
      <c r="F121" s="1394"/>
      <c r="G121" s="1394"/>
      <c r="H121" s="1394"/>
      <c r="I121" s="1394"/>
      <c r="J121" s="1394"/>
      <c r="K121" s="1394"/>
      <c r="L121" s="1394"/>
      <c r="M121" s="1394"/>
      <c r="N121" s="1395"/>
    </row>
    <row r="123" spans="1:26" ht="15.75" thickBot="1" x14ac:dyDescent="0.3">
      <c r="M123" s="46"/>
      <c r="N123" s="46"/>
    </row>
    <row r="124" spans="1:26" s="13" customFormat="1" ht="60" x14ac:dyDescent="0.25">
      <c r="B124" s="47" t="s">
        <v>35</v>
      </c>
      <c r="C124" s="47" t="s">
        <v>36</v>
      </c>
      <c r="D124" s="47" t="s">
        <v>37</v>
      </c>
      <c r="E124" s="47" t="s">
        <v>38</v>
      </c>
      <c r="F124" s="47" t="s">
        <v>39</v>
      </c>
      <c r="G124" s="47" t="s">
        <v>40</v>
      </c>
      <c r="H124" s="47" t="s">
        <v>41</v>
      </c>
      <c r="I124" s="47" t="s">
        <v>42</v>
      </c>
      <c r="J124" s="47" t="s">
        <v>43</v>
      </c>
      <c r="K124" s="47" t="s">
        <v>44</v>
      </c>
      <c r="L124" s="47" t="s">
        <v>45</v>
      </c>
      <c r="M124" s="48" t="s">
        <v>46</v>
      </c>
      <c r="N124" s="47" t="s">
        <v>47</v>
      </c>
      <c r="O124" s="47" t="s">
        <v>48</v>
      </c>
      <c r="P124" s="49" t="s">
        <v>49</v>
      </c>
      <c r="Q124" s="49" t="s">
        <v>50</v>
      </c>
    </row>
    <row r="125" spans="1:26" s="62" customFormat="1" ht="30" x14ac:dyDescent="0.25">
      <c r="A125" s="50">
        <v>1</v>
      </c>
      <c r="B125" s="76" t="s">
        <v>2212</v>
      </c>
      <c r="C125" s="71" t="s">
        <v>2209</v>
      </c>
      <c r="D125" s="71" t="s">
        <v>2206</v>
      </c>
      <c r="E125" s="76">
        <v>701820130162</v>
      </c>
      <c r="F125" s="73" t="s">
        <v>235</v>
      </c>
      <c r="G125" s="225">
        <v>1</v>
      </c>
      <c r="H125" s="226">
        <v>41309</v>
      </c>
      <c r="I125" s="74">
        <v>41639</v>
      </c>
      <c r="J125" s="74" t="s">
        <v>21</v>
      </c>
      <c r="K125" s="227">
        <v>10.08</v>
      </c>
      <c r="L125" s="227" t="s">
        <v>2211</v>
      </c>
      <c r="M125" s="1008">
        <v>184</v>
      </c>
      <c r="N125" s="1008">
        <v>184</v>
      </c>
      <c r="O125" s="77">
        <v>148062792</v>
      </c>
      <c r="P125" s="77" t="s">
        <v>2210</v>
      </c>
      <c r="Q125" s="65"/>
      <c r="R125" s="61"/>
      <c r="S125" s="61"/>
      <c r="T125" s="61"/>
      <c r="U125" s="61"/>
      <c r="V125" s="61"/>
      <c r="W125" s="61"/>
      <c r="X125" s="61"/>
      <c r="Y125" s="61"/>
      <c r="Z125" s="61"/>
    </row>
    <row r="126" spans="1:26" s="62" customFormat="1" ht="30" x14ac:dyDescent="0.25">
      <c r="A126" s="50">
        <f t="shared" ref="A126:A132" si="1">+A125+1</f>
        <v>2</v>
      </c>
      <c r="B126" s="71"/>
      <c r="C126" s="71" t="s">
        <v>2209</v>
      </c>
      <c r="D126" s="71" t="s">
        <v>2206</v>
      </c>
      <c r="E126" s="76">
        <v>701820120166</v>
      </c>
      <c r="F126" s="73" t="s">
        <v>235</v>
      </c>
      <c r="G126" s="225">
        <v>1</v>
      </c>
      <c r="H126" s="226">
        <v>40941</v>
      </c>
      <c r="I126" s="74">
        <v>41274</v>
      </c>
      <c r="J126" s="74" t="s">
        <v>575</v>
      </c>
      <c r="K126" s="227">
        <v>10.86</v>
      </c>
      <c r="L126" s="227"/>
      <c r="M126" s="227">
        <v>184</v>
      </c>
      <c r="N126" s="227">
        <v>184</v>
      </c>
      <c r="O126" s="77">
        <v>112279005</v>
      </c>
      <c r="P126" s="77" t="s">
        <v>2208</v>
      </c>
      <c r="Q126" s="65"/>
      <c r="R126" s="61"/>
      <c r="S126" s="61"/>
      <c r="T126" s="61"/>
      <c r="U126" s="61"/>
      <c r="V126" s="61"/>
      <c r="W126" s="61"/>
      <c r="X126" s="61"/>
      <c r="Y126" s="61"/>
      <c r="Z126" s="61"/>
    </row>
    <row r="127" spans="1:26" s="62" customFormat="1" ht="30" x14ac:dyDescent="0.25">
      <c r="A127" s="50">
        <f t="shared" si="1"/>
        <v>3</v>
      </c>
      <c r="B127" s="72"/>
      <c r="C127" s="71" t="s">
        <v>2207</v>
      </c>
      <c r="D127" s="71" t="s">
        <v>2206</v>
      </c>
      <c r="E127" s="76">
        <v>701820110105</v>
      </c>
      <c r="F127" s="73" t="s">
        <v>235</v>
      </c>
      <c r="G127" s="225">
        <v>1</v>
      </c>
      <c r="H127" s="226">
        <v>40576</v>
      </c>
      <c r="I127" s="74">
        <v>40908</v>
      </c>
      <c r="J127" s="74" t="s">
        <v>21</v>
      </c>
      <c r="K127" s="227">
        <v>10.86</v>
      </c>
      <c r="L127" s="227"/>
      <c r="M127" s="1007">
        <v>140</v>
      </c>
      <c r="N127" s="1007">
        <v>140</v>
      </c>
      <c r="O127" s="77">
        <v>85498372</v>
      </c>
      <c r="P127" s="77" t="s">
        <v>2205</v>
      </c>
      <c r="Q127" s="65"/>
      <c r="R127" s="61"/>
      <c r="S127" s="61"/>
      <c r="T127" s="61"/>
      <c r="U127" s="61"/>
      <c r="V127" s="61"/>
      <c r="W127" s="61"/>
      <c r="X127" s="61"/>
      <c r="Y127" s="61"/>
      <c r="Z127" s="61"/>
    </row>
    <row r="128" spans="1:26" s="62" customFormat="1" x14ac:dyDescent="0.25">
      <c r="A128" s="50">
        <f t="shared" si="1"/>
        <v>4</v>
      </c>
      <c r="B128" s="71"/>
      <c r="C128" s="71"/>
      <c r="D128" s="71"/>
      <c r="E128" s="76"/>
      <c r="F128" s="73"/>
      <c r="G128" s="73"/>
      <c r="H128" s="73"/>
      <c r="I128" s="74"/>
      <c r="J128" s="74"/>
      <c r="K128" s="74"/>
      <c r="L128" s="74"/>
      <c r="M128" s="75"/>
      <c r="N128" s="75"/>
      <c r="O128" s="77"/>
      <c r="P128" s="77"/>
      <c r="Q128" s="65"/>
      <c r="R128" s="61"/>
      <c r="S128" s="61"/>
      <c r="T128" s="61"/>
      <c r="U128" s="61"/>
      <c r="V128" s="61"/>
      <c r="W128" s="61"/>
      <c r="X128" s="61"/>
      <c r="Y128" s="61"/>
      <c r="Z128" s="61"/>
    </row>
    <row r="129" spans="1:26" s="62" customFormat="1" x14ac:dyDescent="0.25">
      <c r="A129" s="50">
        <f t="shared" si="1"/>
        <v>5</v>
      </c>
      <c r="B129" s="71"/>
      <c r="C129" s="72"/>
      <c r="D129" s="71"/>
      <c r="E129" s="227"/>
      <c r="F129" s="73"/>
      <c r="G129" s="73"/>
      <c r="H129" s="73"/>
      <c r="I129" s="74"/>
      <c r="J129" s="74"/>
      <c r="K129" s="74"/>
      <c r="L129" s="74"/>
      <c r="M129" s="75"/>
      <c r="N129" s="75"/>
      <c r="O129" s="77"/>
      <c r="P129" s="77"/>
      <c r="Q129" s="65"/>
      <c r="R129" s="61"/>
      <c r="S129" s="61"/>
      <c r="T129" s="61"/>
      <c r="U129" s="61"/>
      <c r="V129" s="61"/>
      <c r="W129" s="61"/>
      <c r="X129" s="61"/>
      <c r="Y129" s="61"/>
      <c r="Z129" s="61"/>
    </row>
    <row r="130" spans="1:26" s="62" customFormat="1" x14ac:dyDescent="0.25">
      <c r="A130" s="50">
        <f t="shared" si="1"/>
        <v>6</v>
      </c>
      <c r="B130" s="71"/>
      <c r="C130" s="72"/>
      <c r="D130" s="71"/>
      <c r="E130" s="228"/>
      <c r="F130" s="73"/>
      <c r="G130" s="73"/>
      <c r="H130" s="73"/>
      <c r="I130" s="74"/>
      <c r="J130" s="74"/>
      <c r="K130" s="74"/>
      <c r="L130" s="74"/>
      <c r="M130" s="75"/>
      <c r="N130" s="75"/>
      <c r="O130" s="77"/>
      <c r="P130" s="77"/>
      <c r="Q130" s="65"/>
      <c r="R130" s="61"/>
      <c r="S130" s="61"/>
      <c r="T130" s="61"/>
      <c r="U130" s="61"/>
      <c r="V130" s="61"/>
      <c r="W130" s="61"/>
      <c r="X130" s="61"/>
      <c r="Y130" s="61"/>
      <c r="Z130" s="61"/>
    </row>
    <row r="131" spans="1:26" s="62" customFormat="1" x14ac:dyDescent="0.25">
      <c r="A131" s="50">
        <f t="shared" si="1"/>
        <v>7</v>
      </c>
      <c r="B131" s="71"/>
      <c r="C131" s="72"/>
      <c r="D131" s="71"/>
      <c r="E131" s="228"/>
      <c r="F131" s="73"/>
      <c r="G131" s="73"/>
      <c r="H131" s="73"/>
      <c r="I131" s="74"/>
      <c r="J131" s="74"/>
      <c r="K131" s="74"/>
      <c r="L131" s="74"/>
      <c r="M131" s="75"/>
      <c r="N131" s="75"/>
      <c r="O131" s="77"/>
      <c r="P131" s="77"/>
      <c r="Q131" s="65"/>
      <c r="R131" s="61"/>
      <c r="S131" s="61"/>
      <c r="T131" s="61"/>
      <c r="U131" s="61"/>
      <c r="V131" s="61"/>
      <c r="W131" s="61"/>
      <c r="X131" s="61"/>
      <c r="Y131" s="61"/>
      <c r="Z131" s="61"/>
    </row>
    <row r="132" spans="1:26" s="62" customFormat="1" x14ac:dyDescent="0.25">
      <c r="A132" s="50">
        <f t="shared" si="1"/>
        <v>8</v>
      </c>
      <c r="B132" s="71"/>
      <c r="C132" s="72"/>
      <c r="D132" s="71"/>
      <c r="E132" s="228"/>
      <c r="F132" s="73"/>
      <c r="G132" s="73"/>
      <c r="H132" s="73"/>
      <c r="I132" s="74"/>
      <c r="J132" s="74"/>
      <c r="K132" s="74"/>
      <c r="L132" s="74"/>
      <c r="M132" s="75"/>
      <c r="N132" s="75"/>
      <c r="O132" s="77"/>
      <c r="P132" s="77"/>
      <c r="Q132" s="65"/>
      <c r="R132" s="61"/>
      <c r="S132" s="61"/>
      <c r="T132" s="61"/>
      <c r="U132" s="61"/>
      <c r="V132" s="61"/>
      <c r="W132" s="61"/>
      <c r="X132" s="61"/>
      <c r="Y132" s="61"/>
      <c r="Z132" s="61"/>
    </row>
    <row r="133" spans="1:26" s="62" customFormat="1" x14ac:dyDescent="0.25">
      <c r="A133" s="50"/>
      <c r="B133" s="78" t="s">
        <v>30</v>
      </c>
      <c r="C133" s="72"/>
      <c r="D133" s="71"/>
      <c r="E133" s="228"/>
      <c r="F133" s="73"/>
      <c r="G133" s="73"/>
      <c r="H133" s="73"/>
      <c r="I133" s="74"/>
      <c r="J133" s="74"/>
      <c r="K133" s="79">
        <f>SUM(K125:K132)</f>
        <v>31.799999999999997</v>
      </c>
      <c r="L133" s="79">
        <f>SUM(L125:L132)</f>
        <v>0</v>
      </c>
      <c r="M133" s="251">
        <f>SUM(M125:M132)</f>
        <v>508</v>
      </c>
      <c r="N133" s="79">
        <f>SUM(N125:N132)</f>
        <v>508</v>
      </c>
      <c r="O133" s="77"/>
      <c r="P133" s="77"/>
      <c r="Q133" s="81"/>
    </row>
    <row r="134" spans="1:26" x14ac:dyDescent="0.25">
      <c r="B134" s="82"/>
      <c r="C134" s="82"/>
      <c r="D134" s="82"/>
      <c r="E134" s="83"/>
      <c r="F134" s="82"/>
      <c r="G134" s="82"/>
      <c r="H134" s="82"/>
      <c r="I134" s="82"/>
      <c r="J134" s="82"/>
      <c r="K134" s="82"/>
      <c r="L134" s="82"/>
      <c r="M134" s="82"/>
      <c r="N134" s="82"/>
      <c r="O134" s="82"/>
      <c r="P134" s="82"/>
    </row>
    <row r="135" spans="1:26" ht="18.75" x14ac:dyDescent="0.25">
      <c r="B135" s="86" t="s">
        <v>151</v>
      </c>
      <c r="C135" s="133">
        <f>+K133</f>
        <v>31.799999999999997</v>
      </c>
      <c r="H135" s="89"/>
      <c r="I135" s="89"/>
      <c r="J135" s="89"/>
      <c r="K135" s="89"/>
      <c r="L135" s="89"/>
      <c r="M135" s="89"/>
      <c r="N135" s="82"/>
      <c r="O135" s="82"/>
      <c r="P135" s="82"/>
    </row>
    <row r="137" spans="1:26" ht="15.75" thickBot="1" x14ac:dyDescent="0.3"/>
    <row r="138" spans="1:26" ht="30.75" thickBot="1" x14ac:dyDescent="0.3">
      <c r="B138" s="134" t="s">
        <v>152</v>
      </c>
      <c r="C138" s="135" t="s">
        <v>153</v>
      </c>
      <c r="D138" s="134" t="s">
        <v>29</v>
      </c>
      <c r="E138" s="135" t="s">
        <v>154</v>
      </c>
    </row>
    <row r="139" spans="1:26" x14ac:dyDescent="0.25">
      <c r="B139" s="136" t="s">
        <v>155</v>
      </c>
      <c r="C139" s="137">
        <v>20</v>
      </c>
      <c r="D139" s="624"/>
      <c r="E139" s="1648">
        <f>+D139+D140+D141</f>
        <v>40</v>
      </c>
    </row>
    <row r="140" spans="1:26" x14ac:dyDescent="0.25">
      <c r="B140" s="136" t="s">
        <v>156</v>
      </c>
      <c r="C140" s="740">
        <v>30</v>
      </c>
      <c r="D140" s="779"/>
      <c r="E140" s="1649"/>
    </row>
    <row r="141" spans="1:26" ht="15.75" thickBot="1" x14ac:dyDescent="0.3">
      <c r="B141" s="136" t="s">
        <v>157</v>
      </c>
      <c r="C141" s="139">
        <v>40</v>
      </c>
      <c r="D141" s="625">
        <v>40</v>
      </c>
      <c r="E141" s="1650"/>
    </row>
    <row r="143" spans="1:26" ht="15.75" thickBot="1" x14ac:dyDescent="0.3"/>
    <row r="144" spans="1:26" ht="27" thickBot="1" x14ac:dyDescent="0.3">
      <c r="B144" s="1393" t="s">
        <v>158</v>
      </c>
      <c r="C144" s="1394"/>
      <c r="D144" s="1394"/>
      <c r="E144" s="1394"/>
      <c r="F144" s="1394"/>
      <c r="G144" s="1394"/>
      <c r="H144" s="1394"/>
      <c r="I144" s="1394"/>
      <c r="J144" s="1394"/>
      <c r="K144" s="1394"/>
      <c r="L144" s="1394"/>
      <c r="M144" s="1394"/>
      <c r="N144" s="1395"/>
    </row>
    <row r="146" spans="2:17" ht="75" x14ac:dyDescent="0.25">
      <c r="B146" s="91" t="s">
        <v>87</v>
      </c>
      <c r="C146" s="91" t="s">
        <v>88</v>
      </c>
      <c r="D146" s="91" t="s">
        <v>89</v>
      </c>
      <c r="E146" s="91" t="s">
        <v>90</v>
      </c>
      <c r="F146" s="91" t="s">
        <v>91</v>
      </c>
      <c r="G146" s="91" t="s">
        <v>92</v>
      </c>
      <c r="H146" s="91" t="s">
        <v>93</v>
      </c>
      <c r="I146" s="91" t="s">
        <v>94</v>
      </c>
      <c r="J146" s="1387" t="s">
        <v>95</v>
      </c>
      <c r="K146" s="1405"/>
      <c r="L146" s="1388"/>
      <c r="M146" s="91" t="s">
        <v>96</v>
      </c>
      <c r="N146" s="91" t="s">
        <v>97</v>
      </c>
      <c r="O146" s="91" t="s">
        <v>98</v>
      </c>
      <c r="P146" s="1387" t="s">
        <v>77</v>
      </c>
      <c r="Q146" s="1388"/>
    </row>
    <row r="147" spans="2:17" ht="60" x14ac:dyDescent="0.25">
      <c r="B147" s="1704" t="s">
        <v>2204</v>
      </c>
      <c r="C147" s="1704" t="s">
        <v>1244</v>
      </c>
      <c r="D147" s="1577" t="s">
        <v>2203</v>
      </c>
      <c r="E147" s="1403">
        <v>64565035</v>
      </c>
      <c r="F147" s="1577" t="s">
        <v>2202</v>
      </c>
      <c r="G147" s="1577" t="s">
        <v>645</v>
      </c>
      <c r="H147" s="1661">
        <v>37239</v>
      </c>
      <c r="I147" s="1445" t="s">
        <v>368</v>
      </c>
      <c r="J147" s="104" t="s">
        <v>2201</v>
      </c>
      <c r="K147" s="107" t="s">
        <v>2200</v>
      </c>
      <c r="L147" s="1475" t="s">
        <v>2181</v>
      </c>
      <c r="M147" s="1403" t="s">
        <v>235</v>
      </c>
      <c r="N147" s="1403" t="s">
        <v>235</v>
      </c>
      <c r="O147" s="1403" t="s">
        <v>235</v>
      </c>
      <c r="P147" s="1389" t="s">
        <v>2199</v>
      </c>
      <c r="Q147" s="1389"/>
    </row>
    <row r="148" spans="2:17" ht="30" x14ac:dyDescent="0.25">
      <c r="B148" s="1706"/>
      <c r="C148" s="1706"/>
      <c r="D148" s="1579"/>
      <c r="E148" s="1404"/>
      <c r="F148" s="1579"/>
      <c r="G148" s="1579"/>
      <c r="H148" s="1700"/>
      <c r="I148" s="1446"/>
      <c r="J148" s="1004" t="s">
        <v>2198</v>
      </c>
      <c r="K148" s="362" t="s">
        <v>2197</v>
      </c>
      <c r="L148" s="1477"/>
      <c r="M148" s="1404"/>
      <c r="N148" s="1404"/>
      <c r="O148" s="1404"/>
      <c r="P148" s="746" t="s">
        <v>2196</v>
      </c>
      <c r="Q148" s="746"/>
    </row>
    <row r="149" spans="2:17" ht="30" x14ac:dyDescent="0.25">
      <c r="B149" s="1704" t="s">
        <v>2195</v>
      </c>
      <c r="C149" s="1704" t="s">
        <v>1244</v>
      </c>
      <c r="D149" s="1577" t="s">
        <v>2194</v>
      </c>
      <c r="E149" s="1403">
        <v>1102801590</v>
      </c>
      <c r="F149" s="1577" t="s">
        <v>2193</v>
      </c>
      <c r="G149" s="1577" t="s">
        <v>645</v>
      </c>
      <c r="H149" s="1661">
        <v>40641</v>
      </c>
      <c r="I149" s="1445" t="s">
        <v>368</v>
      </c>
      <c r="J149" s="1004" t="s">
        <v>1654</v>
      </c>
      <c r="K149" s="362" t="s">
        <v>2192</v>
      </c>
      <c r="L149" s="1475" t="s">
        <v>2181</v>
      </c>
      <c r="M149" s="1403" t="s">
        <v>235</v>
      </c>
      <c r="N149" s="1403" t="s">
        <v>235</v>
      </c>
      <c r="O149" s="1403" t="s">
        <v>235</v>
      </c>
      <c r="P149" s="41" t="s">
        <v>2191</v>
      </c>
      <c r="Q149" s="739"/>
    </row>
    <row r="150" spans="2:17" ht="30" x14ac:dyDescent="0.25">
      <c r="B150" s="1706"/>
      <c r="C150" s="1706"/>
      <c r="D150" s="1579"/>
      <c r="E150" s="1404"/>
      <c r="F150" s="1579"/>
      <c r="G150" s="1579"/>
      <c r="H150" s="1700"/>
      <c r="I150" s="1446"/>
      <c r="J150" s="1004" t="s">
        <v>2190</v>
      </c>
      <c r="K150" s="362" t="s">
        <v>2189</v>
      </c>
      <c r="L150" s="1477"/>
      <c r="M150" s="1404"/>
      <c r="N150" s="1404"/>
      <c r="O150" s="1404"/>
      <c r="P150" s="41" t="s">
        <v>2188</v>
      </c>
      <c r="Q150" s="739"/>
    </row>
    <row r="151" spans="2:17" ht="45" x14ac:dyDescent="0.25">
      <c r="B151" s="1704" t="s">
        <v>2187</v>
      </c>
      <c r="C151" s="1704" t="s">
        <v>1244</v>
      </c>
      <c r="D151" s="1577" t="s">
        <v>2186</v>
      </c>
      <c r="E151" s="1403">
        <v>79683427</v>
      </c>
      <c r="F151" s="1577" t="s">
        <v>2185</v>
      </c>
      <c r="G151" s="1577" t="s">
        <v>2184</v>
      </c>
      <c r="H151" s="1661">
        <v>38989</v>
      </c>
      <c r="I151" s="1445" t="s">
        <v>368</v>
      </c>
      <c r="J151" s="1004" t="s">
        <v>2183</v>
      </c>
      <c r="K151" s="362" t="s">
        <v>2182</v>
      </c>
      <c r="L151" s="1642" t="s">
        <v>2181</v>
      </c>
      <c r="M151" s="1403" t="s">
        <v>235</v>
      </c>
      <c r="N151" s="1403" t="s">
        <v>235</v>
      </c>
      <c r="O151" s="1403" t="s">
        <v>235</v>
      </c>
      <c r="P151" s="1403" t="s">
        <v>2180</v>
      </c>
      <c r="Q151" s="739"/>
    </row>
    <row r="152" spans="2:17" ht="45" x14ac:dyDescent="0.25">
      <c r="B152" s="1705"/>
      <c r="C152" s="1705"/>
      <c r="D152" s="1578"/>
      <c r="E152" s="1397"/>
      <c r="F152" s="1578"/>
      <c r="G152" s="1578"/>
      <c r="H152" s="1699"/>
      <c r="I152" s="1454"/>
      <c r="J152" s="104" t="s">
        <v>2179</v>
      </c>
      <c r="K152" s="107" t="s">
        <v>2178</v>
      </c>
      <c r="L152" s="1643"/>
      <c r="M152" s="1397"/>
      <c r="N152" s="1397"/>
      <c r="O152" s="1397"/>
      <c r="P152" s="1397"/>
      <c r="Q152" s="739"/>
    </row>
    <row r="153" spans="2:17" ht="45" x14ac:dyDescent="0.25">
      <c r="B153" s="1706"/>
      <c r="C153" s="1706"/>
      <c r="D153" s="1579"/>
      <c r="E153" s="1404"/>
      <c r="F153" s="1579"/>
      <c r="G153" s="1579"/>
      <c r="H153" s="1700"/>
      <c r="I153" s="1446"/>
      <c r="J153" s="104" t="s">
        <v>2177</v>
      </c>
      <c r="K153" s="107" t="s">
        <v>2176</v>
      </c>
      <c r="L153" s="1644"/>
      <c r="M153" s="1404"/>
      <c r="N153" s="1404"/>
      <c r="O153" s="1404"/>
      <c r="P153" s="1404"/>
      <c r="Q153" s="739"/>
    </row>
    <row r="154" spans="2:17" x14ac:dyDescent="0.25">
      <c r="P154" s="781"/>
    </row>
    <row r="156" spans="2:17" ht="15.75" thickBot="1" x14ac:dyDescent="0.3"/>
    <row r="157" spans="2:17" ht="30" x14ac:dyDescent="0.25">
      <c r="B157" s="42" t="s">
        <v>19</v>
      </c>
      <c r="C157" s="42" t="s">
        <v>152</v>
      </c>
      <c r="D157" s="91" t="s">
        <v>153</v>
      </c>
      <c r="E157" s="42" t="s">
        <v>29</v>
      </c>
      <c r="F157" s="135" t="s">
        <v>182</v>
      </c>
      <c r="G157" s="147"/>
    </row>
    <row r="158" spans="2:17" ht="108" x14ac:dyDescent="0.2">
      <c r="B158" s="1399" t="s">
        <v>183</v>
      </c>
      <c r="C158" s="148" t="s">
        <v>184</v>
      </c>
      <c r="D158" s="746">
        <v>25</v>
      </c>
      <c r="E158" s="445">
        <v>25</v>
      </c>
      <c r="F158" s="1400">
        <v>60</v>
      </c>
      <c r="G158" s="149"/>
    </row>
    <row r="159" spans="2:17" ht="72" x14ac:dyDescent="0.2">
      <c r="B159" s="1399"/>
      <c r="C159" s="148" t="s">
        <v>185</v>
      </c>
      <c r="D159" s="739">
        <v>25</v>
      </c>
      <c r="E159" s="445">
        <v>25</v>
      </c>
      <c r="F159" s="1401"/>
      <c r="G159" s="149"/>
    </row>
    <row r="160" spans="2:17" ht="60" x14ac:dyDescent="0.2">
      <c r="B160" s="1399"/>
      <c r="C160" s="148" t="s">
        <v>186</v>
      </c>
      <c r="D160" s="746">
        <v>10</v>
      </c>
      <c r="E160" s="445">
        <v>10</v>
      </c>
      <c r="F160" s="1402"/>
      <c r="G160" s="149"/>
    </row>
    <row r="161" spans="2:5" x14ac:dyDescent="0.25">
      <c r="C161"/>
    </row>
    <row r="164" spans="2:5" x14ac:dyDescent="0.25">
      <c r="B164" s="39" t="s">
        <v>187</v>
      </c>
    </row>
    <row r="167" spans="2:5" x14ac:dyDescent="0.25">
      <c r="B167" s="40" t="s">
        <v>19</v>
      </c>
      <c r="C167" s="40" t="s">
        <v>28</v>
      </c>
      <c r="D167" s="42" t="s">
        <v>29</v>
      </c>
      <c r="E167" s="42" t="s">
        <v>30</v>
      </c>
    </row>
    <row r="168" spans="2:5" ht="28.5" x14ac:dyDescent="0.25">
      <c r="B168" s="43" t="s">
        <v>188</v>
      </c>
      <c r="C168" s="813">
        <v>40</v>
      </c>
      <c r="D168" s="746">
        <v>40</v>
      </c>
      <c r="E168" s="1403">
        <f>+D168+D169</f>
        <v>100</v>
      </c>
    </row>
    <row r="169" spans="2:5" ht="42.75" x14ac:dyDescent="0.25">
      <c r="B169" s="43" t="s">
        <v>189</v>
      </c>
      <c r="C169" s="813">
        <v>60</v>
      </c>
      <c r="D169" s="746">
        <v>60</v>
      </c>
      <c r="E169" s="1404"/>
    </row>
  </sheetData>
  <mergeCells count="146">
    <mergeCell ref="N151:N153"/>
    <mergeCell ref="O151:O153"/>
    <mergeCell ref="P151:P153"/>
    <mergeCell ref="M149:M150"/>
    <mergeCell ref="N149:N150"/>
    <mergeCell ref="O149:O150"/>
    <mergeCell ref="B158:B160"/>
    <mergeCell ref="F158:F160"/>
    <mergeCell ref="E168:E169"/>
    <mergeCell ref="I151:I153"/>
    <mergeCell ref="L151:L153"/>
    <mergeCell ref="M151:M153"/>
    <mergeCell ref="B151:B153"/>
    <mergeCell ref="C151:C153"/>
    <mergeCell ref="D151:D153"/>
    <mergeCell ref="E151:E153"/>
    <mergeCell ref="F151:F153"/>
    <mergeCell ref="G151:G153"/>
    <mergeCell ref="H151:H153"/>
    <mergeCell ref="B149:B150"/>
    <mergeCell ref="C149:C150"/>
    <mergeCell ref="D149:D150"/>
    <mergeCell ref="E149:E150"/>
    <mergeCell ref="F149:F150"/>
    <mergeCell ref="G149:G150"/>
    <mergeCell ref="H149:H150"/>
    <mergeCell ref="I149:I150"/>
    <mergeCell ref="L149:L150"/>
    <mergeCell ref="E139:E141"/>
    <mergeCell ref="B144:N144"/>
    <mergeCell ref="J146:L146"/>
    <mergeCell ref="P146:Q146"/>
    <mergeCell ref="B147:B148"/>
    <mergeCell ref="C147:C148"/>
    <mergeCell ref="D147:D148"/>
    <mergeCell ref="E147:E148"/>
    <mergeCell ref="F147:F148"/>
    <mergeCell ref="G147:G148"/>
    <mergeCell ref="P147:Q147"/>
    <mergeCell ref="H147:H148"/>
    <mergeCell ref="I147:I148"/>
    <mergeCell ref="L147:L148"/>
    <mergeCell ref="M147:M148"/>
    <mergeCell ref="N147:N148"/>
    <mergeCell ref="O147:O148"/>
    <mergeCell ref="B111:N111"/>
    <mergeCell ref="D114:E114"/>
    <mergeCell ref="D115:E115"/>
    <mergeCell ref="B118:P118"/>
    <mergeCell ref="B121:N121"/>
    <mergeCell ref="H106:H107"/>
    <mergeCell ref="I106:I107"/>
    <mergeCell ref="L106:L107"/>
    <mergeCell ref="M106:M107"/>
    <mergeCell ref="N106:N107"/>
    <mergeCell ref="O106:O107"/>
    <mergeCell ref="O101:O105"/>
    <mergeCell ref="P101:P105"/>
    <mergeCell ref="B106:B107"/>
    <mergeCell ref="C106:C107"/>
    <mergeCell ref="D106:D107"/>
    <mergeCell ref="E106:E107"/>
    <mergeCell ref="F106:F107"/>
    <mergeCell ref="G106:G107"/>
    <mergeCell ref="P106:P107"/>
    <mergeCell ref="N97:N100"/>
    <mergeCell ref="O97:O100"/>
    <mergeCell ref="P97:P100"/>
    <mergeCell ref="B101:B105"/>
    <mergeCell ref="C101:C105"/>
    <mergeCell ref="D101:D105"/>
    <mergeCell ref="E101:E105"/>
    <mergeCell ref="F101:F105"/>
    <mergeCell ref="G101:G105"/>
    <mergeCell ref="H101:H105"/>
    <mergeCell ref="I101:I105"/>
    <mergeCell ref="L101:L105"/>
    <mergeCell ref="O92:O96"/>
    <mergeCell ref="B92:B96"/>
    <mergeCell ref="C92:C96"/>
    <mergeCell ref="D92:D96"/>
    <mergeCell ref="E92:E96"/>
    <mergeCell ref="F92:F96"/>
    <mergeCell ref="G92:G96"/>
    <mergeCell ref="M101:M105"/>
    <mergeCell ref="N101:N105"/>
    <mergeCell ref="H92:H96"/>
    <mergeCell ref="I92:I96"/>
    <mergeCell ref="L92:L96"/>
    <mergeCell ref="M92:M96"/>
    <mergeCell ref="N92:N96"/>
    <mergeCell ref="B97:B100"/>
    <mergeCell ref="C97:C100"/>
    <mergeCell ref="D97:D100"/>
    <mergeCell ref="E97:E100"/>
    <mergeCell ref="F97:F100"/>
    <mergeCell ref="G97:G100"/>
    <mergeCell ref="H97:H100"/>
    <mergeCell ref="I97:I100"/>
    <mergeCell ref="L97:L100"/>
    <mergeCell ref="M97:M100"/>
    <mergeCell ref="H90:H91"/>
    <mergeCell ref="I90:I91"/>
    <mergeCell ref="G85:G89"/>
    <mergeCell ref="H85:H89"/>
    <mergeCell ref="I85:I89"/>
    <mergeCell ref="O72:P72"/>
    <mergeCell ref="O73:P73"/>
    <mergeCell ref="B79:N79"/>
    <mergeCell ref="J84:L84"/>
    <mergeCell ref="P84:Q84"/>
    <mergeCell ref="B90:B91"/>
    <mergeCell ref="C90:C91"/>
    <mergeCell ref="D90:D91"/>
    <mergeCell ref="E90:E91"/>
    <mergeCell ref="F90:F91"/>
    <mergeCell ref="G90:G91"/>
    <mergeCell ref="B85:B89"/>
    <mergeCell ref="C85:C89"/>
    <mergeCell ref="D85:D89"/>
    <mergeCell ref="E85:E89"/>
    <mergeCell ref="F85:F89"/>
    <mergeCell ref="P85:Q89"/>
    <mergeCell ref="M85:M89"/>
    <mergeCell ref="N85:N89"/>
    <mergeCell ref="O85:O89"/>
    <mergeCell ref="O69:P69"/>
    <mergeCell ref="O70:P70"/>
    <mergeCell ref="O71:P71"/>
    <mergeCell ref="C10:E10"/>
    <mergeCell ref="B14:C21"/>
    <mergeCell ref="B22:C22"/>
    <mergeCell ref="E40:E41"/>
    <mergeCell ref="M45:N45"/>
    <mergeCell ref="B59:B60"/>
    <mergeCell ref="C59:C60"/>
    <mergeCell ref="C63:N63"/>
    <mergeCell ref="B65:N65"/>
    <mergeCell ref="O68:P68"/>
    <mergeCell ref="D59:E59"/>
    <mergeCell ref="B2:P2"/>
    <mergeCell ref="B4:P4"/>
    <mergeCell ref="C6:N6"/>
    <mergeCell ref="C7:N7"/>
    <mergeCell ref="C8:N8"/>
    <mergeCell ref="C9:N9"/>
  </mergeCells>
  <dataValidations count="2">
    <dataValidation type="decimal" allowBlank="1" showInputMessage="1" showErrorMessage="1" sqref="WVH983085 WLL983085 C65581 IV65581 SR65581 ACN65581 AMJ65581 AWF65581 BGB65581 BPX65581 BZT65581 CJP65581 CTL65581 DDH65581 DND65581 DWZ65581 EGV65581 EQR65581 FAN65581 FKJ65581 FUF65581 GEB65581 GNX65581 GXT65581 HHP65581 HRL65581 IBH65581 ILD65581 IUZ65581 JEV65581 JOR65581 JYN65581 KIJ65581 KSF65581 LCB65581 LLX65581 LVT65581 MFP65581 MPL65581 MZH65581 NJD65581 NSZ65581 OCV65581 OMR65581 OWN65581 PGJ65581 PQF65581 QAB65581 QJX65581 QTT65581 RDP65581 RNL65581 RXH65581 SHD65581 SQZ65581 TAV65581 TKR65581 TUN65581 UEJ65581 UOF65581 UYB65581 VHX65581 VRT65581 WBP65581 WLL65581 WVH65581 C131117 IV131117 SR131117 ACN131117 AMJ131117 AWF131117 BGB131117 BPX131117 BZT131117 CJP131117 CTL131117 DDH131117 DND131117 DWZ131117 EGV131117 EQR131117 FAN131117 FKJ131117 FUF131117 GEB131117 GNX131117 GXT131117 HHP131117 HRL131117 IBH131117 ILD131117 IUZ131117 JEV131117 JOR131117 JYN131117 KIJ131117 KSF131117 LCB131117 LLX131117 LVT131117 MFP131117 MPL131117 MZH131117 NJD131117 NSZ131117 OCV131117 OMR131117 OWN131117 PGJ131117 PQF131117 QAB131117 QJX131117 QTT131117 RDP131117 RNL131117 RXH131117 SHD131117 SQZ131117 TAV131117 TKR131117 TUN131117 UEJ131117 UOF131117 UYB131117 VHX131117 VRT131117 WBP131117 WLL131117 WVH131117 C196653 IV196653 SR196653 ACN196653 AMJ196653 AWF196653 BGB196653 BPX196653 BZT196653 CJP196653 CTL196653 DDH196653 DND196653 DWZ196653 EGV196653 EQR196653 FAN196653 FKJ196653 FUF196653 GEB196653 GNX196653 GXT196653 HHP196653 HRL196653 IBH196653 ILD196653 IUZ196653 JEV196653 JOR196653 JYN196653 KIJ196653 KSF196653 LCB196653 LLX196653 LVT196653 MFP196653 MPL196653 MZH196653 NJD196653 NSZ196653 OCV196653 OMR196653 OWN196653 PGJ196653 PQF196653 QAB196653 QJX196653 QTT196653 RDP196653 RNL196653 RXH196653 SHD196653 SQZ196653 TAV196653 TKR196653 TUN196653 UEJ196653 UOF196653 UYB196653 VHX196653 VRT196653 WBP196653 WLL196653 WVH196653 C262189 IV262189 SR262189 ACN262189 AMJ262189 AWF262189 BGB262189 BPX262189 BZT262189 CJP262189 CTL262189 DDH262189 DND262189 DWZ262189 EGV262189 EQR262189 FAN262189 FKJ262189 FUF262189 GEB262189 GNX262189 GXT262189 HHP262189 HRL262189 IBH262189 ILD262189 IUZ262189 JEV262189 JOR262189 JYN262189 KIJ262189 KSF262189 LCB262189 LLX262189 LVT262189 MFP262189 MPL262189 MZH262189 NJD262189 NSZ262189 OCV262189 OMR262189 OWN262189 PGJ262189 PQF262189 QAB262189 QJX262189 QTT262189 RDP262189 RNL262189 RXH262189 SHD262189 SQZ262189 TAV262189 TKR262189 TUN262189 UEJ262189 UOF262189 UYB262189 VHX262189 VRT262189 WBP262189 WLL262189 WVH262189 C327725 IV327725 SR327725 ACN327725 AMJ327725 AWF327725 BGB327725 BPX327725 BZT327725 CJP327725 CTL327725 DDH327725 DND327725 DWZ327725 EGV327725 EQR327725 FAN327725 FKJ327725 FUF327725 GEB327725 GNX327725 GXT327725 HHP327725 HRL327725 IBH327725 ILD327725 IUZ327725 JEV327725 JOR327725 JYN327725 KIJ327725 KSF327725 LCB327725 LLX327725 LVT327725 MFP327725 MPL327725 MZH327725 NJD327725 NSZ327725 OCV327725 OMR327725 OWN327725 PGJ327725 PQF327725 QAB327725 QJX327725 QTT327725 RDP327725 RNL327725 RXH327725 SHD327725 SQZ327725 TAV327725 TKR327725 TUN327725 UEJ327725 UOF327725 UYB327725 VHX327725 VRT327725 WBP327725 WLL327725 WVH327725 C393261 IV393261 SR393261 ACN393261 AMJ393261 AWF393261 BGB393261 BPX393261 BZT393261 CJP393261 CTL393261 DDH393261 DND393261 DWZ393261 EGV393261 EQR393261 FAN393261 FKJ393261 FUF393261 GEB393261 GNX393261 GXT393261 HHP393261 HRL393261 IBH393261 ILD393261 IUZ393261 JEV393261 JOR393261 JYN393261 KIJ393261 KSF393261 LCB393261 LLX393261 LVT393261 MFP393261 MPL393261 MZH393261 NJD393261 NSZ393261 OCV393261 OMR393261 OWN393261 PGJ393261 PQF393261 QAB393261 QJX393261 QTT393261 RDP393261 RNL393261 RXH393261 SHD393261 SQZ393261 TAV393261 TKR393261 TUN393261 UEJ393261 UOF393261 UYB393261 VHX393261 VRT393261 WBP393261 WLL393261 WVH393261 C458797 IV458797 SR458797 ACN458797 AMJ458797 AWF458797 BGB458797 BPX458797 BZT458797 CJP458797 CTL458797 DDH458797 DND458797 DWZ458797 EGV458797 EQR458797 FAN458797 FKJ458797 FUF458797 GEB458797 GNX458797 GXT458797 HHP458797 HRL458797 IBH458797 ILD458797 IUZ458797 JEV458797 JOR458797 JYN458797 KIJ458797 KSF458797 LCB458797 LLX458797 LVT458797 MFP458797 MPL458797 MZH458797 NJD458797 NSZ458797 OCV458797 OMR458797 OWN458797 PGJ458797 PQF458797 QAB458797 QJX458797 QTT458797 RDP458797 RNL458797 RXH458797 SHD458797 SQZ458797 TAV458797 TKR458797 TUN458797 UEJ458797 UOF458797 UYB458797 VHX458797 VRT458797 WBP458797 WLL458797 WVH458797 C524333 IV524333 SR524333 ACN524333 AMJ524333 AWF524333 BGB524333 BPX524333 BZT524333 CJP524333 CTL524333 DDH524333 DND524333 DWZ524333 EGV524333 EQR524333 FAN524333 FKJ524333 FUF524333 GEB524333 GNX524333 GXT524333 HHP524333 HRL524333 IBH524333 ILD524333 IUZ524333 JEV524333 JOR524333 JYN524333 KIJ524333 KSF524333 LCB524333 LLX524333 LVT524333 MFP524333 MPL524333 MZH524333 NJD524333 NSZ524333 OCV524333 OMR524333 OWN524333 PGJ524333 PQF524333 QAB524333 QJX524333 QTT524333 RDP524333 RNL524333 RXH524333 SHD524333 SQZ524333 TAV524333 TKR524333 TUN524333 UEJ524333 UOF524333 UYB524333 VHX524333 VRT524333 WBP524333 WLL524333 WVH524333 C589869 IV589869 SR589869 ACN589869 AMJ589869 AWF589869 BGB589869 BPX589869 BZT589869 CJP589869 CTL589869 DDH589869 DND589869 DWZ589869 EGV589869 EQR589869 FAN589869 FKJ589869 FUF589869 GEB589869 GNX589869 GXT589869 HHP589869 HRL589869 IBH589869 ILD589869 IUZ589869 JEV589869 JOR589869 JYN589869 KIJ589869 KSF589869 LCB589869 LLX589869 LVT589869 MFP589869 MPL589869 MZH589869 NJD589869 NSZ589869 OCV589869 OMR589869 OWN589869 PGJ589869 PQF589869 QAB589869 QJX589869 QTT589869 RDP589869 RNL589869 RXH589869 SHD589869 SQZ589869 TAV589869 TKR589869 TUN589869 UEJ589869 UOF589869 UYB589869 VHX589869 VRT589869 WBP589869 WLL589869 WVH589869 C655405 IV655405 SR655405 ACN655405 AMJ655405 AWF655405 BGB655405 BPX655405 BZT655405 CJP655405 CTL655405 DDH655405 DND655405 DWZ655405 EGV655405 EQR655405 FAN655405 FKJ655405 FUF655405 GEB655405 GNX655405 GXT655405 HHP655405 HRL655405 IBH655405 ILD655405 IUZ655405 JEV655405 JOR655405 JYN655405 KIJ655405 KSF655405 LCB655405 LLX655405 LVT655405 MFP655405 MPL655405 MZH655405 NJD655405 NSZ655405 OCV655405 OMR655405 OWN655405 PGJ655405 PQF655405 QAB655405 QJX655405 QTT655405 RDP655405 RNL655405 RXH655405 SHD655405 SQZ655405 TAV655405 TKR655405 TUN655405 UEJ655405 UOF655405 UYB655405 VHX655405 VRT655405 WBP655405 WLL655405 WVH655405 C720941 IV720941 SR720941 ACN720941 AMJ720941 AWF720941 BGB720941 BPX720941 BZT720941 CJP720941 CTL720941 DDH720941 DND720941 DWZ720941 EGV720941 EQR720941 FAN720941 FKJ720941 FUF720941 GEB720941 GNX720941 GXT720941 HHP720941 HRL720941 IBH720941 ILD720941 IUZ720941 JEV720941 JOR720941 JYN720941 KIJ720941 KSF720941 LCB720941 LLX720941 LVT720941 MFP720941 MPL720941 MZH720941 NJD720941 NSZ720941 OCV720941 OMR720941 OWN720941 PGJ720941 PQF720941 QAB720941 QJX720941 QTT720941 RDP720941 RNL720941 RXH720941 SHD720941 SQZ720941 TAV720941 TKR720941 TUN720941 UEJ720941 UOF720941 UYB720941 VHX720941 VRT720941 WBP720941 WLL720941 WVH720941 C786477 IV786477 SR786477 ACN786477 AMJ786477 AWF786477 BGB786477 BPX786477 BZT786477 CJP786477 CTL786477 DDH786477 DND786477 DWZ786477 EGV786477 EQR786477 FAN786477 FKJ786477 FUF786477 GEB786477 GNX786477 GXT786477 HHP786477 HRL786477 IBH786477 ILD786477 IUZ786477 JEV786477 JOR786477 JYN786477 KIJ786477 KSF786477 LCB786477 LLX786477 LVT786477 MFP786477 MPL786477 MZH786477 NJD786477 NSZ786477 OCV786477 OMR786477 OWN786477 PGJ786477 PQF786477 QAB786477 QJX786477 QTT786477 RDP786477 RNL786477 RXH786477 SHD786477 SQZ786477 TAV786477 TKR786477 TUN786477 UEJ786477 UOF786477 UYB786477 VHX786477 VRT786477 WBP786477 WLL786477 WVH786477 C852013 IV852013 SR852013 ACN852013 AMJ852013 AWF852013 BGB852013 BPX852013 BZT852013 CJP852013 CTL852013 DDH852013 DND852013 DWZ852013 EGV852013 EQR852013 FAN852013 FKJ852013 FUF852013 GEB852013 GNX852013 GXT852013 HHP852013 HRL852013 IBH852013 ILD852013 IUZ852013 JEV852013 JOR852013 JYN852013 KIJ852013 KSF852013 LCB852013 LLX852013 LVT852013 MFP852013 MPL852013 MZH852013 NJD852013 NSZ852013 OCV852013 OMR852013 OWN852013 PGJ852013 PQF852013 QAB852013 QJX852013 QTT852013 RDP852013 RNL852013 RXH852013 SHD852013 SQZ852013 TAV852013 TKR852013 TUN852013 UEJ852013 UOF852013 UYB852013 VHX852013 VRT852013 WBP852013 WLL852013 WVH852013 C917549 IV917549 SR917549 ACN917549 AMJ917549 AWF917549 BGB917549 BPX917549 BZT917549 CJP917549 CTL917549 DDH917549 DND917549 DWZ917549 EGV917549 EQR917549 FAN917549 FKJ917549 FUF917549 GEB917549 GNX917549 GXT917549 HHP917549 HRL917549 IBH917549 ILD917549 IUZ917549 JEV917549 JOR917549 JYN917549 KIJ917549 KSF917549 LCB917549 LLX917549 LVT917549 MFP917549 MPL917549 MZH917549 NJD917549 NSZ917549 OCV917549 OMR917549 OWN917549 PGJ917549 PQF917549 QAB917549 QJX917549 QTT917549 RDP917549 RNL917549 RXH917549 SHD917549 SQZ917549 TAV917549 TKR917549 TUN917549 UEJ917549 UOF917549 UYB917549 VHX917549 VRT917549 WBP917549 WLL917549 WVH917549 C983085 IV983085 SR983085 ACN983085 AMJ983085 AWF983085 BGB983085 BPX983085 BZT983085 CJP983085 CTL983085 DDH983085 DND983085 DWZ983085 EGV983085 EQR983085 FAN983085 FKJ983085 FUF983085 GEB983085 GNX983085 GXT983085 HHP983085 HRL983085 IBH983085 ILD983085 IUZ983085 JEV983085 JOR983085 JYN983085 KIJ983085 KSF983085 LCB983085 LLX983085 LVT983085 MFP983085 MPL983085 MZH983085 NJD983085 NSZ983085 OCV983085 OMR983085 OWN983085 PGJ983085 PQF983085 QAB983085 QJX983085 QTT983085 RDP983085 RNL983085 RXH983085 SHD983085 SQZ983085 TAV983085 TKR983085 TUN983085 UEJ983085 UOF983085 UYB983085 VHX983085 VRT983085 WBP98308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5 A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A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A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A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A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A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A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A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A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A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A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A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A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A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A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3"/>
  <sheetViews>
    <sheetView topLeftCell="A13" zoomScale="90" zoomScaleNormal="90" workbookViewId="0">
      <selection activeCell="E32" sqref="E32"/>
    </sheetView>
  </sheetViews>
  <sheetFormatPr baseColWidth="10" defaultRowHeight="15" x14ac:dyDescent="0.25"/>
  <cols>
    <col min="1" max="1" width="3.140625" style="1" bestFit="1" customWidth="1"/>
    <col min="2" max="2" width="100.28515625"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1.140625" style="1" customWidth="1"/>
    <col min="11" max="11" width="31.5703125" style="1" customWidth="1"/>
    <col min="12" max="13" width="18.7109375" style="1" customWidth="1"/>
    <col min="14" max="14" width="22.140625" style="1" customWidth="1"/>
    <col min="15" max="15" width="26.140625" style="1" customWidth="1"/>
    <col min="16" max="16" width="22.28515625" style="1" customWidth="1"/>
    <col min="17" max="17" width="21.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2295</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2330</v>
      </c>
      <c r="D6" s="1425"/>
      <c r="E6" s="1425"/>
      <c r="F6" s="1425"/>
      <c r="G6" s="1425"/>
      <c r="H6" s="1425"/>
      <c r="I6" s="1425"/>
      <c r="J6" s="1425"/>
      <c r="K6" s="1425"/>
      <c r="L6" s="1425"/>
      <c r="M6" s="1425"/>
      <c r="N6" s="1426"/>
    </row>
    <row r="7" spans="2:16" ht="16.5" thickBot="1" x14ac:dyDescent="0.3">
      <c r="B7" s="3" t="s">
        <v>4</v>
      </c>
      <c r="C7" s="1425" t="s">
        <v>2482</v>
      </c>
      <c r="D7" s="1425"/>
      <c r="E7" s="1425"/>
      <c r="F7" s="1425"/>
      <c r="G7" s="1425"/>
      <c r="H7" s="1425"/>
      <c r="I7" s="1425"/>
      <c r="J7" s="1425"/>
      <c r="K7" s="1425"/>
      <c r="L7" s="1425"/>
      <c r="M7" s="1425"/>
      <c r="N7" s="1426"/>
    </row>
    <row r="8" spans="2:16" ht="16.5" thickBot="1" x14ac:dyDescent="0.3">
      <c r="B8" s="3" t="s">
        <v>6</v>
      </c>
      <c r="C8" s="1425" t="s">
        <v>2332</v>
      </c>
      <c r="D8" s="1425"/>
      <c r="E8" s="1425"/>
      <c r="F8" s="1425"/>
      <c r="G8" s="1425"/>
      <c r="H8" s="1425"/>
      <c r="I8" s="1425"/>
      <c r="J8" s="1425"/>
      <c r="K8" s="1425"/>
      <c r="L8" s="1425"/>
      <c r="M8" s="1425"/>
      <c r="N8" s="1426"/>
    </row>
    <row r="9" spans="2:16" ht="16.5" thickBot="1" x14ac:dyDescent="0.3">
      <c r="B9" s="3" t="s">
        <v>8</v>
      </c>
      <c r="C9" s="1425" t="s">
        <v>2481</v>
      </c>
      <c r="D9" s="1425"/>
      <c r="E9" s="1425"/>
      <c r="F9" s="1425"/>
      <c r="G9" s="1425"/>
      <c r="H9" s="1425"/>
      <c r="I9" s="1425"/>
      <c r="J9" s="1425"/>
      <c r="K9" s="1425"/>
      <c r="L9" s="1425"/>
      <c r="M9" s="1425"/>
      <c r="N9" s="1426"/>
    </row>
    <row r="10" spans="2:16" ht="16.5" thickBot="1" x14ac:dyDescent="0.3">
      <c r="B10" s="3" t="s">
        <v>9</v>
      </c>
      <c r="C10" s="1415">
        <v>9</v>
      </c>
      <c r="D10" s="1415"/>
      <c r="E10" s="1416"/>
      <c r="F10" s="4"/>
      <c r="G10" s="4"/>
      <c r="H10" s="4"/>
      <c r="I10" s="4"/>
      <c r="J10" s="4"/>
      <c r="K10" s="4"/>
      <c r="L10" s="4"/>
      <c r="M10" s="4"/>
      <c r="N10" s="5"/>
    </row>
    <row r="11" spans="2:16" ht="16.5" thickBot="1" x14ac:dyDescent="0.3">
      <c r="B11" s="6" t="s">
        <v>10</v>
      </c>
      <c r="C11" s="281">
        <v>41982</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9</v>
      </c>
      <c r="E15" s="18">
        <v>1694432069</v>
      </c>
      <c r="F15" s="19">
        <v>769</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v>9</v>
      </c>
      <c r="E22" s="18">
        <v>1694432069</v>
      </c>
      <c r="F22" s="19">
        <v>769</v>
      </c>
      <c r="G22" s="20"/>
      <c r="H22" s="23"/>
      <c r="I22" s="13"/>
      <c r="J22" s="13"/>
      <c r="K22" s="13"/>
      <c r="L22" s="13"/>
      <c r="M22" s="13"/>
      <c r="N22" s="24"/>
    </row>
    <row r="23" spans="1:14" ht="30.75" thickBot="1" x14ac:dyDescent="0.3">
      <c r="A23" s="27"/>
      <c r="B23" s="28" t="s">
        <v>16</v>
      </c>
      <c r="C23" s="28" t="s">
        <v>17</v>
      </c>
      <c r="E23" s="17"/>
      <c r="F23" s="17"/>
      <c r="G23" s="17"/>
      <c r="H23" s="17"/>
      <c r="I23" s="29"/>
      <c r="J23" s="29"/>
      <c r="K23" s="29"/>
      <c r="L23" s="29"/>
      <c r="M23" s="29"/>
    </row>
    <row r="24" spans="1:14" ht="15.75" thickBot="1" x14ac:dyDescent="0.3">
      <c r="A24" s="30">
        <v>1</v>
      </c>
      <c r="C24" s="31">
        <f>+F22*0.8</f>
        <v>615.20000000000005</v>
      </c>
      <c r="D24" s="32"/>
      <c r="E24" s="33">
        <f>E22</f>
        <v>1694432069</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746"/>
      <c r="E30"/>
      <c r="F30"/>
      <c r="G30"/>
      <c r="H30"/>
      <c r="I30" s="13"/>
      <c r="J30" s="13"/>
      <c r="K30" s="13"/>
      <c r="L30" s="13"/>
      <c r="M30" s="13"/>
      <c r="N30" s="14"/>
    </row>
    <row r="31" spans="1:14" x14ac:dyDescent="0.25">
      <c r="A31" s="36"/>
      <c r="B31" s="41" t="s">
        <v>24</v>
      </c>
      <c r="C31" s="746" t="s">
        <v>23</v>
      </c>
      <c r="D31" s="746"/>
      <c r="E31"/>
      <c r="F31"/>
      <c r="G31"/>
      <c r="H31"/>
      <c r="I31" s="13"/>
      <c r="J31" s="13"/>
      <c r="K31" s="13"/>
      <c r="L31" s="13"/>
      <c r="M31" s="13"/>
      <c r="N31" s="14"/>
    </row>
    <row r="32" spans="1:14" x14ac:dyDescent="0.25">
      <c r="A32" s="36"/>
      <c r="B32" s="41" t="s">
        <v>25</v>
      </c>
      <c r="C32" s="746" t="s">
        <v>23</v>
      </c>
      <c r="D32" s="746"/>
      <c r="E32"/>
      <c r="F32"/>
      <c r="G32"/>
      <c r="H32"/>
      <c r="I32" s="13"/>
      <c r="J32" s="13"/>
      <c r="K32" s="13"/>
      <c r="L32" s="13"/>
      <c r="M32" s="13"/>
      <c r="N32" s="14"/>
    </row>
    <row r="33" spans="1:17" x14ac:dyDescent="0.25">
      <c r="A33" s="36"/>
      <c r="B33" s="41" t="s">
        <v>26</v>
      </c>
      <c r="C33" s="746"/>
      <c r="D33" s="746" t="s">
        <v>23</v>
      </c>
      <c r="E33"/>
      <c r="F33"/>
      <c r="G33"/>
      <c r="H33"/>
      <c r="I33" s="13"/>
      <c r="J33" s="13"/>
      <c r="K33" s="13"/>
      <c r="L33" s="13"/>
      <c r="M33" s="13"/>
      <c r="N33" s="14"/>
    </row>
    <row r="34" spans="1:17" x14ac:dyDescent="0.25">
      <c r="A34" s="36"/>
      <c r="B34"/>
      <c r="C34" s="1018"/>
      <c r="D34" s="1018"/>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v>65</v>
      </c>
      <c r="F40"/>
      <c r="G40"/>
      <c r="H40"/>
      <c r="I40" s="13"/>
      <c r="J40" s="13"/>
      <c r="K40" s="13"/>
      <c r="L40" s="13"/>
      <c r="M40" s="13"/>
      <c r="N40" s="14"/>
    </row>
    <row r="41" spans="1:17" ht="42.75" x14ac:dyDescent="0.25">
      <c r="A41" s="36"/>
      <c r="B41" s="43" t="s">
        <v>32</v>
      </c>
      <c r="C41" s="813">
        <v>60</v>
      </c>
      <c r="D41" s="746">
        <v>25</v>
      </c>
      <c r="E41" s="1404"/>
      <c r="F41"/>
      <c r="G41"/>
      <c r="H41"/>
      <c r="I41" s="13"/>
      <c r="J41" s="13"/>
      <c r="K41" s="13"/>
      <c r="L41" s="13"/>
      <c r="M41" s="13"/>
      <c r="N41" s="14"/>
    </row>
    <row r="42" spans="1:17" x14ac:dyDescent="0.25">
      <c r="A42" s="36"/>
      <c r="C42" s="37"/>
      <c r="D42" s="21"/>
      <c r="E42" s="38"/>
      <c r="F42" s="34"/>
      <c r="G42" s="34"/>
      <c r="H42" s="34">
        <v>0.5</v>
      </c>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76" t="s">
        <v>2330</v>
      </c>
      <c r="C49" s="76" t="s">
        <v>2329</v>
      </c>
      <c r="D49" s="76" t="s">
        <v>2328</v>
      </c>
      <c r="E49" s="1016">
        <v>701820100096</v>
      </c>
      <c r="F49" s="73" t="s">
        <v>235</v>
      </c>
      <c r="G49" s="225">
        <v>1</v>
      </c>
      <c r="H49" s="226">
        <v>40211</v>
      </c>
      <c r="I49" s="74">
        <v>40543</v>
      </c>
      <c r="J49" s="74" t="s">
        <v>575</v>
      </c>
      <c r="K49" s="75">
        <v>10.86</v>
      </c>
      <c r="L49" s="75">
        <v>10.86</v>
      </c>
      <c r="M49" s="227">
        <v>756</v>
      </c>
      <c r="N49" s="1015">
        <v>756</v>
      </c>
      <c r="O49" s="77">
        <v>435384340</v>
      </c>
      <c r="P49" s="77" t="s">
        <v>2480</v>
      </c>
      <c r="Q49" s="65"/>
      <c r="R49" s="61"/>
      <c r="S49" s="61"/>
      <c r="T49" s="61"/>
      <c r="U49" s="61"/>
      <c r="V49" s="61"/>
      <c r="W49" s="61"/>
      <c r="X49" s="61"/>
      <c r="Y49" s="61"/>
      <c r="Z49" s="61"/>
    </row>
    <row r="50" spans="1:26" s="62" customFormat="1" ht="270" x14ac:dyDescent="0.25">
      <c r="A50" s="50">
        <f t="shared" ref="A50:A56" si="0">+A49+1</f>
        <v>2</v>
      </c>
      <c r="B50" s="76" t="s">
        <v>2330</v>
      </c>
      <c r="C50" s="76" t="s">
        <v>2329</v>
      </c>
      <c r="D50" s="76" t="s">
        <v>2328</v>
      </c>
      <c r="E50" s="1016">
        <v>701820110167</v>
      </c>
      <c r="F50" s="73" t="s">
        <v>235</v>
      </c>
      <c r="G50" s="225">
        <v>1</v>
      </c>
      <c r="H50" s="226">
        <v>40575</v>
      </c>
      <c r="I50" s="74">
        <v>40908</v>
      </c>
      <c r="J50" s="74" t="s">
        <v>575</v>
      </c>
      <c r="K50" s="75">
        <v>10.9</v>
      </c>
      <c r="L50" s="75">
        <v>10.9</v>
      </c>
      <c r="M50" s="227">
        <v>280</v>
      </c>
      <c r="N50" s="1015">
        <v>280</v>
      </c>
      <c r="O50" s="77">
        <v>167371951</v>
      </c>
      <c r="P50" s="77" t="s">
        <v>2479</v>
      </c>
      <c r="Q50" s="65" t="s">
        <v>2478</v>
      </c>
      <c r="R50" s="61"/>
      <c r="S50" s="61"/>
      <c r="T50" s="61"/>
      <c r="U50" s="61"/>
      <c r="V50" s="61"/>
      <c r="W50" s="61"/>
      <c r="X50" s="61"/>
      <c r="Y50" s="61"/>
      <c r="Z50" s="61"/>
    </row>
    <row r="51" spans="1:26" s="62" customFormat="1" x14ac:dyDescent="0.25">
      <c r="A51" s="50">
        <f t="shared" si="0"/>
        <v>3</v>
      </c>
      <c r="B51" s="76" t="s">
        <v>2330</v>
      </c>
      <c r="C51" s="76" t="s">
        <v>2332</v>
      </c>
      <c r="D51" s="76" t="s">
        <v>2328</v>
      </c>
      <c r="E51" s="1016">
        <v>701820120208</v>
      </c>
      <c r="F51" s="73" t="s">
        <v>235</v>
      </c>
      <c r="G51" s="228">
        <v>1</v>
      </c>
      <c r="H51" s="226">
        <v>40929</v>
      </c>
      <c r="I51" s="74">
        <v>41274</v>
      </c>
      <c r="J51" s="74" t="s">
        <v>575</v>
      </c>
      <c r="K51" s="75">
        <v>11.3</v>
      </c>
      <c r="L51" s="75">
        <v>11.3</v>
      </c>
      <c r="M51" s="227">
        <v>238</v>
      </c>
      <c r="N51" s="1015">
        <v>238</v>
      </c>
      <c r="O51" s="77">
        <v>154089295</v>
      </c>
      <c r="P51" s="77"/>
      <c r="Q51" s="65"/>
      <c r="R51" s="61"/>
      <c r="S51" s="61"/>
      <c r="T51" s="61"/>
      <c r="U51" s="61"/>
      <c r="V51" s="61"/>
      <c r="W51" s="61"/>
      <c r="X51" s="61"/>
      <c r="Y51" s="61"/>
      <c r="Z51" s="61"/>
    </row>
    <row r="52" spans="1:26" s="62" customFormat="1" x14ac:dyDescent="0.25">
      <c r="A52" s="50">
        <f t="shared" si="0"/>
        <v>4</v>
      </c>
      <c r="B52" s="76" t="s">
        <v>2330</v>
      </c>
      <c r="C52" s="72"/>
      <c r="D52" s="71"/>
      <c r="E52" s="76"/>
      <c r="F52" s="73"/>
      <c r="G52" s="73"/>
      <c r="H52" s="73"/>
      <c r="I52" s="74"/>
      <c r="J52" s="74"/>
      <c r="K52" s="75"/>
      <c r="L52" s="75"/>
      <c r="M52" s="75"/>
      <c r="N52" s="1014"/>
      <c r="O52" s="77"/>
      <c r="P52" s="77"/>
      <c r="Q52" s="65"/>
      <c r="R52" s="61"/>
      <c r="S52" s="61"/>
      <c r="T52" s="61"/>
      <c r="U52" s="61"/>
      <c r="V52" s="61"/>
      <c r="W52" s="61"/>
      <c r="X52" s="61"/>
      <c r="Y52" s="61"/>
      <c r="Z52" s="61"/>
    </row>
    <row r="53" spans="1:26" s="62" customFormat="1" x14ac:dyDescent="0.25">
      <c r="A53" s="50">
        <f t="shared" si="0"/>
        <v>5</v>
      </c>
      <c r="B53" s="71"/>
      <c r="C53" s="72"/>
      <c r="D53" s="71"/>
      <c r="E53" s="75"/>
      <c r="F53" s="73"/>
      <c r="G53" s="228"/>
      <c r="H53" s="73"/>
      <c r="I53" s="74"/>
      <c r="J53" s="74"/>
      <c r="K53" s="75"/>
      <c r="L53" s="75"/>
      <c r="M53" s="75"/>
      <c r="N53" s="1014"/>
      <c r="O53" s="77"/>
      <c r="P53" s="77"/>
      <c r="Q53" s="65"/>
      <c r="R53" s="61"/>
      <c r="S53" s="61"/>
      <c r="T53" s="61"/>
      <c r="U53" s="61"/>
      <c r="V53" s="61"/>
      <c r="W53" s="61"/>
      <c r="X53" s="61"/>
      <c r="Y53" s="61"/>
      <c r="Z53" s="61"/>
    </row>
    <row r="54" spans="1:26" s="62" customFormat="1" x14ac:dyDescent="0.25">
      <c r="A54" s="50">
        <f t="shared" si="0"/>
        <v>6</v>
      </c>
      <c r="B54" s="71"/>
      <c r="C54" s="72"/>
      <c r="D54" s="71"/>
      <c r="E54" s="76"/>
      <c r="F54" s="73"/>
      <c r="G54" s="73"/>
      <c r="H54" s="73"/>
      <c r="I54" s="74"/>
      <c r="J54" s="74"/>
      <c r="K54" s="75"/>
      <c r="L54" s="74"/>
      <c r="M54" s="75"/>
      <c r="N54" s="1014"/>
      <c r="O54" s="77"/>
      <c r="P54" s="77"/>
      <c r="Q54" s="65"/>
      <c r="R54" s="61"/>
      <c r="S54" s="61"/>
      <c r="T54" s="61"/>
      <c r="U54" s="61"/>
      <c r="V54" s="61"/>
      <c r="W54" s="61"/>
      <c r="X54" s="61"/>
      <c r="Y54" s="61"/>
      <c r="Z54" s="61"/>
    </row>
    <row r="55" spans="1:26" s="62" customFormat="1" x14ac:dyDescent="0.25">
      <c r="A55" s="50">
        <f t="shared" si="0"/>
        <v>7</v>
      </c>
      <c r="B55" s="71"/>
      <c r="C55" s="72"/>
      <c r="D55" s="71"/>
      <c r="E55" s="76"/>
      <c r="F55" s="73"/>
      <c r="G55" s="73"/>
      <c r="H55" s="73"/>
      <c r="I55" s="74"/>
      <c r="J55" s="74"/>
      <c r="K55" s="75"/>
      <c r="L55" s="74"/>
      <c r="M55" s="75"/>
      <c r="N55" s="1014"/>
      <c r="O55" s="77"/>
      <c r="P55" s="77"/>
      <c r="Q55" s="65"/>
      <c r="R55" s="61"/>
      <c r="S55" s="61"/>
      <c r="T55" s="61"/>
      <c r="U55" s="61"/>
      <c r="V55" s="61"/>
      <c r="W55" s="61"/>
      <c r="X55" s="61"/>
      <c r="Y55" s="61"/>
      <c r="Z55" s="61"/>
    </row>
    <row r="56" spans="1:26" s="62" customFormat="1" x14ac:dyDescent="0.25">
      <c r="A56" s="50">
        <f t="shared" si="0"/>
        <v>8</v>
      </c>
      <c r="B56" s="71"/>
      <c r="C56" s="72"/>
      <c r="D56" s="71"/>
      <c r="E56" s="76"/>
      <c r="F56" s="73"/>
      <c r="G56" s="73"/>
      <c r="H56" s="73"/>
      <c r="I56" s="74"/>
      <c r="J56" s="74"/>
      <c r="K56" s="74"/>
      <c r="L56" s="74"/>
      <c r="M56" s="75"/>
      <c r="N56" s="1014"/>
      <c r="O56" s="77"/>
      <c r="P56" s="77"/>
      <c r="Q56" s="65"/>
      <c r="R56" s="61"/>
      <c r="S56" s="61"/>
      <c r="T56" s="61"/>
      <c r="U56" s="61"/>
      <c r="V56" s="61"/>
      <c r="W56" s="61"/>
      <c r="X56" s="61"/>
      <c r="Y56" s="61"/>
      <c r="Z56" s="61"/>
    </row>
    <row r="57" spans="1:26" s="62" customFormat="1" x14ac:dyDescent="0.25">
      <c r="A57" s="50"/>
      <c r="B57" s="78" t="s">
        <v>30</v>
      </c>
      <c r="C57" s="72"/>
      <c r="D57" s="71"/>
      <c r="E57" s="76"/>
      <c r="F57" s="73"/>
      <c r="G57" s="73"/>
      <c r="H57" s="73"/>
      <c r="I57" s="74"/>
      <c r="J57" s="74"/>
      <c r="K57" s="79">
        <f>SUM(K49:K56)</f>
        <v>33.06</v>
      </c>
      <c r="L57" s="79">
        <f>SUM(L49:L56)</f>
        <v>33.06</v>
      </c>
      <c r="M57" s="1013">
        <f>SUM(M49:M56)</f>
        <v>1274</v>
      </c>
      <c r="N57" s="1012"/>
      <c r="O57" s="77">
        <f>SUM(O49:O56)</f>
        <v>756845586</v>
      </c>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f>+K57</f>
        <v>33.06</v>
      </c>
      <c r="D61" s="740" t="s">
        <v>23</v>
      </c>
      <c r="E61" s="88"/>
      <c r="F61" s="89"/>
      <c r="G61" s="89"/>
      <c r="H61" s="89"/>
      <c r="I61" s="89"/>
      <c r="J61" s="89"/>
      <c r="K61" s="89"/>
      <c r="L61" s="89"/>
      <c r="M61" s="89"/>
    </row>
    <row r="62" spans="1:26" s="82" customFormat="1" x14ac:dyDescent="0.25">
      <c r="B62" s="86" t="s">
        <v>62</v>
      </c>
      <c r="C62" s="87" t="s">
        <v>2477</v>
      </c>
      <c r="D62" s="740" t="s">
        <v>23</v>
      </c>
      <c r="E62" s="88"/>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90"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ht="30" x14ac:dyDescent="0.25">
      <c r="B69" s="94" t="s">
        <v>2476</v>
      </c>
      <c r="C69" s="104" t="s">
        <v>2475</v>
      </c>
      <c r="D69" s="107" t="s">
        <v>2474</v>
      </c>
      <c r="E69" s="95">
        <v>140</v>
      </c>
      <c r="F69" s="96" t="s">
        <v>368</v>
      </c>
      <c r="G69" s="96" t="s">
        <v>368</v>
      </c>
      <c r="H69" s="96" t="s">
        <v>235</v>
      </c>
      <c r="I69" s="97" t="s">
        <v>368</v>
      </c>
      <c r="J69" s="97" t="s">
        <v>235</v>
      </c>
      <c r="K69" s="41" t="s">
        <v>235</v>
      </c>
      <c r="L69" s="97" t="s">
        <v>235</v>
      </c>
      <c r="M69" s="97" t="s">
        <v>235</v>
      </c>
      <c r="N69" s="97" t="s">
        <v>235</v>
      </c>
      <c r="O69" s="1390"/>
      <c r="P69" s="1391"/>
      <c r="Q69" s="41" t="s">
        <v>235</v>
      </c>
    </row>
    <row r="70" spans="2:17" ht="60" x14ac:dyDescent="0.25">
      <c r="B70" s="94" t="s">
        <v>2471</v>
      </c>
      <c r="C70" s="104" t="s">
        <v>2470</v>
      </c>
      <c r="D70" s="107" t="s">
        <v>2473</v>
      </c>
      <c r="E70" s="95">
        <v>200</v>
      </c>
      <c r="F70" s="96" t="s">
        <v>368</v>
      </c>
      <c r="G70" s="96" t="s">
        <v>368</v>
      </c>
      <c r="H70" s="96" t="s">
        <v>368</v>
      </c>
      <c r="I70" s="97" t="s">
        <v>235</v>
      </c>
      <c r="J70" s="97" t="s">
        <v>235</v>
      </c>
      <c r="K70" s="41" t="s">
        <v>235</v>
      </c>
      <c r="L70" s="97" t="s">
        <v>235</v>
      </c>
      <c r="M70" s="97" t="s">
        <v>235</v>
      </c>
      <c r="N70" s="97" t="s">
        <v>235</v>
      </c>
      <c r="O70" s="1390"/>
      <c r="P70" s="1391"/>
      <c r="Q70" s="41" t="s">
        <v>235</v>
      </c>
    </row>
    <row r="71" spans="2:17" ht="60" x14ac:dyDescent="0.25">
      <c r="B71" s="94" t="s">
        <v>2471</v>
      </c>
      <c r="C71" s="104" t="s">
        <v>2470</v>
      </c>
      <c r="D71" s="107" t="s">
        <v>2472</v>
      </c>
      <c r="E71" s="95">
        <v>254</v>
      </c>
      <c r="F71" s="96" t="s">
        <v>368</v>
      </c>
      <c r="G71" s="96" t="s">
        <v>368</v>
      </c>
      <c r="H71" s="96" t="s">
        <v>368</v>
      </c>
      <c r="I71" s="97" t="s">
        <v>235</v>
      </c>
      <c r="J71" s="97" t="s">
        <v>235</v>
      </c>
      <c r="K71" s="41" t="s">
        <v>235</v>
      </c>
      <c r="L71" s="97" t="s">
        <v>235</v>
      </c>
      <c r="M71" s="97" t="s">
        <v>235</v>
      </c>
      <c r="N71" s="97" t="s">
        <v>235</v>
      </c>
      <c r="O71" s="1390"/>
      <c r="P71" s="1391"/>
      <c r="Q71" s="41" t="s">
        <v>235</v>
      </c>
    </row>
    <row r="72" spans="2:17" ht="60" x14ac:dyDescent="0.25">
      <c r="B72" s="94" t="s">
        <v>2471</v>
      </c>
      <c r="C72" s="104" t="s">
        <v>2470</v>
      </c>
      <c r="D72" s="107" t="s">
        <v>2469</v>
      </c>
      <c r="E72" s="95">
        <v>175</v>
      </c>
      <c r="F72" s="96" t="s">
        <v>368</v>
      </c>
      <c r="G72" s="96" t="s">
        <v>368</v>
      </c>
      <c r="H72" s="96" t="s">
        <v>368</v>
      </c>
      <c r="I72" s="97" t="s">
        <v>235</v>
      </c>
      <c r="J72" s="97" t="s">
        <v>235</v>
      </c>
      <c r="K72" s="41" t="s">
        <v>235</v>
      </c>
      <c r="L72" s="97" t="s">
        <v>235</v>
      </c>
      <c r="M72" s="97" t="s">
        <v>235</v>
      </c>
      <c r="N72" s="97" t="s">
        <v>235</v>
      </c>
      <c r="O72" s="1390"/>
      <c r="P72" s="1391"/>
      <c r="Q72" s="41" t="s">
        <v>235</v>
      </c>
    </row>
    <row r="73" spans="2:17" x14ac:dyDescent="0.25">
      <c r="B73" s="41"/>
      <c r="C73" s="41"/>
      <c r="D73" s="41"/>
      <c r="E73" s="41"/>
      <c r="F73" s="41"/>
      <c r="G73" s="41"/>
      <c r="H73" s="41"/>
      <c r="I73" s="41"/>
      <c r="J73" s="41"/>
      <c r="K73" s="41"/>
      <c r="L73" s="41"/>
      <c r="M73" s="41"/>
      <c r="N73" s="41"/>
      <c r="O73" s="1410"/>
      <c r="P73" s="1411"/>
      <c r="Q73" s="41"/>
    </row>
    <row r="74" spans="2:17" x14ac:dyDescent="0.25">
      <c r="B74" s="1" t="s">
        <v>83</v>
      </c>
    </row>
    <row r="75" spans="2:17" x14ac:dyDescent="0.25">
      <c r="B75" s="1" t="s">
        <v>84</v>
      </c>
    </row>
    <row r="76" spans="2:17" x14ac:dyDescent="0.25">
      <c r="B76" s="1" t="s">
        <v>85</v>
      </c>
    </row>
    <row r="78" spans="2:17" ht="15.75" thickBot="1" x14ac:dyDescent="0.3"/>
    <row r="79" spans="2:17" ht="27" thickBot="1" x14ac:dyDescent="0.3">
      <c r="B79" s="1393" t="s">
        <v>86</v>
      </c>
      <c r="C79" s="1394"/>
      <c r="D79" s="1394"/>
      <c r="E79" s="1394"/>
      <c r="F79" s="1394"/>
      <c r="G79" s="1394"/>
      <c r="H79" s="1394"/>
      <c r="I79" s="1394"/>
      <c r="J79" s="1394"/>
      <c r="K79" s="1394"/>
      <c r="L79" s="1394"/>
      <c r="M79" s="1394"/>
      <c r="N79" s="1395"/>
    </row>
    <row r="84" spans="2:17" ht="75" x14ac:dyDescent="0.25">
      <c r="B84" s="91" t="s">
        <v>87</v>
      </c>
      <c r="C84" s="91" t="s">
        <v>88</v>
      </c>
      <c r="D84" s="91" t="s">
        <v>89</v>
      </c>
      <c r="E84" s="91" t="s">
        <v>90</v>
      </c>
      <c r="F84" s="91" t="s">
        <v>91</v>
      </c>
      <c r="G84" s="91" t="s">
        <v>92</v>
      </c>
      <c r="H84" s="91" t="s">
        <v>93</v>
      </c>
      <c r="I84" s="91" t="s">
        <v>94</v>
      </c>
      <c r="J84" s="1387" t="s">
        <v>95</v>
      </c>
      <c r="K84" s="1405"/>
      <c r="L84" s="1388"/>
      <c r="M84" s="91" t="s">
        <v>96</v>
      </c>
      <c r="N84" s="91" t="s">
        <v>97</v>
      </c>
      <c r="O84" s="91" t="s">
        <v>98</v>
      </c>
      <c r="P84" s="1387" t="s">
        <v>77</v>
      </c>
      <c r="Q84" s="1388"/>
    </row>
    <row r="85" spans="2:17" ht="45" x14ac:dyDescent="0.25">
      <c r="B85" s="1010" t="s">
        <v>2346</v>
      </c>
      <c r="C85" s="1010" t="s">
        <v>2346</v>
      </c>
      <c r="D85" s="743" t="s">
        <v>2468</v>
      </c>
      <c r="E85" s="743">
        <v>1100687571</v>
      </c>
      <c r="F85" s="743" t="s">
        <v>2467</v>
      </c>
      <c r="G85" s="743" t="s">
        <v>2466</v>
      </c>
      <c r="H85" s="1024">
        <v>41894</v>
      </c>
      <c r="I85" s="753" t="s">
        <v>368</v>
      </c>
      <c r="J85" s="104" t="s">
        <v>2424</v>
      </c>
      <c r="K85" s="107" t="s">
        <v>2465</v>
      </c>
      <c r="L85" s="107" t="s">
        <v>2464</v>
      </c>
      <c r="M85" s="741" t="s">
        <v>235</v>
      </c>
      <c r="N85" s="741" t="s">
        <v>21</v>
      </c>
      <c r="O85" s="741" t="s">
        <v>21</v>
      </c>
      <c r="P85" s="1493" t="s">
        <v>2463</v>
      </c>
      <c r="Q85" s="1494"/>
    </row>
    <row r="86" spans="2:17" ht="45" x14ac:dyDescent="0.25">
      <c r="B86" s="1969" t="s">
        <v>2346</v>
      </c>
      <c r="C86" s="1969"/>
      <c r="D86" s="1577" t="s">
        <v>2462</v>
      </c>
      <c r="E86" s="1577">
        <v>23175593</v>
      </c>
      <c r="F86" s="1577" t="s">
        <v>136</v>
      </c>
      <c r="G86" s="1577" t="s">
        <v>2221</v>
      </c>
      <c r="H86" s="1639">
        <v>37974</v>
      </c>
      <c r="I86" s="1642" t="s">
        <v>368</v>
      </c>
      <c r="J86" s="104" t="s">
        <v>2461</v>
      </c>
      <c r="K86" s="107" t="s">
        <v>2460</v>
      </c>
      <c r="L86" s="1642" t="s">
        <v>2393</v>
      </c>
      <c r="M86" s="1403" t="s">
        <v>2422</v>
      </c>
      <c r="N86" s="1403" t="s">
        <v>575</v>
      </c>
      <c r="O86" s="1403" t="s">
        <v>575</v>
      </c>
      <c r="P86" s="746" t="s">
        <v>2459</v>
      </c>
      <c r="Q86" s="1969" t="s">
        <v>2458</v>
      </c>
    </row>
    <row r="87" spans="2:17" ht="45" x14ac:dyDescent="0.25">
      <c r="B87" s="1970"/>
      <c r="C87" s="1970"/>
      <c r="D87" s="1578"/>
      <c r="E87" s="1578"/>
      <c r="F87" s="1578"/>
      <c r="G87" s="1578"/>
      <c r="H87" s="1640"/>
      <c r="I87" s="1643"/>
      <c r="J87" s="104" t="s">
        <v>2457</v>
      </c>
      <c r="K87" s="107" t="s">
        <v>2456</v>
      </c>
      <c r="L87" s="1643"/>
      <c r="M87" s="1397"/>
      <c r="N87" s="1397"/>
      <c r="O87" s="1397"/>
      <c r="P87" s="746" t="s">
        <v>2455</v>
      </c>
      <c r="Q87" s="1970"/>
    </row>
    <row r="88" spans="2:17" ht="30" x14ac:dyDescent="0.25">
      <c r="B88" s="1970"/>
      <c r="C88" s="1970"/>
      <c r="D88" s="1578"/>
      <c r="E88" s="1578"/>
      <c r="F88" s="1578"/>
      <c r="G88" s="1578"/>
      <c r="H88" s="1640"/>
      <c r="I88" s="1643"/>
      <c r="J88" s="104" t="s">
        <v>2454</v>
      </c>
      <c r="K88" s="107" t="s">
        <v>2453</v>
      </c>
      <c r="L88" s="1643"/>
      <c r="M88" s="1397"/>
      <c r="N88" s="1397"/>
      <c r="O88" s="1397"/>
      <c r="P88" s="746" t="s">
        <v>2452</v>
      </c>
      <c r="Q88" s="1970"/>
    </row>
    <row r="89" spans="2:17" ht="60" x14ac:dyDescent="0.25">
      <c r="B89" s="1970"/>
      <c r="C89" s="1970"/>
      <c r="D89" s="1578"/>
      <c r="E89" s="1578"/>
      <c r="F89" s="1578"/>
      <c r="G89" s="1578"/>
      <c r="H89" s="1640"/>
      <c r="I89" s="1643"/>
      <c r="J89" s="104" t="s">
        <v>2451</v>
      </c>
      <c r="K89" s="107" t="s">
        <v>2450</v>
      </c>
      <c r="L89" s="1643"/>
      <c r="M89" s="1397"/>
      <c r="N89" s="1397"/>
      <c r="O89" s="1397"/>
      <c r="P89" s="746" t="s">
        <v>2449</v>
      </c>
      <c r="Q89" s="1970"/>
    </row>
    <row r="90" spans="2:17" ht="30" x14ac:dyDescent="0.25">
      <c r="B90" s="1970"/>
      <c r="C90" s="1970"/>
      <c r="D90" s="1578"/>
      <c r="E90" s="1578"/>
      <c r="F90" s="1578"/>
      <c r="G90" s="1578"/>
      <c r="H90" s="1640"/>
      <c r="I90" s="1643"/>
      <c r="J90" s="104" t="s">
        <v>2448</v>
      </c>
      <c r="K90" s="107" t="s">
        <v>2447</v>
      </c>
      <c r="L90" s="1643"/>
      <c r="M90" s="1397"/>
      <c r="N90" s="1397"/>
      <c r="O90" s="1397"/>
      <c r="P90" s="746" t="s">
        <v>2446</v>
      </c>
      <c r="Q90" s="1970"/>
    </row>
    <row r="91" spans="2:17" ht="75" x14ac:dyDescent="0.25">
      <c r="B91" s="1970"/>
      <c r="C91" s="1970"/>
      <c r="D91" s="1578"/>
      <c r="E91" s="1578"/>
      <c r="F91" s="1578"/>
      <c r="G91" s="1578"/>
      <c r="H91" s="1640"/>
      <c r="I91" s="1643"/>
      <c r="J91" s="104" t="s">
        <v>2445</v>
      </c>
      <c r="K91" s="107" t="s">
        <v>2444</v>
      </c>
      <c r="L91" s="1643"/>
      <c r="M91" s="1397"/>
      <c r="N91" s="1397"/>
      <c r="O91" s="1397"/>
      <c r="P91" s="746" t="s">
        <v>2263</v>
      </c>
      <c r="Q91" s="1970"/>
    </row>
    <row r="92" spans="2:17" ht="60" x14ac:dyDescent="0.25">
      <c r="B92" s="1971"/>
      <c r="C92" s="1971"/>
      <c r="D92" s="1579"/>
      <c r="E92" s="1579"/>
      <c r="F92" s="1579"/>
      <c r="G92" s="1579"/>
      <c r="H92" s="1641"/>
      <c r="I92" s="1644"/>
      <c r="J92" s="104" t="s">
        <v>2443</v>
      </c>
      <c r="K92" s="107" t="s">
        <v>2442</v>
      </c>
      <c r="L92" s="1644"/>
      <c r="M92" s="1404"/>
      <c r="N92" s="1404"/>
      <c r="O92" s="1404"/>
      <c r="P92" s="746" t="s">
        <v>2260</v>
      </c>
      <c r="Q92" s="1971"/>
    </row>
    <row r="93" spans="2:17" ht="60" x14ac:dyDescent="0.25">
      <c r="B93" s="1392" t="s">
        <v>2441</v>
      </c>
      <c r="C93" s="1412" t="s">
        <v>2440</v>
      </c>
      <c r="D93" s="1392" t="s">
        <v>2439</v>
      </c>
      <c r="E93" s="1392">
        <v>647188070</v>
      </c>
      <c r="F93" s="1577" t="s">
        <v>2438</v>
      </c>
      <c r="G93" s="1577" t="s">
        <v>2437</v>
      </c>
      <c r="H93" s="1639" t="s">
        <v>2436</v>
      </c>
      <c r="I93" s="1642" t="s">
        <v>368</v>
      </c>
      <c r="J93" s="104" t="s">
        <v>2435</v>
      </c>
      <c r="K93" s="107" t="s">
        <v>2434</v>
      </c>
      <c r="L93" s="1642" t="s">
        <v>2433</v>
      </c>
      <c r="M93" s="1403" t="s">
        <v>2152</v>
      </c>
      <c r="N93" s="1403" t="s">
        <v>21</v>
      </c>
      <c r="O93" s="1403" t="s">
        <v>575</v>
      </c>
      <c r="P93" s="746" t="s">
        <v>2432</v>
      </c>
      <c r="Q93" s="1969" t="s">
        <v>2431</v>
      </c>
    </row>
    <row r="94" spans="2:17" ht="30" x14ac:dyDescent="0.25">
      <c r="B94" s="1392"/>
      <c r="C94" s="1412"/>
      <c r="D94" s="1392"/>
      <c r="E94" s="1392"/>
      <c r="F94" s="1578"/>
      <c r="G94" s="1578"/>
      <c r="H94" s="1640"/>
      <c r="I94" s="1643"/>
      <c r="J94" s="104" t="s">
        <v>2430</v>
      </c>
      <c r="K94" s="107" t="s">
        <v>2429</v>
      </c>
      <c r="L94" s="1643"/>
      <c r="M94" s="1397"/>
      <c r="N94" s="1397"/>
      <c r="O94" s="1397"/>
      <c r="P94" s="746" t="s">
        <v>2428</v>
      </c>
      <c r="Q94" s="1971"/>
    </row>
    <row r="95" spans="2:17" ht="45" x14ac:dyDescent="0.25">
      <c r="B95" s="739" t="s">
        <v>2427</v>
      </c>
      <c r="C95" s="743" t="s">
        <v>215</v>
      </c>
      <c r="D95" s="743" t="s">
        <v>2426</v>
      </c>
      <c r="E95" s="743">
        <v>64718199</v>
      </c>
      <c r="F95" s="743" t="s">
        <v>2425</v>
      </c>
      <c r="G95" s="743" t="s">
        <v>2249</v>
      </c>
      <c r="H95" s="1024">
        <v>41354</v>
      </c>
      <c r="I95" s="1023" t="s">
        <v>368</v>
      </c>
      <c r="J95" s="104" t="s">
        <v>2424</v>
      </c>
      <c r="K95" s="107" t="s">
        <v>2424</v>
      </c>
      <c r="L95" s="753" t="s">
        <v>2423</v>
      </c>
      <c r="M95" s="746" t="s">
        <v>2422</v>
      </c>
      <c r="N95" s="741" t="s">
        <v>235</v>
      </c>
      <c r="O95" s="741" t="s">
        <v>575</v>
      </c>
      <c r="P95" s="1493" t="s">
        <v>2421</v>
      </c>
      <c r="Q95" s="1494"/>
    </row>
    <row r="96" spans="2:17" ht="45" x14ac:dyDescent="0.25">
      <c r="B96" s="1704" t="s">
        <v>2420</v>
      </c>
      <c r="C96" s="1704" t="s">
        <v>215</v>
      </c>
      <c r="D96" s="1577" t="s">
        <v>2419</v>
      </c>
      <c r="E96" s="1577">
        <v>64719813</v>
      </c>
      <c r="F96" s="1577" t="s">
        <v>2418</v>
      </c>
      <c r="G96" s="1577" t="s">
        <v>2417</v>
      </c>
      <c r="H96" s="1639" t="s">
        <v>2416</v>
      </c>
      <c r="I96" s="2323" t="s">
        <v>2155</v>
      </c>
      <c r="J96" s="104" t="s">
        <v>2415</v>
      </c>
      <c r="K96" s="107" t="s">
        <v>2414</v>
      </c>
      <c r="L96" s="1642" t="s">
        <v>2413</v>
      </c>
      <c r="M96" s="1397" t="s">
        <v>2152</v>
      </c>
      <c r="N96" s="1403" t="s">
        <v>235</v>
      </c>
      <c r="O96" s="1403" t="s">
        <v>235</v>
      </c>
      <c r="P96" s="1577" t="s">
        <v>2412</v>
      </c>
      <c r="Q96" s="1022"/>
    </row>
    <row r="97" spans="2:17" ht="30" x14ac:dyDescent="0.25">
      <c r="B97" s="1705"/>
      <c r="C97" s="1705"/>
      <c r="D97" s="1578"/>
      <c r="E97" s="1578"/>
      <c r="F97" s="1578"/>
      <c r="G97" s="1578"/>
      <c r="H97" s="1640"/>
      <c r="I97" s="2324"/>
      <c r="J97" s="1004" t="s">
        <v>2411</v>
      </c>
      <c r="K97" s="107" t="s">
        <v>2410</v>
      </c>
      <c r="L97" s="1643"/>
      <c r="M97" s="1397"/>
      <c r="N97" s="1397"/>
      <c r="O97" s="1397"/>
      <c r="P97" s="1578"/>
      <c r="Q97" s="741"/>
    </row>
    <row r="98" spans="2:17" ht="30" x14ac:dyDescent="0.25">
      <c r="B98" s="1705"/>
      <c r="C98" s="1705"/>
      <c r="D98" s="1578"/>
      <c r="E98" s="1578"/>
      <c r="F98" s="1578"/>
      <c r="G98" s="1578"/>
      <c r="H98" s="1640"/>
      <c r="I98" s="2324"/>
      <c r="J98" s="1004" t="s">
        <v>2409</v>
      </c>
      <c r="K98" s="107" t="s">
        <v>2408</v>
      </c>
      <c r="L98" s="1643"/>
      <c r="M98" s="1397"/>
      <c r="N98" s="1397"/>
      <c r="O98" s="1397"/>
      <c r="P98" s="1578"/>
      <c r="Q98" s="741"/>
    </row>
    <row r="99" spans="2:17" ht="45" x14ac:dyDescent="0.25">
      <c r="B99" s="1705"/>
      <c r="C99" s="1705"/>
      <c r="D99" s="1578"/>
      <c r="E99" s="1578"/>
      <c r="F99" s="1578"/>
      <c r="G99" s="1578"/>
      <c r="H99" s="1640"/>
      <c r="I99" s="2324"/>
      <c r="J99" s="1004" t="s">
        <v>2407</v>
      </c>
      <c r="K99" s="107" t="s">
        <v>2406</v>
      </c>
      <c r="L99" s="1643"/>
      <c r="M99" s="1397"/>
      <c r="N99" s="1397"/>
      <c r="O99" s="1397"/>
      <c r="P99" s="1578"/>
      <c r="Q99" s="741"/>
    </row>
    <row r="100" spans="2:17" ht="60" x14ac:dyDescent="0.25">
      <c r="B100" s="1705"/>
      <c r="C100" s="1705"/>
      <c r="D100" s="1578"/>
      <c r="E100" s="1578"/>
      <c r="F100" s="1578"/>
      <c r="G100" s="1578"/>
      <c r="H100" s="1640"/>
      <c r="I100" s="2324"/>
      <c r="J100" s="1004" t="s">
        <v>2405</v>
      </c>
      <c r="K100" s="107" t="s">
        <v>2404</v>
      </c>
      <c r="L100" s="1643"/>
      <c r="M100" s="1397"/>
      <c r="N100" s="1397"/>
      <c r="O100" s="1397"/>
      <c r="P100" s="1578"/>
      <c r="Q100" s="741"/>
    </row>
    <row r="101" spans="2:17" ht="45" x14ac:dyDescent="0.25">
      <c r="B101" s="1705"/>
      <c r="C101" s="1705"/>
      <c r="D101" s="1578"/>
      <c r="E101" s="1578"/>
      <c r="F101" s="1578"/>
      <c r="G101" s="1578"/>
      <c r="H101" s="1640"/>
      <c r="I101" s="2324"/>
      <c r="J101" s="1004" t="s">
        <v>2403</v>
      </c>
      <c r="K101" s="107" t="s">
        <v>2402</v>
      </c>
      <c r="L101" s="1643"/>
      <c r="M101" s="1404"/>
      <c r="N101" s="1397"/>
      <c r="O101" s="1397"/>
      <c r="P101" s="1579"/>
      <c r="Q101" s="741"/>
    </row>
    <row r="102" spans="2:17" ht="45" x14ac:dyDescent="0.25">
      <c r="B102" s="1412" t="s">
        <v>2347</v>
      </c>
      <c r="C102" s="1412" t="s">
        <v>2346</v>
      </c>
      <c r="D102" s="1392" t="s">
        <v>2401</v>
      </c>
      <c r="E102" s="1392">
        <v>1100685224</v>
      </c>
      <c r="F102" s="1392" t="s">
        <v>520</v>
      </c>
      <c r="G102" s="1392" t="s">
        <v>2221</v>
      </c>
      <c r="H102" s="1822">
        <v>40883</v>
      </c>
      <c r="I102" s="2325" t="s">
        <v>368</v>
      </c>
      <c r="J102" s="104" t="s">
        <v>2400</v>
      </c>
      <c r="K102" s="107" t="s">
        <v>2399</v>
      </c>
      <c r="L102" s="1792" t="s">
        <v>2393</v>
      </c>
      <c r="M102" s="1389" t="s">
        <v>2152</v>
      </c>
      <c r="N102" s="1389" t="s">
        <v>21</v>
      </c>
      <c r="O102" s="1389" t="s">
        <v>21</v>
      </c>
      <c r="P102" s="1392" t="s">
        <v>2398</v>
      </c>
      <c r="Q102" s="1969" t="s">
        <v>2391</v>
      </c>
    </row>
    <row r="103" spans="2:17" ht="45" x14ac:dyDescent="0.25">
      <c r="B103" s="1412"/>
      <c r="C103" s="1412"/>
      <c r="D103" s="1392"/>
      <c r="E103" s="1392"/>
      <c r="F103" s="1392"/>
      <c r="G103" s="1392"/>
      <c r="H103" s="1822"/>
      <c r="I103" s="2325"/>
      <c r="J103" s="104" t="s">
        <v>308</v>
      </c>
      <c r="K103" s="107" t="s">
        <v>2397</v>
      </c>
      <c r="L103" s="1792"/>
      <c r="M103" s="1389"/>
      <c r="N103" s="1389"/>
      <c r="O103" s="1389"/>
      <c r="P103" s="1392"/>
      <c r="Q103" s="1971"/>
    </row>
    <row r="104" spans="2:17" ht="45" x14ac:dyDescent="0.25">
      <c r="B104" s="1969" t="s">
        <v>2347</v>
      </c>
      <c r="C104" s="1969" t="s">
        <v>2346</v>
      </c>
      <c r="D104" s="1577" t="s">
        <v>2396</v>
      </c>
      <c r="E104" s="1577">
        <v>64720716</v>
      </c>
      <c r="F104" s="1577" t="s">
        <v>136</v>
      </c>
      <c r="G104" s="1577" t="s">
        <v>2221</v>
      </c>
      <c r="H104" s="1639">
        <v>39436</v>
      </c>
      <c r="I104" s="2323" t="s">
        <v>368</v>
      </c>
      <c r="J104" s="104" t="s">
        <v>2395</v>
      </c>
      <c r="K104" s="107" t="s">
        <v>2394</v>
      </c>
      <c r="L104" s="1642" t="s">
        <v>2393</v>
      </c>
      <c r="M104" s="1403" t="s">
        <v>2152</v>
      </c>
      <c r="N104" s="1403" t="s">
        <v>21</v>
      </c>
      <c r="O104" s="1403" t="s">
        <v>575</v>
      </c>
      <c r="P104" s="739" t="s">
        <v>2392</v>
      </c>
      <c r="Q104" s="1969" t="s">
        <v>2391</v>
      </c>
    </row>
    <row r="105" spans="2:17" ht="135" x14ac:dyDescent="0.25">
      <c r="B105" s="1971"/>
      <c r="C105" s="1971"/>
      <c r="D105" s="1579"/>
      <c r="E105" s="1579"/>
      <c r="F105" s="1579"/>
      <c r="G105" s="1579"/>
      <c r="H105" s="1641"/>
      <c r="I105" s="2326"/>
      <c r="J105" s="104" t="s">
        <v>2390</v>
      </c>
      <c r="K105" s="107" t="s">
        <v>2389</v>
      </c>
      <c r="L105" s="1644"/>
      <c r="M105" s="1404"/>
      <c r="N105" s="1404"/>
      <c r="O105" s="1404"/>
      <c r="P105" s="739" t="s">
        <v>2388</v>
      </c>
      <c r="Q105" s="1971"/>
    </row>
    <row r="106" spans="2:17" ht="150" x14ac:dyDescent="0.25">
      <c r="B106" s="1010" t="s">
        <v>2382</v>
      </c>
      <c r="C106" s="1010" t="s">
        <v>2346</v>
      </c>
      <c r="D106" s="739" t="s">
        <v>2387</v>
      </c>
      <c r="E106" s="739">
        <v>23176129</v>
      </c>
      <c r="F106" s="739" t="s">
        <v>520</v>
      </c>
      <c r="G106" s="739" t="s">
        <v>2386</v>
      </c>
      <c r="H106" s="752">
        <v>40719</v>
      </c>
      <c r="I106" s="1021" t="s">
        <v>368</v>
      </c>
      <c r="J106" s="104" t="s">
        <v>2385</v>
      </c>
      <c r="K106" s="107" t="s">
        <v>2384</v>
      </c>
      <c r="L106" s="757"/>
      <c r="M106" s="746"/>
      <c r="N106" s="746" t="s">
        <v>235</v>
      </c>
      <c r="O106" s="746" t="s">
        <v>575</v>
      </c>
      <c r="P106" s="739" t="s">
        <v>2383</v>
      </c>
      <c r="Q106" s="1010" t="s">
        <v>2352</v>
      </c>
    </row>
    <row r="107" spans="2:17" ht="45" x14ac:dyDescent="0.25">
      <c r="B107" s="1969" t="s">
        <v>2382</v>
      </c>
      <c r="C107" s="1969" t="s">
        <v>2346</v>
      </c>
      <c r="D107" s="1577" t="s">
        <v>2381</v>
      </c>
      <c r="E107" s="1577">
        <v>92259543</v>
      </c>
      <c r="F107" s="1577" t="s">
        <v>278</v>
      </c>
      <c r="G107" s="1577" t="s">
        <v>2380</v>
      </c>
      <c r="H107" s="1639">
        <v>38542</v>
      </c>
      <c r="I107" s="2323" t="s">
        <v>368</v>
      </c>
      <c r="J107" s="104" t="s">
        <v>2379</v>
      </c>
      <c r="K107" s="107" t="s">
        <v>2378</v>
      </c>
      <c r="L107" s="1642" t="s">
        <v>2377</v>
      </c>
      <c r="M107" s="1403" t="s">
        <v>1150</v>
      </c>
      <c r="N107" s="1403" t="s">
        <v>235</v>
      </c>
      <c r="O107" s="1403" t="s">
        <v>575</v>
      </c>
      <c r="P107" s="1577" t="s">
        <v>2376</v>
      </c>
      <c r="Q107" s="1969" t="s">
        <v>2375</v>
      </c>
    </row>
    <row r="108" spans="2:17" ht="60" x14ac:dyDescent="0.25">
      <c r="B108" s="1970"/>
      <c r="C108" s="1970"/>
      <c r="D108" s="1578"/>
      <c r="E108" s="1578"/>
      <c r="F108" s="1578"/>
      <c r="G108" s="1578"/>
      <c r="H108" s="1640"/>
      <c r="I108" s="2324"/>
      <c r="J108" s="104" t="s">
        <v>2374</v>
      </c>
      <c r="K108" s="107" t="s">
        <v>2373</v>
      </c>
      <c r="L108" s="1643"/>
      <c r="M108" s="1397"/>
      <c r="N108" s="1397"/>
      <c r="O108" s="1397"/>
      <c r="P108" s="1578"/>
      <c r="Q108" s="1970"/>
    </row>
    <row r="109" spans="2:17" ht="75" x14ac:dyDescent="0.25">
      <c r="B109" s="1971"/>
      <c r="C109" s="1971"/>
      <c r="D109" s="1579"/>
      <c r="E109" s="1579"/>
      <c r="F109" s="1579"/>
      <c r="G109" s="1579"/>
      <c r="H109" s="1641"/>
      <c r="I109" s="2326"/>
      <c r="J109" s="104" t="s">
        <v>2372</v>
      </c>
      <c r="K109" s="107" t="s">
        <v>2371</v>
      </c>
      <c r="L109" s="1644"/>
      <c r="M109" s="1404"/>
      <c r="N109" s="1404"/>
      <c r="O109" s="1404"/>
      <c r="P109" s="1579"/>
      <c r="Q109" s="1971"/>
    </row>
    <row r="110" spans="2:17" ht="90" x14ac:dyDescent="0.25">
      <c r="B110" s="1577" t="s">
        <v>2370</v>
      </c>
      <c r="C110" s="1704" t="s">
        <v>111</v>
      </c>
      <c r="D110" s="1577" t="s">
        <v>2369</v>
      </c>
      <c r="E110" s="1577">
        <v>64721806</v>
      </c>
      <c r="F110" s="1577" t="s">
        <v>520</v>
      </c>
      <c r="G110" s="1577" t="s">
        <v>2221</v>
      </c>
      <c r="H110" s="1639">
        <v>39436</v>
      </c>
      <c r="I110" s="2323" t="s">
        <v>368</v>
      </c>
      <c r="J110" s="104" t="s">
        <v>2368</v>
      </c>
      <c r="K110" s="107" t="s">
        <v>2367</v>
      </c>
      <c r="L110" s="1642" t="s">
        <v>2366</v>
      </c>
      <c r="M110" s="1403" t="s">
        <v>2152</v>
      </c>
      <c r="N110" s="1403" t="s">
        <v>235</v>
      </c>
      <c r="O110" s="1403" t="s">
        <v>235</v>
      </c>
      <c r="P110" s="744" t="s">
        <v>2365</v>
      </c>
      <c r="Q110" s="1704"/>
    </row>
    <row r="111" spans="2:17" ht="45" x14ac:dyDescent="0.25">
      <c r="B111" s="1578"/>
      <c r="C111" s="1705"/>
      <c r="D111" s="1578"/>
      <c r="E111" s="1578"/>
      <c r="F111" s="1578"/>
      <c r="G111" s="1578"/>
      <c r="H111" s="1640"/>
      <c r="I111" s="2324"/>
      <c r="J111" s="104" t="s">
        <v>2364</v>
      </c>
      <c r="K111" s="107" t="s">
        <v>2363</v>
      </c>
      <c r="L111" s="1643"/>
      <c r="M111" s="1397"/>
      <c r="N111" s="1397"/>
      <c r="O111" s="1397"/>
      <c r="P111" s="744" t="s">
        <v>2362</v>
      </c>
      <c r="Q111" s="1705"/>
    </row>
    <row r="112" spans="2:17" ht="105" x14ac:dyDescent="0.25">
      <c r="B112" s="1579"/>
      <c r="C112" s="1706"/>
      <c r="D112" s="1579"/>
      <c r="E112" s="1579"/>
      <c r="F112" s="1579"/>
      <c r="G112" s="1579"/>
      <c r="H112" s="1641"/>
      <c r="I112" s="2326"/>
      <c r="J112" s="104" t="s">
        <v>2361</v>
      </c>
      <c r="K112" s="107" t="s">
        <v>2360</v>
      </c>
      <c r="L112" s="1644"/>
      <c r="M112" s="1404"/>
      <c r="N112" s="1404"/>
      <c r="O112" s="1404"/>
      <c r="P112" s="744" t="s">
        <v>2359</v>
      </c>
      <c r="Q112" s="1706"/>
    </row>
    <row r="113" spans="2:17" ht="75" x14ac:dyDescent="0.25">
      <c r="B113" s="1969" t="s">
        <v>2347</v>
      </c>
      <c r="C113" s="1969" t="s">
        <v>2346</v>
      </c>
      <c r="D113" s="1577" t="s">
        <v>2358</v>
      </c>
      <c r="E113" s="1577">
        <v>15050898</v>
      </c>
      <c r="F113" s="1577" t="s">
        <v>2034</v>
      </c>
      <c r="G113" s="1577" t="s">
        <v>2357</v>
      </c>
      <c r="H113" s="1639">
        <v>35377</v>
      </c>
      <c r="I113" s="2323" t="s">
        <v>2155</v>
      </c>
      <c r="J113" s="104" t="s">
        <v>2356</v>
      </c>
      <c r="K113" s="107" t="s">
        <v>2355</v>
      </c>
      <c r="L113" s="1642" t="s">
        <v>2354</v>
      </c>
      <c r="M113" s="1403" t="s">
        <v>2152</v>
      </c>
      <c r="N113" s="1403" t="s">
        <v>575</v>
      </c>
      <c r="O113" s="1403" t="s">
        <v>575</v>
      </c>
      <c r="P113" s="1577" t="s">
        <v>2353</v>
      </c>
      <c r="Q113" s="1969" t="s">
        <v>2352</v>
      </c>
    </row>
    <row r="114" spans="2:17" ht="30" x14ac:dyDescent="0.25">
      <c r="B114" s="1970"/>
      <c r="C114" s="1970"/>
      <c r="D114" s="1578"/>
      <c r="E114" s="1578"/>
      <c r="F114" s="1578"/>
      <c r="G114" s="1578"/>
      <c r="H114" s="1640"/>
      <c r="I114" s="2324"/>
      <c r="J114" s="104" t="s">
        <v>2351</v>
      </c>
      <c r="K114" s="107" t="s">
        <v>2350</v>
      </c>
      <c r="L114" s="1643"/>
      <c r="M114" s="1397"/>
      <c r="N114" s="1397"/>
      <c r="O114" s="1397"/>
      <c r="P114" s="1578"/>
      <c r="Q114" s="1970"/>
    </row>
    <row r="115" spans="2:17" ht="30" x14ac:dyDescent="0.25">
      <c r="B115" s="1971"/>
      <c r="C115" s="1971"/>
      <c r="D115" s="1579"/>
      <c r="E115" s="1579"/>
      <c r="F115" s="1579"/>
      <c r="G115" s="1579"/>
      <c r="H115" s="1641"/>
      <c r="I115" s="2326"/>
      <c r="J115" s="104" t="s">
        <v>2349</v>
      </c>
      <c r="K115" s="107" t="s">
        <v>2348</v>
      </c>
      <c r="L115" s="1644"/>
      <c r="M115" s="1404"/>
      <c r="N115" s="1404"/>
      <c r="O115" s="1404"/>
      <c r="P115" s="1579"/>
      <c r="Q115" s="1971"/>
    </row>
    <row r="116" spans="2:17" ht="105" x14ac:dyDescent="0.25">
      <c r="B116" s="1969" t="s">
        <v>2347</v>
      </c>
      <c r="C116" s="1969" t="s">
        <v>2346</v>
      </c>
      <c r="D116" s="1577" t="s">
        <v>2345</v>
      </c>
      <c r="E116" s="1577">
        <v>1100682655</v>
      </c>
      <c r="F116" s="1577" t="s">
        <v>2344</v>
      </c>
      <c r="G116" s="1577" t="s">
        <v>2221</v>
      </c>
      <c r="H116" s="1639">
        <v>40522</v>
      </c>
      <c r="I116" s="2323" t="s">
        <v>368</v>
      </c>
      <c r="J116" s="104" t="s">
        <v>2343</v>
      </c>
      <c r="K116" s="107" t="s">
        <v>2342</v>
      </c>
      <c r="L116" s="1642" t="s">
        <v>2341</v>
      </c>
      <c r="M116" s="1403" t="s">
        <v>1150</v>
      </c>
      <c r="N116" s="1403" t="s">
        <v>21</v>
      </c>
      <c r="O116" s="1403" t="s">
        <v>575</v>
      </c>
      <c r="P116" s="744" t="s">
        <v>2340</v>
      </c>
      <c r="Q116" s="1969" t="s">
        <v>2339</v>
      </c>
    </row>
    <row r="117" spans="2:17" ht="30" x14ac:dyDescent="0.25">
      <c r="B117" s="1971"/>
      <c r="C117" s="1971"/>
      <c r="D117" s="1579"/>
      <c r="E117" s="1579"/>
      <c r="F117" s="1579"/>
      <c r="G117" s="1579"/>
      <c r="H117" s="1641"/>
      <c r="I117" s="2326"/>
      <c r="J117" s="104" t="s">
        <v>2338</v>
      </c>
      <c r="K117" s="107" t="s">
        <v>2337</v>
      </c>
      <c r="L117" s="1644"/>
      <c r="M117" s="1404"/>
      <c r="N117" s="1404"/>
      <c r="O117" s="1404"/>
      <c r="P117" s="744" t="s">
        <v>2336</v>
      </c>
      <c r="Q117" s="1971"/>
    </row>
    <row r="118" spans="2:17" x14ac:dyDescent="0.25">
      <c r="B118" s="739"/>
      <c r="C118" s="774"/>
      <c r="D118" s="739"/>
      <c r="E118" s="739"/>
      <c r="F118" s="739"/>
      <c r="G118" s="739"/>
      <c r="H118" s="752"/>
      <c r="I118" s="1021"/>
      <c r="J118" s="104"/>
      <c r="K118" s="107"/>
      <c r="L118" s="757"/>
      <c r="M118" s="746"/>
      <c r="N118" s="746"/>
      <c r="O118" s="746"/>
      <c r="P118" s="739"/>
      <c r="Q118" s="746"/>
    </row>
    <row r="119" spans="2:17" x14ac:dyDescent="0.25">
      <c r="B119" s="36"/>
      <c r="C119" s="119"/>
      <c r="D119" s="36"/>
      <c r="E119" s="36"/>
      <c r="F119" s="119"/>
      <c r="G119" s="36"/>
      <c r="H119" s="1009"/>
      <c r="I119" s="119"/>
      <c r="J119" s="259"/>
      <c r="K119" s="117"/>
      <c r="L119" s="259"/>
      <c r="M119" s="29"/>
      <c r="N119" s="29"/>
      <c r="O119" s="29"/>
      <c r="P119" s="29"/>
      <c r="Q119" s="259"/>
    </row>
    <row r="120" spans="2:17" x14ac:dyDescent="0.25">
      <c r="B120" s="36"/>
      <c r="C120" s="119"/>
      <c r="D120" s="36"/>
      <c r="E120" s="36"/>
      <c r="F120" s="119"/>
      <c r="G120" s="36"/>
      <c r="H120" s="29"/>
      <c r="I120" s="29"/>
      <c r="J120" s="29"/>
      <c r="K120" s="29"/>
      <c r="L120" s="29"/>
      <c r="M120" s="29"/>
      <c r="N120" s="29"/>
      <c r="O120" s="29"/>
      <c r="P120" s="29"/>
      <c r="Q120" s="29"/>
    </row>
    <row r="121" spans="2:17" ht="15.75" thickBot="1" x14ac:dyDescent="0.3"/>
    <row r="122" spans="2:17" ht="27" thickBot="1" x14ac:dyDescent="0.3">
      <c r="B122" s="1393" t="s">
        <v>143</v>
      </c>
      <c r="C122" s="1394"/>
      <c r="D122" s="1394"/>
      <c r="E122" s="1394"/>
      <c r="F122" s="1394"/>
      <c r="G122" s="1394"/>
      <c r="H122" s="1394"/>
      <c r="I122" s="1394"/>
      <c r="J122" s="1394"/>
      <c r="K122" s="1394"/>
      <c r="L122" s="1394"/>
      <c r="M122" s="1394"/>
      <c r="N122" s="1395"/>
    </row>
    <row r="125" spans="2:17" ht="30" x14ac:dyDescent="0.25">
      <c r="B125" s="92" t="s">
        <v>19</v>
      </c>
      <c r="C125" s="92" t="s">
        <v>144</v>
      </c>
      <c r="D125" s="1387" t="s">
        <v>77</v>
      </c>
      <c r="E125" s="1388"/>
    </row>
    <row r="126" spans="2:17" x14ac:dyDescent="0.25">
      <c r="B126" s="120" t="s">
        <v>145</v>
      </c>
      <c r="C126" s="746" t="s">
        <v>235</v>
      </c>
      <c r="D126" s="1392" t="s">
        <v>2335</v>
      </c>
      <c r="E126" s="1392"/>
    </row>
    <row r="129" spans="1:26" ht="26.25" x14ac:dyDescent="0.25">
      <c r="B129" s="1408" t="s">
        <v>146</v>
      </c>
      <c r="C129" s="1409"/>
      <c r="D129" s="1409"/>
      <c r="E129" s="1409"/>
      <c r="F129" s="1409"/>
      <c r="G129" s="1409"/>
      <c r="H129" s="1409"/>
      <c r="I129" s="1409"/>
      <c r="J129" s="1409"/>
      <c r="K129" s="1409"/>
      <c r="L129" s="1409"/>
      <c r="M129" s="1409"/>
      <c r="N129" s="1409"/>
      <c r="O129" s="1409"/>
      <c r="P129" s="1409"/>
    </row>
    <row r="131" spans="1:26" ht="15.75" thickBot="1" x14ac:dyDescent="0.3"/>
    <row r="132" spans="1:26" ht="27" thickBot="1" x14ac:dyDescent="0.3">
      <c r="B132" s="1393" t="s">
        <v>147</v>
      </c>
      <c r="C132" s="1394"/>
      <c r="D132" s="1394"/>
      <c r="E132" s="1394"/>
      <c r="F132" s="1394"/>
      <c r="G132" s="1394"/>
      <c r="H132" s="1394"/>
      <c r="I132" s="1394"/>
      <c r="J132" s="1394"/>
      <c r="K132" s="1394"/>
      <c r="L132" s="1394"/>
      <c r="M132" s="1394"/>
      <c r="N132" s="1395"/>
    </row>
    <row r="134" spans="1:26" ht="15.75" thickBot="1" x14ac:dyDescent="0.3">
      <c r="M134" s="46"/>
      <c r="N134" s="46"/>
    </row>
    <row r="135" spans="1:26" s="13" customFormat="1" ht="60" x14ac:dyDescent="0.25">
      <c r="B135" s="47" t="s">
        <v>35</v>
      </c>
      <c r="C135" s="47" t="s">
        <v>36</v>
      </c>
      <c r="D135" s="47" t="s">
        <v>37</v>
      </c>
      <c r="E135" s="47" t="s">
        <v>38</v>
      </c>
      <c r="F135" s="47" t="s">
        <v>39</v>
      </c>
      <c r="G135" s="47" t="s">
        <v>40</v>
      </c>
      <c r="H135" s="47" t="s">
        <v>41</v>
      </c>
      <c r="I135" s="47" t="s">
        <v>42</v>
      </c>
      <c r="J135" s="47" t="s">
        <v>43</v>
      </c>
      <c r="K135" s="47" t="s">
        <v>44</v>
      </c>
      <c r="L135" s="47" t="s">
        <v>45</v>
      </c>
      <c r="M135" s="48" t="s">
        <v>46</v>
      </c>
      <c r="N135" s="47" t="s">
        <v>47</v>
      </c>
      <c r="O135" s="47" t="s">
        <v>48</v>
      </c>
      <c r="P135" s="49" t="s">
        <v>49</v>
      </c>
      <c r="Q135" s="49" t="s">
        <v>50</v>
      </c>
    </row>
    <row r="136" spans="1:26" s="62" customFormat="1" x14ac:dyDescent="0.25">
      <c r="A136" s="50">
        <v>1</v>
      </c>
      <c r="B136" s="76" t="s">
        <v>2330</v>
      </c>
      <c r="C136" s="71" t="s">
        <v>2329</v>
      </c>
      <c r="D136" s="71" t="s">
        <v>2328</v>
      </c>
      <c r="E136" s="76">
        <v>701820110091</v>
      </c>
      <c r="F136" s="73" t="s">
        <v>235</v>
      </c>
      <c r="G136" s="225">
        <v>1</v>
      </c>
      <c r="H136" s="226">
        <v>40576</v>
      </c>
      <c r="I136" s="1019">
        <v>40908</v>
      </c>
      <c r="J136" s="74" t="s">
        <v>575</v>
      </c>
      <c r="K136" s="227">
        <v>10.86</v>
      </c>
      <c r="L136" s="227">
        <v>0</v>
      </c>
      <c r="M136" s="1008">
        <v>210</v>
      </c>
      <c r="N136" s="1008">
        <v>210</v>
      </c>
      <c r="O136" s="77">
        <v>108887715</v>
      </c>
      <c r="P136" s="77" t="s">
        <v>2334</v>
      </c>
      <c r="Q136" s="65"/>
      <c r="R136" s="61"/>
      <c r="S136" s="61"/>
      <c r="T136" s="61"/>
      <c r="U136" s="61"/>
      <c r="V136" s="61"/>
      <c r="W136" s="61"/>
      <c r="X136" s="61"/>
      <c r="Y136" s="61"/>
      <c r="Z136" s="61"/>
    </row>
    <row r="137" spans="1:26" s="62" customFormat="1" x14ac:dyDescent="0.25">
      <c r="A137" s="50">
        <f t="shared" ref="A137:A143" si="1">+A136+1</f>
        <v>2</v>
      </c>
      <c r="B137" s="76" t="s">
        <v>2330</v>
      </c>
      <c r="C137" s="71" t="s">
        <v>2329</v>
      </c>
      <c r="D137" s="71" t="s">
        <v>2328</v>
      </c>
      <c r="E137" s="76">
        <v>701820120150</v>
      </c>
      <c r="F137" s="73" t="s">
        <v>235</v>
      </c>
      <c r="G137" s="225">
        <v>1</v>
      </c>
      <c r="H137" s="226">
        <v>40923</v>
      </c>
      <c r="I137" s="1020">
        <v>41273</v>
      </c>
      <c r="J137" s="74" t="s">
        <v>575</v>
      </c>
      <c r="K137" s="227">
        <v>11.05</v>
      </c>
      <c r="L137" s="227">
        <v>0</v>
      </c>
      <c r="M137" s="227">
        <v>96</v>
      </c>
      <c r="N137" s="227">
        <v>96</v>
      </c>
      <c r="O137" s="77">
        <v>41919439</v>
      </c>
      <c r="P137" s="77" t="s">
        <v>2333</v>
      </c>
      <c r="Q137" s="65"/>
      <c r="R137" s="61"/>
      <c r="S137" s="61"/>
      <c r="T137" s="61"/>
      <c r="U137" s="61"/>
      <c r="V137" s="61"/>
      <c r="W137" s="61"/>
      <c r="X137" s="61"/>
      <c r="Y137" s="61"/>
      <c r="Z137" s="61"/>
    </row>
    <row r="138" spans="1:26" s="62" customFormat="1" x14ac:dyDescent="0.25">
      <c r="A138" s="50">
        <f t="shared" si="1"/>
        <v>3</v>
      </c>
      <c r="B138" s="76" t="s">
        <v>2330</v>
      </c>
      <c r="C138" s="71" t="s">
        <v>2332</v>
      </c>
      <c r="D138" s="71" t="s">
        <v>2328</v>
      </c>
      <c r="E138" s="76">
        <v>701820130160</v>
      </c>
      <c r="F138" s="73" t="s">
        <v>235</v>
      </c>
      <c r="G138" s="225">
        <v>1</v>
      </c>
      <c r="H138" s="226">
        <v>41297</v>
      </c>
      <c r="I138" s="1019">
        <v>41638</v>
      </c>
      <c r="J138" s="74" t="s">
        <v>575</v>
      </c>
      <c r="K138" s="227">
        <v>11.23</v>
      </c>
      <c r="L138" s="227">
        <v>0</v>
      </c>
      <c r="M138" s="1007">
        <v>200</v>
      </c>
      <c r="N138" s="1007">
        <v>200</v>
      </c>
      <c r="O138" s="77">
        <v>168753985</v>
      </c>
      <c r="P138" s="77" t="s">
        <v>2331</v>
      </c>
      <c r="Q138" s="65"/>
      <c r="R138" s="61"/>
      <c r="S138" s="61"/>
      <c r="T138" s="61"/>
      <c r="U138" s="61"/>
      <c r="V138" s="61"/>
      <c r="W138" s="61"/>
      <c r="X138" s="61"/>
      <c r="Y138" s="61"/>
      <c r="Z138" s="61"/>
    </row>
    <row r="139" spans="1:26" s="62" customFormat="1" x14ac:dyDescent="0.25">
      <c r="A139" s="50">
        <f t="shared" si="1"/>
        <v>4</v>
      </c>
      <c r="B139" s="76" t="s">
        <v>2330</v>
      </c>
      <c r="C139" s="71" t="s">
        <v>2329</v>
      </c>
      <c r="D139" s="71" t="s">
        <v>2328</v>
      </c>
      <c r="E139" s="76">
        <v>701820140141</v>
      </c>
      <c r="F139" s="73" t="s">
        <v>235</v>
      </c>
      <c r="G139" s="228">
        <v>1</v>
      </c>
      <c r="H139" s="226">
        <v>41660</v>
      </c>
      <c r="I139" s="74">
        <v>41912</v>
      </c>
      <c r="J139" s="74" t="s">
        <v>575</v>
      </c>
      <c r="K139" s="227">
        <v>8.0299999999999994</v>
      </c>
      <c r="L139" s="74"/>
      <c r="M139" s="76">
        <v>480</v>
      </c>
      <c r="N139" s="76">
        <v>480</v>
      </c>
      <c r="O139" s="77">
        <v>141159040</v>
      </c>
      <c r="P139" s="77" t="s">
        <v>2327</v>
      </c>
      <c r="Q139" s="65"/>
      <c r="R139" s="61"/>
      <c r="S139" s="61"/>
      <c r="T139" s="61"/>
      <c r="U139" s="61"/>
      <c r="V139" s="61"/>
      <c r="W139" s="61"/>
      <c r="X139" s="61"/>
      <c r="Y139" s="61"/>
      <c r="Z139" s="61"/>
    </row>
    <row r="140" spans="1:26" s="62" customFormat="1" x14ac:dyDescent="0.25">
      <c r="A140" s="50">
        <f t="shared" si="1"/>
        <v>5</v>
      </c>
      <c r="B140" s="71"/>
      <c r="C140" s="72"/>
      <c r="D140" s="71"/>
      <c r="E140" s="227"/>
      <c r="F140" s="73"/>
      <c r="G140" s="73"/>
      <c r="H140" s="73"/>
      <c r="I140" s="74"/>
      <c r="J140" s="74"/>
      <c r="K140" s="227"/>
      <c r="L140" s="74"/>
      <c r="M140" s="75"/>
      <c r="N140" s="75"/>
      <c r="O140" s="77"/>
      <c r="P140" s="77"/>
      <c r="Q140" s="65"/>
      <c r="R140" s="61"/>
      <c r="S140" s="61"/>
      <c r="T140" s="61"/>
      <c r="U140" s="61"/>
      <c r="V140" s="61"/>
      <c r="W140" s="61"/>
      <c r="X140" s="61"/>
      <c r="Y140" s="61"/>
      <c r="Z140" s="61"/>
    </row>
    <row r="141" spans="1:26" s="62" customFormat="1" x14ac:dyDescent="0.25">
      <c r="A141" s="50">
        <f t="shared" si="1"/>
        <v>6</v>
      </c>
      <c r="B141" s="71"/>
      <c r="C141" s="72"/>
      <c r="D141" s="71"/>
      <c r="E141" s="228"/>
      <c r="F141" s="73"/>
      <c r="G141" s="73"/>
      <c r="H141" s="73"/>
      <c r="I141" s="74"/>
      <c r="J141" s="74"/>
      <c r="K141" s="74"/>
      <c r="L141" s="74"/>
      <c r="M141" s="75"/>
      <c r="N141" s="75"/>
      <c r="O141" s="77"/>
      <c r="P141" s="77"/>
      <c r="Q141" s="65"/>
      <c r="R141" s="61"/>
      <c r="S141" s="61"/>
      <c r="T141" s="61"/>
      <c r="U141" s="61"/>
      <c r="V141" s="61"/>
      <c r="W141" s="61"/>
      <c r="X141" s="61"/>
      <c r="Y141" s="61"/>
      <c r="Z141" s="61"/>
    </row>
    <row r="142" spans="1:26" s="62" customFormat="1" x14ac:dyDescent="0.25">
      <c r="A142" s="50">
        <f t="shared" si="1"/>
        <v>7</v>
      </c>
      <c r="B142" s="71"/>
      <c r="C142" s="72"/>
      <c r="D142" s="71"/>
      <c r="E142" s="228"/>
      <c r="F142" s="73"/>
      <c r="G142" s="73"/>
      <c r="H142" s="73"/>
      <c r="I142" s="74"/>
      <c r="J142" s="74"/>
      <c r="K142" s="74"/>
      <c r="L142" s="74"/>
      <c r="M142" s="75"/>
      <c r="N142" s="75"/>
      <c r="O142" s="77"/>
      <c r="P142" s="77"/>
      <c r="Q142" s="65"/>
      <c r="R142" s="61"/>
      <c r="S142" s="61"/>
      <c r="T142" s="61"/>
      <c r="U142" s="61"/>
      <c r="V142" s="61"/>
      <c r="W142" s="61"/>
      <c r="X142" s="61"/>
      <c r="Y142" s="61"/>
      <c r="Z142" s="61"/>
    </row>
    <row r="143" spans="1:26" s="62" customFormat="1" x14ac:dyDescent="0.25">
      <c r="A143" s="50">
        <f t="shared" si="1"/>
        <v>8</v>
      </c>
      <c r="B143" s="71"/>
      <c r="C143" s="72"/>
      <c r="D143" s="71"/>
      <c r="E143" s="228"/>
      <c r="F143" s="73"/>
      <c r="G143" s="73"/>
      <c r="H143" s="73"/>
      <c r="I143" s="74"/>
      <c r="J143" s="74"/>
      <c r="K143" s="74"/>
      <c r="L143" s="74"/>
      <c r="M143" s="75"/>
      <c r="N143" s="75"/>
      <c r="O143" s="77"/>
      <c r="P143" s="77"/>
      <c r="Q143" s="65"/>
      <c r="R143" s="61"/>
      <c r="S143" s="61"/>
      <c r="T143" s="61"/>
      <c r="U143" s="61"/>
      <c r="V143" s="61"/>
      <c r="W143" s="61"/>
      <c r="X143" s="61"/>
      <c r="Y143" s="61"/>
      <c r="Z143" s="61"/>
    </row>
    <row r="144" spans="1:26" s="62" customFormat="1" x14ac:dyDescent="0.25">
      <c r="A144" s="50"/>
      <c r="B144" s="78" t="s">
        <v>30</v>
      </c>
      <c r="C144" s="72"/>
      <c r="D144" s="71"/>
      <c r="E144" s="228"/>
      <c r="F144" s="73"/>
      <c r="G144" s="73"/>
      <c r="H144" s="73"/>
      <c r="I144" s="74"/>
      <c r="J144" s="74"/>
      <c r="K144" s="79">
        <f>SUM(K136:K143)</f>
        <v>41.17</v>
      </c>
      <c r="L144" s="79">
        <f>SUM(L136:L143)</f>
        <v>0</v>
      </c>
      <c r="M144" s="251">
        <f>SUM(M136:M143)</f>
        <v>986</v>
      </c>
      <c r="N144" s="79">
        <f>SUM(N136:N143)</f>
        <v>986</v>
      </c>
      <c r="O144" s="77"/>
      <c r="P144" s="77"/>
      <c r="Q144" s="81"/>
    </row>
    <row r="145" spans="2:17" x14ac:dyDescent="0.25">
      <c r="B145" s="82"/>
      <c r="C145" s="82"/>
      <c r="D145" s="82"/>
      <c r="E145" s="83"/>
      <c r="F145" s="82"/>
      <c r="G145" s="82"/>
      <c r="H145" s="82"/>
      <c r="I145" s="82"/>
      <c r="J145" s="82"/>
      <c r="K145" s="82"/>
      <c r="L145" s="82"/>
      <c r="M145" s="82"/>
      <c r="N145" s="82"/>
      <c r="O145" s="82"/>
      <c r="P145" s="82"/>
    </row>
    <row r="146" spans="2:17" ht="18.75" x14ac:dyDescent="0.25">
      <c r="B146" s="86" t="s">
        <v>151</v>
      </c>
      <c r="C146" s="133">
        <f>+K144</f>
        <v>41.17</v>
      </c>
      <c r="H146" s="89"/>
      <c r="I146" s="89"/>
      <c r="J146" s="89"/>
      <c r="K146" s="89"/>
      <c r="L146" s="89"/>
      <c r="M146" s="89"/>
      <c r="N146" s="82"/>
      <c r="O146" s="82"/>
      <c r="P146" s="82"/>
    </row>
    <row r="148" spans="2:17" ht="15.75" thickBot="1" x14ac:dyDescent="0.3"/>
    <row r="149" spans="2:17" ht="30.75" thickBot="1" x14ac:dyDescent="0.3">
      <c r="B149" s="134" t="s">
        <v>152</v>
      </c>
      <c r="C149" s="135" t="s">
        <v>153</v>
      </c>
      <c r="D149" s="134" t="s">
        <v>29</v>
      </c>
      <c r="E149" s="135" t="s">
        <v>154</v>
      </c>
    </row>
    <row r="150" spans="2:17" x14ac:dyDescent="0.25">
      <c r="B150" s="136" t="s">
        <v>155</v>
      </c>
      <c r="C150" s="137">
        <v>20</v>
      </c>
      <c r="D150" s="624"/>
      <c r="E150" s="1648">
        <f>+D150+D151+D152</f>
        <v>40</v>
      </c>
    </row>
    <row r="151" spans="2:17" x14ac:dyDescent="0.25">
      <c r="B151" s="136" t="s">
        <v>156</v>
      </c>
      <c r="C151" s="740">
        <v>30</v>
      </c>
      <c r="D151" s="779"/>
      <c r="E151" s="1649"/>
    </row>
    <row r="152" spans="2:17" ht="15.75" thickBot="1" x14ac:dyDescent="0.3">
      <c r="B152" s="136" t="s">
        <v>157</v>
      </c>
      <c r="C152" s="139">
        <v>40</v>
      </c>
      <c r="D152" s="625">
        <v>40</v>
      </c>
      <c r="E152" s="1650"/>
    </row>
    <row r="154" spans="2:17" ht="15.75" thickBot="1" x14ac:dyDescent="0.3"/>
    <row r="155" spans="2:17" ht="27" thickBot="1" x14ac:dyDescent="0.3">
      <c r="B155" s="1393" t="s">
        <v>158</v>
      </c>
      <c r="C155" s="1394"/>
      <c r="D155" s="1394"/>
      <c r="E155" s="1394"/>
      <c r="F155" s="1394"/>
      <c r="G155" s="1394"/>
      <c r="H155" s="1394"/>
      <c r="I155" s="1394"/>
      <c r="J155" s="1394"/>
      <c r="K155" s="1394"/>
      <c r="L155" s="1394"/>
      <c r="M155" s="1394"/>
      <c r="N155" s="1395"/>
    </row>
    <row r="157" spans="2:17" ht="75" x14ac:dyDescent="0.25">
      <c r="B157" s="91" t="s">
        <v>87</v>
      </c>
      <c r="C157" s="91" t="s">
        <v>88</v>
      </c>
      <c r="D157" s="91" t="s">
        <v>89</v>
      </c>
      <c r="E157" s="91" t="s">
        <v>90</v>
      </c>
      <c r="F157" s="91" t="s">
        <v>91</v>
      </c>
      <c r="G157" s="91" t="s">
        <v>92</v>
      </c>
      <c r="H157" s="91" t="s">
        <v>93</v>
      </c>
      <c r="I157" s="91" t="s">
        <v>94</v>
      </c>
      <c r="J157" s="1387" t="s">
        <v>95</v>
      </c>
      <c r="K157" s="1405"/>
      <c r="L157" s="1388"/>
      <c r="M157" s="91" t="s">
        <v>96</v>
      </c>
      <c r="N157" s="91" t="s">
        <v>97</v>
      </c>
      <c r="O157" s="91" t="s">
        <v>98</v>
      </c>
      <c r="P157" s="1387" t="s">
        <v>77</v>
      </c>
      <c r="Q157" s="1388"/>
    </row>
    <row r="158" spans="2:17" x14ac:dyDescent="0.25">
      <c r="B158" s="1704" t="s">
        <v>2195</v>
      </c>
      <c r="C158" s="1704" t="s">
        <v>2308</v>
      </c>
      <c r="D158" s="1577" t="s">
        <v>2326</v>
      </c>
      <c r="E158" s="1403">
        <v>92522718</v>
      </c>
      <c r="F158" s="1577" t="s">
        <v>2325</v>
      </c>
      <c r="G158" s="1577" t="s">
        <v>2324</v>
      </c>
      <c r="H158" s="1661">
        <v>37799</v>
      </c>
      <c r="I158" s="1445" t="s">
        <v>368</v>
      </c>
      <c r="J158" s="104" t="s">
        <v>2323</v>
      </c>
      <c r="K158" s="107" t="s">
        <v>2322</v>
      </c>
      <c r="L158" s="1475" t="s">
        <v>2321</v>
      </c>
      <c r="M158" s="1403" t="s">
        <v>235</v>
      </c>
      <c r="N158" s="1403" t="s">
        <v>21</v>
      </c>
      <c r="O158" s="1403" t="s">
        <v>21</v>
      </c>
      <c r="P158" s="1595" t="s">
        <v>2320</v>
      </c>
      <c r="Q158" s="1596"/>
    </row>
    <row r="159" spans="2:17" x14ac:dyDescent="0.25">
      <c r="B159" s="1705"/>
      <c r="C159" s="1705"/>
      <c r="D159" s="1578"/>
      <c r="E159" s="1397"/>
      <c r="F159" s="1578"/>
      <c r="G159" s="1578"/>
      <c r="H159" s="1699"/>
      <c r="I159" s="1454"/>
      <c r="J159" s="1004" t="s">
        <v>2319</v>
      </c>
      <c r="K159" s="362" t="s">
        <v>2318</v>
      </c>
      <c r="L159" s="1476"/>
      <c r="M159" s="1397"/>
      <c r="N159" s="1397"/>
      <c r="O159" s="1397"/>
      <c r="P159" s="1597"/>
      <c r="Q159" s="1598"/>
    </row>
    <row r="160" spans="2:17" x14ac:dyDescent="0.25">
      <c r="B160" s="1705"/>
      <c r="C160" s="1705"/>
      <c r="D160" s="1578"/>
      <c r="E160" s="1397"/>
      <c r="F160" s="1578"/>
      <c r="G160" s="1578"/>
      <c r="H160" s="1699"/>
      <c r="I160" s="1454"/>
      <c r="J160" s="1004" t="s">
        <v>2317</v>
      </c>
      <c r="K160" s="362" t="s">
        <v>2316</v>
      </c>
      <c r="L160" s="1476"/>
      <c r="M160" s="1397"/>
      <c r="N160" s="1397"/>
      <c r="O160" s="1397"/>
      <c r="P160" s="1597"/>
      <c r="Q160" s="1598"/>
    </row>
    <row r="161" spans="2:17" x14ac:dyDescent="0.25">
      <c r="B161" s="1705"/>
      <c r="C161" s="1705"/>
      <c r="D161" s="1578"/>
      <c r="E161" s="1397"/>
      <c r="F161" s="1578"/>
      <c r="G161" s="1578"/>
      <c r="H161" s="1699"/>
      <c r="I161" s="1454"/>
      <c r="J161" s="1004" t="s">
        <v>2315</v>
      </c>
      <c r="K161" s="362" t="s">
        <v>2314</v>
      </c>
      <c r="L161" s="1476"/>
      <c r="M161" s="1397"/>
      <c r="N161" s="1397"/>
      <c r="O161" s="1397"/>
      <c r="P161" s="1597"/>
      <c r="Q161" s="1598"/>
    </row>
    <row r="162" spans="2:17" ht="30" x14ac:dyDescent="0.25">
      <c r="B162" s="1705"/>
      <c r="C162" s="1705"/>
      <c r="D162" s="1578"/>
      <c r="E162" s="1397"/>
      <c r="F162" s="1578"/>
      <c r="G162" s="1578"/>
      <c r="H162" s="1699"/>
      <c r="I162" s="1454"/>
      <c r="J162" s="1004" t="s">
        <v>2313</v>
      </c>
      <c r="K162" s="362" t="s">
        <v>2312</v>
      </c>
      <c r="L162" s="1476"/>
      <c r="M162" s="1397"/>
      <c r="N162" s="1397"/>
      <c r="O162" s="1397"/>
      <c r="P162" s="1597"/>
      <c r="Q162" s="1598"/>
    </row>
    <row r="163" spans="2:17" x14ac:dyDescent="0.25">
      <c r="B163" s="1705"/>
      <c r="C163" s="1705"/>
      <c r="D163" s="1578"/>
      <c r="E163" s="1397"/>
      <c r="F163" s="1578"/>
      <c r="G163" s="1578"/>
      <c r="H163" s="1699"/>
      <c r="I163" s="1454"/>
      <c r="J163" s="1004" t="s">
        <v>2311</v>
      </c>
      <c r="K163" s="362" t="s">
        <v>2310</v>
      </c>
      <c r="L163" s="1476"/>
      <c r="M163" s="1397"/>
      <c r="N163" s="1397"/>
      <c r="O163" s="1397"/>
      <c r="P163" s="1599"/>
      <c r="Q163" s="1600"/>
    </row>
    <row r="164" spans="2:17" ht="45" x14ac:dyDescent="0.25">
      <c r="B164" s="1704" t="s">
        <v>2309</v>
      </c>
      <c r="C164" s="1704" t="s">
        <v>2308</v>
      </c>
      <c r="D164" s="1577" t="s">
        <v>2307</v>
      </c>
      <c r="E164" s="1403">
        <v>64718194</v>
      </c>
      <c r="F164" s="1577" t="s">
        <v>2306</v>
      </c>
      <c r="G164" s="1577" t="s">
        <v>2184</v>
      </c>
      <c r="H164" s="1661">
        <v>36602</v>
      </c>
      <c r="I164" s="1445" t="s">
        <v>368</v>
      </c>
      <c r="J164" s="1004" t="s">
        <v>2305</v>
      </c>
      <c r="K164" s="362" t="s">
        <v>2304</v>
      </c>
      <c r="L164" s="1642" t="s">
        <v>2181</v>
      </c>
      <c r="M164" s="1403" t="s">
        <v>235</v>
      </c>
      <c r="N164" s="1403" t="s">
        <v>235</v>
      </c>
      <c r="O164" s="1403" t="s">
        <v>235</v>
      </c>
      <c r="P164" s="41" t="s">
        <v>2303</v>
      </c>
      <c r="Q164" s="739"/>
    </row>
    <row r="165" spans="2:17" ht="30" x14ac:dyDescent="0.25">
      <c r="B165" s="1705"/>
      <c r="C165" s="1705"/>
      <c r="D165" s="1578"/>
      <c r="E165" s="1397"/>
      <c r="F165" s="1578"/>
      <c r="G165" s="1578"/>
      <c r="H165" s="1699"/>
      <c r="I165" s="1454"/>
      <c r="J165" s="1004" t="s">
        <v>2302</v>
      </c>
      <c r="K165" s="362" t="s">
        <v>2301</v>
      </c>
      <c r="L165" s="1643"/>
      <c r="M165" s="1397"/>
      <c r="N165" s="1397"/>
      <c r="O165" s="1397"/>
      <c r="P165" s="41" t="s">
        <v>2300</v>
      </c>
      <c r="Q165" s="739"/>
    </row>
    <row r="166" spans="2:17" ht="30" x14ac:dyDescent="0.25">
      <c r="B166" s="1706"/>
      <c r="C166" s="1706"/>
      <c r="D166" s="1579"/>
      <c r="E166" s="1404"/>
      <c r="F166" s="1579"/>
      <c r="G166" s="1579"/>
      <c r="H166" s="1700"/>
      <c r="I166" s="1446"/>
      <c r="J166" s="1004" t="s">
        <v>2299</v>
      </c>
      <c r="K166" s="362" t="s">
        <v>2298</v>
      </c>
      <c r="L166" s="1644"/>
      <c r="M166" s="1404"/>
      <c r="N166" s="1404"/>
      <c r="O166" s="1404"/>
      <c r="P166" s="41" t="s">
        <v>2297</v>
      </c>
      <c r="Q166" s="739"/>
    </row>
    <row r="167" spans="2:17" x14ac:dyDescent="0.25">
      <c r="B167" s="774" t="s">
        <v>2187</v>
      </c>
      <c r="C167" s="774"/>
      <c r="D167" s="739"/>
      <c r="E167" s="746"/>
      <c r="F167" s="739"/>
      <c r="G167" s="739"/>
      <c r="H167" s="761"/>
      <c r="I167" s="740"/>
      <c r="J167" s="104">
        <f ca="1">+I167+J167:P167+J167:R167+J167:P167+J167:P167</f>
        <v>0</v>
      </c>
      <c r="K167" s="107"/>
      <c r="L167" s="757"/>
      <c r="M167" s="746"/>
      <c r="N167" s="746"/>
      <c r="O167" s="746"/>
      <c r="P167" s="1412" t="s">
        <v>2296</v>
      </c>
      <c r="Q167" s="1412"/>
    </row>
    <row r="168" spans="2:17" x14ac:dyDescent="0.25">
      <c r="P168" s="781"/>
    </row>
    <row r="170" spans="2:17" ht="15.75" thickBot="1" x14ac:dyDescent="0.3"/>
    <row r="171" spans="2:17" ht="30" x14ac:dyDescent="0.25">
      <c r="B171" s="42" t="s">
        <v>19</v>
      </c>
      <c r="C171" s="42" t="s">
        <v>152</v>
      </c>
      <c r="D171" s="91" t="s">
        <v>153</v>
      </c>
      <c r="E171" s="42" t="s">
        <v>29</v>
      </c>
      <c r="F171" s="135" t="s">
        <v>182</v>
      </c>
      <c r="G171" s="147"/>
    </row>
    <row r="172" spans="2:17" ht="108" x14ac:dyDescent="0.2">
      <c r="B172" s="1399" t="s">
        <v>183</v>
      </c>
      <c r="C172" s="148" t="s">
        <v>184</v>
      </c>
      <c r="D172" s="746">
        <v>25</v>
      </c>
      <c r="E172" s="445"/>
      <c r="F172" s="1400">
        <v>25</v>
      </c>
      <c r="G172" s="149"/>
    </row>
    <row r="173" spans="2:17" ht="72" x14ac:dyDescent="0.2">
      <c r="B173" s="1399"/>
      <c r="C173" s="148" t="s">
        <v>185</v>
      </c>
      <c r="D173" s="739">
        <v>25</v>
      </c>
      <c r="E173" s="445">
        <v>25</v>
      </c>
      <c r="F173" s="1401"/>
      <c r="G173" s="149"/>
    </row>
    <row r="174" spans="2:17" ht="60" x14ac:dyDescent="0.2">
      <c r="B174" s="1399"/>
      <c r="C174" s="148" t="s">
        <v>186</v>
      </c>
      <c r="D174" s="746">
        <v>10</v>
      </c>
      <c r="E174" s="445"/>
      <c r="F174" s="1402"/>
      <c r="G174" s="149"/>
    </row>
    <row r="175" spans="2:17" x14ac:dyDescent="0.25">
      <c r="C175"/>
    </row>
    <row r="178" spans="2:5" x14ac:dyDescent="0.25">
      <c r="B178" s="39" t="s">
        <v>187</v>
      </c>
    </row>
    <row r="181" spans="2:5" x14ac:dyDescent="0.25">
      <c r="B181" s="40" t="s">
        <v>19</v>
      </c>
      <c r="C181" s="40" t="s">
        <v>28</v>
      </c>
      <c r="D181" s="42" t="s">
        <v>29</v>
      </c>
      <c r="E181" s="42" t="s">
        <v>30</v>
      </c>
    </row>
    <row r="182" spans="2:5" ht="28.5" x14ac:dyDescent="0.25">
      <c r="B182" s="43" t="s">
        <v>188</v>
      </c>
      <c r="C182" s="813">
        <v>40</v>
      </c>
      <c r="D182" s="746">
        <v>40</v>
      </c>
      <c r="E182" s="1403">
        <f>+D182+D183</f>
        <v>65</v>
      </c>
    </row>
    <row r="183" spans="2:5" ht="42.75" x14ac:dyDescent="0.25">
      <c r="B183" s="43" t="s">
        <v>189</v>
      </c>
      <c r="C183" s="813">
        <v>60</v>
      </c>
      <c r="D183" s="746">
        <v>25</v>
      </c>
      <c r="E183" s="1404"/>
    </row>
  </sheetData>
  <mergeCells count="185">
    <mergeCell ref="E182:E183"/>
    <mergeCell ref="M164:M166"/>
    <mergeCell ref="N164:N166"/>
    <mergeCell ref="O164:O166"/>
    <mergeCell ref="P167:Q167"/>
    <mergeCell ref="B172:B174"/>
    <mergeCell ref="F172:F174"/>
    <mergeCell ref="B164:B166"/>
    <mergeCell ref="C164:C166"/>
    <mergeCell ref="D164:D166"/>
    <mergeCell ref="E164:E166"/>
    <mergeCell ref="F164:F166"/>
    <mergeCell ref="G164:G166"/>
    <mergeCell ref="H164:H166"/>
    <mergeCell ref="I164:I166"/>
    <mergeCell ref="L164:L166"/>
    <mergeCell ref="E150:E152"/>
    <mergeCell ref="B155:N155"/>
    <mergeCell ref="J157:L157"/>
    <mergeCell ref="P157:Q157"/>
    <mergeCell ref="B158:B163"/>
    <mergeCell ref="C158:C163"/>
    <mergeCell ref="D158:D163"/>
    <mergeCell ref="E158:E163"/>
    <mergeCell ref="F158:F163"/>
    <mergeCell ref="G158:G163"/>
    <mergeCell ref="H158:H163"/>
    <mergeCell ref="I158:I163"/>
    <mergeCell ref="L158:L163"/>
    <mergeCell ref="M158:M163"/>
    <mergeCell ref="N158:N163"/>
    <mergeCell ref="O158:O163"/>
    <mergeCell ref="P158:Q163"/>
    <mergeCell ref="B122:N122"/>
    <mergeCell ref="D125:E125"/>
    <mergeCell ref="D126:E126"/>
    <mergeCell ref="B129:P129"/>
    <mergeCell ref="B132:N132"/>
    <mergeCell ref="H116:H117"/>
    <mergeCell ref="I116:I117"/>
    <mergeCell ref="L116:L117"/>
    <mergeCell ref="M116:M117"/>
    <mergeCell ref="N116:N117"/>
    <mergeCell ref="O116:O117"/>
    <mergeCell ref="B116:B117"/>
    <mergeCell ref="C116:C117"/>
    <mergeCell ref="D116:D117"/>
    <mergeCell ref="E116:E117"/>
    <mergeCell ref="F116:F117"/>
    <mergeCell ref="G116:G117"/>
    <mergeCell ref="Q116:Q117"/>
    <mergeCell ref="P113:P115"/>
    <mergeCell ref="Q113:Q115"/>
    <mergeCell ref="O110:O112"/>
    <mergeCell ref="Q110:Q112"/>
    <mergeCell ref="B113:B115"/>
    <mergeCell ref="C113:C115"/>
    <mergeCell ref="D113:D115"/>
    <mergeCell ref="E113:E115"/>
    <mergeCell ref="F113:F115"/>
    <mergeCell ref="G113:G115"/>
    <mergeCell ref="B110:B112"/>
    <mergeCell ref="C110:C112"/>
    <mergeCell ref="D110:D112"/>
    <mergeCell ref="E110:E112"/>
    <mergeCell ref="F110:F112"/>
    <mergeCell ref="H113:H115"/>
    <mergeCell ref="I113:I115"/>
    <mergeCell ref="G110:G112"/>
    <mergeCell ref="H110:H112"/>
    <mergeCell ref="I110:I112"/>
    <mergeCell ref="M113:M115"/>
    <mergeCell ref="N113:N115"/>
    <mergeCell ref="O113:O115"/>
    <mergeCell ref="D104:D105"/>
    <mergeCell ref="E104:E105"/>
    <mergeCell ref="F104:F105"/>
    <mergeCell ref="G104:G105"/>
    <mergeCell ref="M107:M109"/>
    <mergeCell ref="N107:N109"/>
    <mergeCell ref="O107:O109"/>
    <mergeCell ref="M110:M112"/>
    <mergeCell ref="N110:N112"/>
    <mergeCell ref="L110:L112"/>
    <mergeCell ref="L113:L115"/>
    <mergeCell ref="P107:P109"/>
    <mergeCell ref="Q107:Q109"/>
    <mergeCell ref="G96:G101"/>
    <mergeCell ref="H96:H101"/>
    <mergeCell ref="I96:I101"/>
    <mergeCell ref="L96:L101"/>
    <mergeCell ref="M96:M101"/>
    <mergeCell ref="N96:N101"/>
    <mergeCell ref="Q104:Q105"/>
    <mergeCell ref="H104:H105"/>
    <mergeCell ref="H107:H109"/>
    <mergeCell ref="I107:I109"/>
    <mergeCell ref="L107:L109"/>
    <mergeCell ref="B104:B105"/>
    <mergeCell ref="C104:C105"/>
    <mergeCell ref="O93:O94"/>
    <mergeCell ref="L102:L103"/>
    <mergeCell ref="M102:M103"/>
    <mergeCell ref="N102:N103"/>
    <mergeCell ref="O102:O103"/>
    <mergeCell ref="B107:B109"/>
    <mergeCell ref="C107:C109"/>
    <mergeCell ref="D107:D109"/>
    <mergeCell ref="E107:E109"/>
    <mergeCell ref="F107:F109"/>
    <mergeCell ref="G107:G109"/>
    <mergeCell ref="I104:I105"/>
    <mergeCell ref="L104:L105"/>
    <mergeCell ref="M104:M105"/>
    <mergeCell ref="N104:N105"/>
    <mergeCell ref="O104:O105"/>
    <mergeCell ref="H102:H103"/>
    <mergeCell ref="I102:I103"/>
    <mergeCell ref="Q93:Q94"/>
    <mergeCell ref="P95:Q95"/>
    <mergeCell ref="B96:B101"/>
    <mergeCell ref="C96:C101"/>
    <mergeCell ref="D96:D101"/>
    <mergeCell ref="E96:E101"/>
    <mergeCell ref="F96:F101"/>
    <mergeCell ref="M93:M94"/>
    <mergeCell ref="N93:N94"/>
    <mergeCell ref="P102:P103"/>
    <mergeCell ref="Q102:Q103"/>
    <mergeCell ref="O96:O101"/>
    <mergeCell ref="P96:P101"/>
    <mergeCell ref="B102:B103"/>
    <mergeCell ref="C102:C103"/>
    <mergeCell ref="D102:D103"/>
    <mergeCell ref="E102:E103"/>
    <mergeCell ref="F102:F103"/>
    <mergeCell ref="G102:G103"/>
    <mergeCell ref="B93:B94"/>
    <mergeCell ref="C93:C94"/>
    <mergeCell ref="D93:D94"/>
    <mergeCell ref="E93:E94"/>
    <mergeCell ref="F93:F94"/>
    <mergeCell ref="G93:G94"/>
    <mergeCell ref="H93:H94"/>
    <mergeCell ref="I93:I94"/>
    <mergeCell ref="L93:L94"/>
    <mergeCell ref="O70:P70"/>
    <mergeCell ref="O71:P71"/>
    <mergeCell ref="O72:P72"/>
    <mergeCell ref="O73:P73"/>
    <mergeCell ref="B79:N79"/>
    <mergeCell ref="J84:L84"/>
    <mergeCell ref="P84:Q84"/>
    <mergeCell ref="P85:Q85"/>
    <mergeCell ref="B86:B92"/>
    <mergeCell ref="C86:C92"/>
    <mergeCell ref="D86:D92"/>
    <mergeCell ref="E86:E92"/>
    <mergeCell ref="F86:F92"/>
    <mergeCell ref="G86:G92"/>
    <mergeCell ref="H86:H92"/>
    <mergeCell ref="I86:I92"/>
    <mergeCell ref="L86:L92"/>
    <mergeCell ref="M86:M92"/>
    <mergeCell ref="N86:N92"/>
    <mergeCell ref="O86:O92"/>
    <mergeCell ref="Q86:Q92"/>
    <mergeCell ref="E40:E41"/>
    <mergeCell ref="M45:N45"/>
    <mergeCell ref="B59:B60"/>
    <mergeCell ref="C59:C60"/>
    <mergeCell ref="D59:E59"/>
    <mergeCell ref="C63:N63"/>
    <mergeCell ref="B65:N65"/>
    <mergeCell ref="O68:P68"/>
    <mergeCell ref="O69:P69"/>
    <mergeCell ref="B2:P2"/>
    <mergeCell ref="B4:P4"/>
    <mergeCell ref="C6:N6"/>
    <mergeCell ref="C7:N7"/>
    <mergeCell ref="C8:N8"/>
    <mergeCell ref="C9:N9"/>
    <mergeCell ref="C10:E10"/>
    <mergeCell ref="B14:C21"/>
    <mergeCell ref="B22:C22"/>
  </mergeCells>
  <dataValidations count="2">
    <dataValidation type="decimal" allowBlank="1" showInputMessage="1" showErrorMessage="1" sqref="WVH983099 WLL983099 C65595 IV65595 SR65595 ACN65595 AMJ65595 AWF65595 BGB65595 BPX65595 BZT65595 CJP65595 CTL65595 DDH65595 DND65595 DWZ65595 EGV65595 EQR65595 FAN65595 FKJ65595 FUF65595 GEB65595 GNX65595 GXT65595 HHP65595 HRL65595 IBH65595 ILD65595 IUZ65595 JEV65595 JOR65595 JYN65595 KIJ65595 KSF65595 LCB65595 LLX65595 LVT65595 MFP65595 MPL65595 MZH65595 NJD65595 NSZ65595 OCV65595 OMR65595 OWN65595 PGJ65595 PQF65595 QAB65595 QJX65595 QTT65595 RDP65595 RNL65595 RXH65595 SHD65595 SQZ65595 TAV65595 TKR65595 TUN65595 UEJ65595 UOF65595 UYB65595 VHX65595 VRT65595 WBP65595 WLL65595 WVH65595 C131131 IV131131 SR131131 ACN131131 AMJ131131 AWF131131 BGB131131 BPX131131 BZT131131 CJP131131 CTL131131 DDH131131 DND131131 DWZ131131 EGV131131 EQR131131 FAN131131 FKJ131131 FUF131131 GEB131131 GNX131131 GXT131131 HHP131131 HRL131131 IBH131131 ILD131131 IUZ131131 JEV131131 JOR131131 JYN131131 KIJ131131 KSF131131 LCB131131 LLX131131 LVT131131 MFP131131 MPL131131 MZH131131 NJD131131 NSZ131131 OCV131131 OMR131131 OWN131131 PGJ131131 PQF131131 QAB131131 QJX131131 QTT131131 RDP131131 RNL131131 RXH131131 SHD131131 SQZ131131 TAV131131 TKR131131 TUN131131 UEJ131131 UOF131131 UYB131131 VHX131131 VRT131131 WBP131131 WLL131131 WVH131131 C196667 IV196667 SR196667 ACN196667 AMJ196667 AWF196667 BGB196667 BPX196667 BZT196667 CJP196667 CTL196667 DDH196667 DND196667 DWZ196667 EGV196667 EQR196667 FAN196667 FKJ196667 FUF196667 GEB196667 GNX196667 GXT196667 HHP196667 HRL196667 IBH196667 ILD196667 IUZ196667 JEV196667 JOR196667 JYN196667 KIJ196667 KSF196667 LCB196667 LLX196667 LVT196667 MFP196667 MPL196667 MZH196667 NJD196667 NSZ196667 OCV196667 OMR196667 OWN196667 PGJ196667 PQF196667 QAB196667 QJX196667 QTT196667 RDP196667 RNL196667 RXH196667 SHD196667 SQZ196667 TAV196667 TKR196667 TUN196667 UEJ196667 UOF196667 UYB196667 VHX196667 VRT196667 WBP196667 WLL196667 WVH196667 C262203 IV262203 SR262203 ACN262203 AMJ262203 AWF262203 BGB262203 BPX262203 BZT262203 CJP262203 CTL262203 DDH262203 DND262203 DWZ262203 EGV262203 EQR262203 FAN262203 FKJ262203 FUF262203 GEB262203 GNX262203 GXT262203 HHP262203 HRL262203 IBH262203 ILD262203 IUZ262203 JEV262203 JOR262203 JYN262203 KIJ262203 KSF262203 LCB262203 LLX262203 LVT262203 MFP262203 MPL262203 MZH262203 NJD262203 NSZ262203 OCV262203 OMR262203 OWN262203 PGJ262203 PQF262203 QAB262203 QJX262203 QTT262203 RDP262203 RNL262203 RXH262203 SHD262203 SQZ262203 TAV262203 TKR262203 TUN262203 UEJ262203 UOF262203 UYB262203 VHX262203 VRT262203 WBP262203 WLL262203 WVH262203 C327739 IV327739 SR327739 ACN327739 AMJ327739 AWF327739 BGB327739 BPX327739 BZT327739 CJP327739 CTL327739 DDH327739 DND327739 DWZ327739 EGV327739 EQR327739 FAN327739 FKJ327739 FUF327739 GEB327739 GNX327739 GXT327739 HHP327739 HRL327739 IBH327739 ILD327739 IUZ327739 JEV327739 JOR327739 JYN327739 KIJ327739 KSF327739 LCB327739 LLX327739 LVT327739 MFP327739 MPL327739 MZH327739 NJD327739 NSZ327739 OCV327739 OMR327739 OWN327739 PGJ327739 PQF327739 QAB327739 QJX327739 QTT327739 RDP327739 RNL327739 RXH327739 SHD327739 SQZ327739 TAV327739 TKR327739 TUN327739 UEJ327739 UOF327739 UYB327739 VHX327739 VRT327739 WBP327739 WLL327739 WVH327739 C393275 IV393275 SR393275 ACN393275 AMJ393275 AWF393275 BGB393275 BPX393275 BZT393275 CJP393275 CTL393275 DDH393275 DND393275 DWZ393275 EGV393275 EQR393275 FAN393275 FKJ393275 FUF393275 GEB393275 GNX393275 GXT393275 HHP393275 HRL393275 IBH393275 ILD393275 IUZ393275 JEV393275 JOR393275 JYN393275 KIJ393275 KSF393275 LCB393275 LLX393275 LVT393275 MFP393275 MPL393275 MZH393275 NJD393275 NSZ393275 OCV393275 OMR393275 OWN393275 PGJ393275 PQF393275 QAB393275 QJX393275 QTT393275 RDP393275 RNL393275 RXH393275 SHD393275 SQZ393275 TAV393275 TKR393275 TUN393275 UEJ393275 UOF393275 UYB393275 VHX393275 VRT393275 WBP393275 WLL393275 WVH393275 C458811 IV458811 SR458811 ACN458811 AMJ458811 AWF458811 BGB458811 BPX458811 BZT458811 CJP458811 CTL458811 DDH458811 DND458811 DWZ458811 EGV458811 EQR458811 FAN458811 FKJ458811 FUF458811 GEB458811 GNX458811 GXT458811 HHP458811 HRL458811 IBH458811 ILD458811 IUZ458811 JEV458811 JOR458811 JYN458811 KIJ458811 KSF458811 LCB458811 LLX458811 LVT458811 MFP458811 MPL458811 MZH458811 NJD458811 NSZ458811 OCV458811 OMR458811 OWN458811 PGJ458811 PQF458811 QAB458811 QJX458811 QTT458811 RDP458811 RNL458811 RXH458811 SHD458811 SQZ458811 TAV458811 TKR458811 TUN458811 UEJ458811 UOF458811 UYB458811 VHX458811 VRT458811 WBP458811 WLL458811 WVH458811 C524347 IV524347 SR524347 ACN524347 AMJ524347 AWF524347 BGB524347 BPX524347 BZT524347 CJP524347 CTL524347 DDH524347 DND524347 DWZ524347 EGV524347 EQR524347 FAN524347 FKJ524347 FUF524347 GEB524347 GNX524347 GXT524347 HHP524347 HRL524347 IBH524347 ILD524347 IUZ524347 JEV524347 JOR524347 JYN524347 KIJ524347 KSF524347 LCB524347 LLX524347 LVT524347 MFP524347 MPL524347 MZH524347 NJD524347 NSZ524347 OCV524347 OMR524347 OWN524347 PGJ524347 PQF524347 QAB524347 QJX524347 QTT524347 RDP524347 RNL524347 RXH524347 SHD524347 SQZ524347 TAV524347 TKR524347 TUN524347 UEJ524347 UOF524347 UYB524347 VHX524347 VRT524347 WBP524347 WLL524347 WVH524347 C589883 IV589883 SR589883 ACN589883 AMJ589883 AWF589883 BGB589883 BPX589883 BZT589883 CJP589883 CTL589883 DDH589883 DND589883 DWZ589883 EGV589883 EQR589883 FAN589883 FKJ589883 FUF589883 GEB589883 GNX589883 GXT589883 HHP589883 HRL589883 IBH589883 ILD589883 IUZ589883 JEV589883 JOR589883 JYN589883 KIJ589883 KSF589883 LCB589883 LLX589883 LVT589883 MFP589883 MPL589883 MZH589883 NJD589883 NSZ589883 OCV589883 OMR589883 OWN589883 PGJ589883 PQF589883 QAB589883 QJX589883 QTT589883 RDP589883 RNL589883 RXH589883 SHD589883 SQZ589883 TAV589883 TKR589883 TUN589883 UEJ589883 UOF589883 UYB589883 VHX589883 VRT589883 WBP589883 WLL589883 WVH589883 C655419 IV655419 SR655419 ACN655419 AMJ655419 AWF655419 BGB655419 BPX655419 BZT655419 CJP655419 CTL655419 DDH655419 DND655419 DWZ655419 EGV655419 EQR655419 FAN655419 FKJ655419 FUF655419 GEB655419 GNX655419 GXT655419 HHP655419 HRL655419 IBH655419 ILD655419 IUZ655419 JEV655419 JOR655419 JYN655419 KIJ655419 KSF655419 LCB655419 LLX655419 LVT655419 MFP655419 MPL655419 MZH655419 NJD655419 NSZ655419 OCV655419 OMR655419 OWN655419 PGJ655419 PQF655419 QAB655419 QJX655419 QTT655419 RDP655419 RNL655419 RXH655419 SHD655419 SQZ655419 TAV655419 TKR655419 TUN655419 UEJ655419 UOF655419 UYB655419 VHX655419 VRT655419 WBP655419 WLL655419 WVH655419 C720955 IV720955 SR720955 ACN720955 AMJ720955 AWF720955 BGB720955 BPX720955 BZT720955 CJP720955 CTL720955 DDH720955 DND720955 DWZ720955 EGV720955 EQR720955 FAN720955 FKJ720955 FUF720955 GEB720955 GNX720955 GXT720955 HHP720955 HRL720955 IBH720955 ILD720955 IUZ720955 JEV720955 JOR720955 JYN720955 KIJ720955 KSF720955 LCB720955 LLX720955 LVT720955 MFP720955 MPL720955 MZH720955 NJD720955 NSZ720955 OCV720955 OMR720955 OWN720955 PGJ720955 PQF720955 QAB720955 QJX720955 QTT720955 RDP720955 RNL720955 RXH720955 SHD720955 SQZ720955 TAV720955 TKR720955 TUN720955 UEJ720955 UOF720955 UYB720955 VHX720955 VRT720955 WBP720955 WLL720955 WVH720955 C786491 IV786491 SR786491 ACN786491 AMJ786491 AWF786491 BGB786491 BPX786491 BZT786491 CJP786491 CTL786491 DDH786491 DND786491 DWZ786491 EGV786491 EQR786491 FAN786491 FKJ786491 FUF786491 GEB786491 GNX786491 GXT786491 HHP786491 HRL786491 IBH786491 ILD786491 IUZ786491 JEV786491 JOR786491 JYN786491 KIJ786491 KSF786491 LCB786491 LLX786491 LVT786491 MFP786491 MPL786491 MZH786491 NJD786491 NSZ786491 OCV786491 OMR786491 OWN786491 PGJ786491 PQF786491 QAB786491 QJX786491 QTT786491 RDP786491 RNL786491 RXH786491 SHD786491 SQZ786491 TAV786491 TKR786491 TUN786491 UEJ786491 UOF786491 UYB786491 VHX786491 VRT786491 WBP786491 WLL786491 WVH786491 C852027 IV852027 SR852027 ACN852027 AMJ852027 AWF852027 BGB852027 BPX852027 BZT852027 CJP852027 CTL852027 DDH852027 DND852027 DWZ852027 EGV852027 EQR852027 FAN852027 FKJ852027 FUF852027 GEB852027 GNX852027 GXT852027 HHP852027 HRL852027 IBH852027 ILD852027 IUZ852027 JEV852027 JOR852027 JYN852027 KIJ852027 KSF852027 LCB852027 LLX852027 LVT852027 MFP852027 MPL852027 MZH852027 NJD852027 NSZ852027 OCV852027 OMR852027 OWN852027 PGJ852027 PQF852027 QAB852027 QJX852027 QTT852027 RDP852027 RNL852027 RXH852027 SHD852027 SQZ852027 TAV852027 TKR852027 TUN852027 UEJ852027 UOF852027 UYB852027 VHX852027 VRT852027 WBP852027 WLL852027 WVH852027 C917563 IV917563 SR917563 ACN917563 AMJ917563 AWF917563 BGB917563 BPX917563 BZT917563 CJP917563 CTL917563 DDH917563 DND917563 DWZ917563 EGV917563 EQR917563 FAN917563 FKJ917563 FUF917563 GEB917563 GNX917563 GXT917563 HHP917563 HRL917563 IBH917563 ILD917563 IUZ917563 JEV917563 JOR917563 JYN917563 KIJ917563 KSF917563 LCB917563 LLX917563 LVT917563 MFP917563 MPL917563 MZH917563 NJD917563 NSZ917563 OCV917563 OMR917563 OWN917563 PGJ917563 PQF917563 QAB917563 QJX917563 QTT917563 RDP917563 RNL917563 RXH917563 SHD917563 SQZ917563 TAV917563 TKR917563 TUN917563 UEJ917563 UOF917563 UYB917563 VHX917563 VRT917563 WBP917563 WLL917563 WVH917563 C983099 IV983099 SR983099 ACN983099 AMJ983099 AWF983099 BGB983099 BPX983099 BZT983099 CJP983099 CTL983099 DDH983099 DND983099 DWZ983099 EGV983099 EQR983099 FAN983099 FKJ983099 FUF983099 GEB983099 GNX983099 GXT983099 HHP983099 HRL983099 IBH983099 ILD983099 IUZ983099 JEV983099 JOR983099 JYN983099 KIJ983099 KSF983099 LCB983099 LLX983099 LVT983099 MFP983099 MPL983099 MZH983099 NJD983099 NSZ983099 OCV983099 OMR983099 OWN983099 PGJ983099 PQF983099 QAB983099 QJX983099 QTT983099 RDP983099 RNL983099 RXH983099 SHD983099 SQZ983099 TAV983099 TKR983099 TUN983099 UEJ983099 UOF983099 UYB983099 VHX983099 VRT983099 WBP98309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9 A65595 IS65595 SO65595 ACK65595 AMG65595 AWC65595 BFY65595 BPU65595 BZQ65595 CJM65595 CTI65595 DDE65595 DNA65595 DWW65595 EGS65595 EQO65595 FAK65595 FKG65595 FUC65595 GDY65595 GNU65595 GXQ65595 HHM65595 HRI65595 IBE65595 ILA65595 IUW65595 JES65595 JOO65595 JYK65595 KIG65595 KSC65595 LBY65595 LLU65595 LVQ65595 MFM65595 MPI65595 MZE65595 NJA65595 NSW65595 OCS65595 OMO65595 OWK65595 PGG65595 PQC65595 PZY65595 QJU65595 QTQ65595 RDM65595 RNI65595 RXE65595 SHA65595 SQW65595 TAS65595 TKO65595 TUK65595 UEG65595 UOC65595 UXY65595 VHU65595 VRQ65595 WBM65595 WLI65595 WVE65595 A131131 IS131131 SO131131 ACK131131 AMG131131 AWC131131 BFY131131 BPU131131 BZQ131131 CJM131131 CTI131131 DDE131131 DNA131131 DWW131131 EGS131131 EQO131131 FAK131131 FKG131131 FUC131131 GDY131131 GNU131131 GXQ131131 HHM131131 HRI131131 IBE131131 ILA131131 IUW131131 JES131131 JOO131131 JYK131131 KIG131131 KSC131131 LBY131131 LLU131131 LVQ131131 MFM131131 MPI131131 MZE131131 NJA131131 NSW131131 OCS131131 OMO131131 OWK131131 PGG131131 PQC131131 PZY131131 QJU131131 QTQ131131 RDM131131 RNI131131 RXE131131 SHA131131 SQW131131 TAS131131 TKO131131 TUK131131 UEG131131 UOC131131 UXY131131 VHU131131 VRQ131131 WBM131131 WLI131131 WVE131131 A196667 IS196667 SO196667 ACK196667 AMG196667 AWC196667 BFY196667 BPU196667 BZQ196667 CJM196667 CTI196667 DDE196667 DNA196667 DWW196667 EGS196667 EQO196667 FAK196667 FKG196667 FUC196667 GDY196667 GNU196667 GXQ196667 HHM196667 HRI196667 IBE196667 ILA196667 IUW196667 JES196667 JOO196667 JYK196667 KIG196667 KSC196667 LBY196667 LLU196667 LVQ196667 MFM196667 MPI196667 MZE196667 NJA196667 NSW196667 OCS196667 OMO196667 OWK196667 PGG196667 PQC196667 PZY196667 QJU196667 QTQ196667 RDM196667 RNI196667 RXE196667 SHA196667 SQW196667 TAS196667 TKO196667 TUK196667 UEG196667 UOC196667 UXY196667 VHU196667 VRQ196667 WBM196667 WLI196667 WVE196667 A262203 IS262203 SO262203 ACK262203 AMG262203 AWC262203 BFY262203 BPU262203 BZQ262203 CJM262203 CTI262203 DDE262203 DNA262203 DWW262203 EGS262203 EQO262203 FAK262203 FKG262203 FUC262203 GDY262203 GNU262203 GXQ262203 HHM262203 HRI262203 IBE262203 ILA262203 IUW262203 JES262203 JOO262203 JYK262203 KIG262203 KSC262203 LBY262203 LLU262203 LVQ262203 MFM262203 MPI262203 MZE262203 NJA262203 NSW262203 OCS262203 OMO262203 OWK262203 PGG262203 PQC262203 PZY262203 QJU262203 QTQ262203 RDM262203 RNI262203 RXE262203 SHA262203 SQW262203 TAS262203 TKO262203 TUK262203 UEG262203 UOC262203 UXY262203 VHU262203 VRQ262203 WBM262203 WLI262203 WVE262203 A327739 IS327739 SO327739 ACK327739 AMG327739 AWC327739 BFY327739 BPU327739 BZQ327739 CJM327739 CTI327739 DDE327739 DNA327739 DWW327739 EGS327739 EQO327739 FAK327739 FKG327739 FUC327739 GDY327739 GNU327739 GXQ327739 HHM327739 HRI327739 IBE327739 ILA327739 IUW327739 JES327739 JOO327739 JYK327739 KIG327739 KSC327739 LBY327739 LLU327739 LVQ327739 MFM327739 MPI327739 MZE327739 NJA327739 NSW327739 OCS327739 OMO327739 OWK327739 PGG327739 PQC327739 PZY327739 QJU327739 QTQ327739 RDM327739 RNI327739 RXE327739 SHA327739 SQW327739 TAS327739 TKO327739 TUK327739 UEG327739 UOC327739 UXY327739 VHU327739 VRQ327739 WBM327739 WLI327739 WVE327739 A393275 IS393275 SO393275 ACK393275 AMG393275 AWC393275 BFY393275 BPU393275 BZQ393275 CJM393275 CTI393275 DDE393275 DNA393275 DWW393275 EGS393275 EQO393275 FAK393275 FKG393275 FUC393275 GDY393275 GNU393275 GXQ393275 HHM393275 HRI393275 IBE393275 ILA393275 IUW393275 JES393275 JOO393275 JYK393275 KIG393275 KSC393275 LBY393275 LLU393275 LVQ393275 MFM393275 MPI393275 MZE393275 NJA393275 NSW393275 OCS393275 OMO393275 OWK393275 PGG393275 PQC393275 PZY393275 QJU393275 QTQ393275 RDM393275 RNI393275 RXE393275 SHA393275 SQW393275 TAS393275 TKO393275 TUK393275 UEG393275 UOC393275 UXY393275 VHU393275 VRQ393275 WBM393275 WLI393275 WVE393275 A458811 IS458811 SO458811 ACK458811 AMG458811 AWC458811 BFY458811 BPU458811 BZQ458811 CJM458811 CTI458811 DDE458811 DNA458811 DWW458811 EGS458811 EQO458811 FAK458811 FKG458811 FUC458811 GDY458811 GNU458811 GXQ458811 HHM458811 HRI458811 IBE458811 ILA458811 IUW458811 JES458811 JOO458811 JYK458811 KIG458811 KSC458811 LBY458811 LLU458811 LVQ458811 MFM458811 MPI458811 MZE458811 NJA458811 NSW458811 OCS458811 OMO458811 OWK458811 PGG458811 PQC458811 PZY458811 QJU458811 QTQ458811 RDM458811 RNI458811 RXE458811 SHA458811 SQW458811 TAS458811 TKO458811 TUK458811 UEG458811 UOC458811 UXY458811 VHU458811 VRQ458811 WBM458811 WLI458811 WVE458811 A524347 IS524347 SO524347 ACK524347 AMG524347 AWC524347 BFY524347 BPU524347 BZQ524347 CJM524347 CTI524347 DDE524347 DNA524347 DWW524347 EGS524347 EQO524347 FAK524347 FKG524347 FUC524347 GDY524347 GNU524347 GXQ524347 HHM524347 HRI524347 IBE524347 ILA524347 IUW524347 JES524347 JOO524347 JYK524347 KIG524347 KSC524347 LBY524347 LLU524347 LVQ524347 MFM524347 MPI524347 MZE524347 NJA524347 NSW524347 OCS524347 OMO524347 OWK524347 PGG524347 PQC524347 PZY524347 QJU524347 QTQ524347 RDM524347 RNI524347 RXE524347 SHA524347 SQW524347 TAS524347 TKO524347 TUK524347 UEG524347 UOC524347 UXY524347 VHU524347 VRQ524347 WBM524347 WLI524347 WVE524347 A589883 IS589883 SO589883 ACK589883 AMG589883 AWC589883 BFY589883 BPU589883 BZQ589883 CJM589883 CTI589883 DDE589883 DNA589883 DWW589883 EGS589883 EQO589883 FAK589883 FKG589883 FUC589883 GDY589883 GNU589883 GXQ589883 HHM589883 HRI589883 IBE589883 ILA589883 IUW589883 JES589883 JOO589883 JYK589883 KIG589883 KSC589883 LBY589883 LLU589883 LVQ589883 MFM589883 MPI589883 MZE589883 NJA589883 NSW589883 OCS589883 OMO589883 OWK589883 PGG589883 PQC589883 PZY589883 QJU589883 QTQ589883 RDM589883 RNI589883 RXE589883 SHA589883 SQW589883 TAS589883 TKO589883 TUK589883 UEG589883 UOC589883 UXY589883 VHU589883 VRQ589883 WBM589883 WLI589883 WVE589883 A655419 IS655419 SO655419 ACK655419 AMG655419 AWC655419 BFY655419 BPU655419 BZQ655419 CJM655419 CTI655419 DDE655419 DNA655419 DWW655419 EGS655419 EQO655419 FAK655419 FKG655419 FUC655419 GDY655419 GNU655419 GXQ655419 HHM655419 HRI655419 IBE655419 ILA655419 IUW655419 JES655419 JOO655419 JYK655419 KIG655419 KSC655419 LBY655419 LLU655419 LVQ655419 MFM655419 MPI655419 MZE655419 NJA655419 NSW655419 OCS655419 OMO655419 OWK655419 PGG655419 PQC655419 PZY655419 QJU655419 QTQ655419 RDM655419 RNI655419 RXE655419 SHA655419 SQW655419 TAS655419 TKO655419 TUK655419 UEG655419 UOC655419 UXY655419 VHU655419 VRQ655419 WBM655419 WLI655419 WVE655419 A720955 IS720955 SO720955 ACK720955 AMG720955 AWC720955 BFY720955 BPU720955 BZQ720955 CJM720955 CTI720955 DDE720955 DNA720955 DWW720955 EGS720955 EQO720955 FAK720955 FKG720955 FUC720955 GDY720955 GNU720955 GXQ720955 HHM720955 HRI720955 IBE720955 ILA720955 IUW720955 JES720955 JOO720955 JYK720955 KIG720955 KSC720955 LBY720955 LLU720955 LVQ720955 MFM720955 MPI720955 MZE720955 NJA720955 NSW720955 OCS720955 OMO720955 OWK720955 PGG720955 PQC720955 PZY720955 QJU720955 QTQ720955 RDM720955 RNI720955 RXE720955 SHA720955 SQW720955 TAS720955 TKO720955 TUK720955 UEG720955 UOC720955 UXY720955 VHU720955 VRQ720955 WBM720955 WLI720955 WVE720955 A786491 IS786491 SO786491 ACK786491 AMG786491 AWC786491 BFY786491 BPU786491 BZQ786491 CJM786491 CTI786491 DDE786491 DNA786491 DWW786491 EGS786491 EQO786491 FAK786491 FKG786491 FUC786491 GDY786491 GNU786491 GXQ786491 HHM786491 HRI786491 IBE786491 ILA786491 IUW786491 JES786491 JOO786491 JYK786491 KIG786491 KSC786491 LBY786491 LLU786491 LVQ786491 MFM786491 MPI786491 MZE786491 NJA786491 NSW786491 OCS786491 OMO786491 OWK786491 PGG786491 PQC786491 PZY786491 QJU786491 QTQ786491 RDM786491 RNI786491 RXE786491 SHA786491 SQW786491 TAS786491 TKO786491 TUK786491 UEG786491 UOC786491 UXY786491 VHU786491 VRQ786491 WBM786491 WLI786491 WVE786491 A852027 IS852027 SO852027 ACK852027 AMG852027 AWC852027 BFY852027 BPU852027 BZQ852027 CJM852027 CTI852027 DDE852027 DNA852027 DWW852027 EGS852027 EQO852027 FAK852027 FKG852027 FUC852027 GDY852027 GNU852027 GXQ852027 HHM852027 HRI852027 IBE852027 ILA852027 IUW852027 JES852027 JOO852027 JYK852027 KIG852027 KSC852027 LBY852027 LLU852027 LVQ852027 MFM852027 MPI852027 MZE852027 NJA852027 NSW852027 OCS852027 OMO852027 OWK852027 PGG852027 PQC852027 PZY852027 QJU852027 QTQ852027 RDM852027 RNI852027 RXE852027 SHA852027 SQW852027 TAS852027 TKO852027 TUK852027 UEG852027 UOC852027 UXY852027 VHU852027 VRQ852027 WBM852027 WLI852027 WVE852027 A917563 IS917563 SO917563 ACK917563 AMG917563 AWC917563 BFY917563 BPU917563 BZQ917563 CJM917563 CTI917563 DDE917563 DNA917563 DWW917563 EGS917563 EQO917563 FAK917563 FKG917563 FUC917563 GDY917563 GNU917563 GXQ917563 HHM917563 HRI917563 IBE917563 ILA917563 IUW917563 JES917563 JOO917563 JYK917563 KIG917563 KSC917563 LBY917563 LLU917563 LVQ917563 MFM917563 MPI917563 MZE917563 NJA917563 NSW917563 OCS917563 OMO917563 OWK917563 PGG917563 PQC917563 PZY917563 QJU917563 QTQ917563 RDM917563 RNI917563 RXE917563 SHA917563 SQW917563 TAS917563 TKO917563 TUK917563 UEG917563 UOC917563 UXY917563 VHU917563 VRQ917563 WBM917563 WLI917563 WVE917563 A983099 IS983099 SO983099 ACK983099 AMG983099 AWC983099 BFY983099 BPU983099 BZQ983099 CJM983099 CTI983099 DDE983099 DNA983099 DWW983099 EGS983099 EQO983099 FAK983099 FKG983099 FUC983099 GDY983099 GNU983099 GXQ983099 HHM983099 HRI983099 IBE983099 ILA983099 IUW983099 JES983099 JOO983099 JYK983099 KIG983099 KSC983099 LBY983099 LLU983099 LVQ983099 MFM983099 MPI983099 MZE983099 NJA983099 NSW983099 OCS983099 OMO983099 OWK983099 PGG983099 PQC983099 PZY983099 QJU983099 QTQ983099 RDM983099 RNI983099 RXE983099 SHA983099 SQW983099 TAS983099 TKO983099 TUK983099 UEG983099 UOC983099 UXY983099 VHU983099 VRQ983099 WBM983099 WLI98309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48"/>
  <sheetViews>
    <sheetView topLeftCell="A7" zoomScale="70" zoomScaleNormal="7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5703125" style="1" customWidth="1"/>
    <col min="5" max="5" width="25" style="1" customWidth="1"/>
    <col min="6" max="7" width="29.7109375" style="1" customWidth="1"/>
    <col min="8" max="8" width="24.5703125" style="1" customWidth="1"/>
    <col min="9" max="9" width="24" style="1" customWidth="1"/>
    <col min="10" max="10" width="20.28515625" style="1" customWidth="1"/>
    <col min="11" max="11" width="16.7109375" style="1" customWidth="1"/>
    <col min="12" max="13" width="18.7109375" style="1" customWidth="1"/>
    <col min="14" max="14" width="22.140625" style="1" customWidth="1"/>
    <col min="15" max="15" width="26.140625" style="1" customWidth="1"/>
    <col min="16" max="16" width="14.5703125" style="1" customWidth="1"/>
    <col min="17" max="17" width="19.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2506</v>
      </c>
      <c r="D6" s="1533"/>
      <c r="E6" s="1533"/>
      <c r="F6" s="1533"/>
      <c r="G6" s="1533"/>
      <c r="H6" s="1533"/>
      <c r="I6" s="1533"/>
      <c r="J6" s="1533"/>
      <c r="K6" s="1533"/>
      <c r="L6" s="1533"/>
      <c r="M6" s="1533"/>
      <c r="N6" s="1574"/>
    </row>
    <row r="7" spans="2:16" ht="16.5" thickBot="1" x14ac:dyDescent="0.3">
      <c r="B7" s="3"/>
      <c r="C7" s="1443"/>
      <c r="D7" s="1443"/>
      <c r="E7" s="1443"/>
      <c r="F7" s="1443"/>
      <c r="G7" s="1443"/>
      <c r="H7" s="1443"/>
      <c r="I7" s="1443"/>
      <c r="J7" s="1443"/>
      <c r="K7" s="1443"/>
      <c r="L7" s="1443"/>
      <c r="M7" s="1443"/>
      <c r="N7" s="1444"/>
    </row>
    <row r="8" spans="2:16" ht="16.5" thickBot="1" x14ac:dyDescent="0.3">
      <c r="B8" s="3"/>
      <c r="C8" s="1425"/>
      <c r="D8" s="1425"/>
      <c r="E8" s="1425"/>
      <c r="F8" s="1425"/>
      <c r="G8" s="1425"/>
      <c r="H8" s="1425"/>
      <c r="I8" s="1425"/>
      <c r="J8" s="1425"/>
      <c r="K8" s="1425"/>
      <c r="L8" s="1425"/>
      <c r="M8" s="1425"/>
      <c r="N8" s="1426"/>
    </row>
    <row r="9" spans="2:16" ht="16.5" thickBot="1" x14ac:dyDescent="0.3">
      <c r="B9" s="3"/>
      <c r="C9" s="1425"/>
      <c r="D9" s="1425"/>
      <c r="E9" s="1425"/>
      <c r="F9" s="1425"/>
      <c r="G9" s="1425"/>
      <c r="H9" s="1425"/>
      <c r="I9" s="1425"/>
      <c r="J9" s="1425"/>
      <c r="K9" s="1425"/>
      <c r="L9" s="1425"/>
      <c r="M9" s="1425"/>
      <c r="N9" s="1426"/>
    </row>
    <row r="10" spans="2:16" ht="16.5" thickBot="1" x14ac:dyDescent="0.3">
      <c r="B10" s="3" t="s">
        <v>9</v>
      </c>
      <c r="C10" s="1415">
        <v>2</v>
      </c>
      <c r="D10" s="1415"/>
      <c r="E10" s="1416"/>
      <c r="F10" s="4"/>
      <c r="G10" s="4"/>
      <c r="H10" s="4"/>
      <c r="I10" s="4"/>
      <c r="J10" s="4"/>
      <c r="K10" s="4"/>
      <c r="L10" s="4"/>
      <c r="M10" s="4"/>
      <c r="N10" s="5"/>
    </row>
    <row r="11" spans="2:16" ht="16.5" thickBot="1" x14ac:dyDescent="0.3">
      <c r="B11" s="6" t="s">
        <v>10</v>
      </c>
      <c r="C11" s="281">
        <v>41982</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2</v>
      </c>
      <c r="E15" s="18">
        <v>1047412084</v>
      </c>
      <c r="F15" s="19">
        <v>434</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26"/>
      <c r="F22" s="18"/>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v>347</v>
      </c>
      <c r="D24" s="32"/>
      <c r="E24" s="33">
        <f>E22</f>
        <v>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c r="D30" s="41" t="s">
        <v>23</v>
      </c>
      <c r="E30"/>
      <c r="F30"/>
      <c r="G30"/>
      <c r="H30"/>
      <c r="I30" s="13"/>
      <c r="J30" s="13"/>
      <c r="K30" s="13"/>
      <c r="L30" s="13"/>
      <c r="M30" s="13"/>
      <c r="N30" s="14"/>
    </row>
    <row r="31" spans="1:14" x14ac:dyDescent="0.25">
      <c r="A31" s="36"/>
      <c r="B31" s="41" t="s">
        <v>24</v>
      </c>
      <c r="C31" s="746" t="s">
        <v>23</v>
      </c>
      <c r="D31" s="41"/>
      <c r="E31"/>
      <c r="F31"/>
      <c r="G31"/>
      <c r="H31"/>
      <c r="I31" s="13"/>
      <c r="J31" s="13"/>
      <c r="K31" s="13"/>
      <c r="L31" s="13"/>
      <c r="M31" s="13"/>
      <c r="N31" s="14"/>
    </row>
    <row r="32" spans="1:14" x14ac:dyDescent="0.25">
      <c r="A32" s="36"/>
      <c r="B32" s="41" t="s">
        <v>25</v>
      </c>
      <c r="C32" s="746" t="s">
        <v>23</v>
      </c>
      <c r="D32" s="41"/>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0</v>
      </c>
      <c r="E40" s="1403">
        <v>60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1" t="s">
        <v>2506</v>
      </c>
      <c r="C49" s="71" t="s">
        <v>2506</v>
      </c>
      <c r="D49" s="72" t="s">
        <v>318</v>
      </c>
      <c r="E49" s="76">
        <v>701820140166</v>
      </c>
      <c r="F49" s="73" t="s">
        <v>20</v>
      </c>
      <c r="G49" s="225">
        <v>1</v>
      </c>
      <c r="H49" s="226">
        <v>41661</v>
      </c>
      <c r="I49" s="74">
        <v>41912</v>
      </c>
      <c r="J49" s="74" t="s">
        <v>21</v>
      </c>
      <c r="K49" s="75" t="s">
        <v>2551</v>
      </c>
      <c r="L49" s="75"/>
      <c r="M49" s="76">
        <v>292</v>
      </c>
      <c r="N49" s="76">
        <f>+M49*G49</f>
        <v>292</v>
      </c>
      <c r="O49" s="77">
        <v>487470056</v>
      </c>
      <c r="P49" s="77">
        <v>50</v>
      </c>
      <c r="Q49" s="65"/>
      <c r="R49" s="61"/>
      <c r="S49" s="61"/>
      <c r="T49" s="61"/>
      <c r="U49" s="61"/>
      <c r="V49" s="61"/>
      <c r="W49" s="61"/>
      <c r="X49" s="61"/>
      <c r="Y49" s="61"/>
      <c r="Z49" s="61"/>
    </row>
    <row r="50" spans="1:26" s="62" customFormat="1" ht="30" x14ac:dyDescent="0.25">
      <c r="A50" s="50">
        <f>+A49+1</f>
        <v>2</v>
      </c>
      <c r="B50" s="71" t="s">
        <v>2506</v>
      </c>
      <c r="C50" s="71" t="s">
        <v>2506</v>
      </c>
      <c r="D50" s="72" t="s">
        <v>318</v>
      </c>
      <c r="E50" s="76">
        <v>701820130255</v>
      </c>
      <c r="F50" s="73" t="s">
        <v>20</v>
      </c>
      <c r="G50" s="228">
        <v>1</v>
      </c>
      <c r="H50" s="226">
        <v>41332</v>
      </c>
      <c r="I50" s="74">
        <v>41639</v>
      </c>
      <c r="J50" s="74" t="s">
        <v>21</v>
      </c>
      <c r="K50" s="75" t="s">
        <v>2550</v>
      </c>
      <c r="L50" s="75"/>
      <c r="M50" s="76">
        <v>358</v>
      </c>
      <c r="N50" s="76">
        <v>358</v>
      </c>
      <c r="O50" s="77">
        <v>656552310</v>
      </c>
      <c r="P50" s="77" t="s">
        <v>2549</v>
      </c>
      <c r="Q50" s="65"/>
      <c r="R50" s="61"/>
      <c r="S50" s="61"/>
      <c r="T50" s="61"/>
      <c r="U50" s="61"/>
      <c r="V50" s="61"/>
      <c r="W50" s="61"/>
      <c r="X50" s="61"/>
      <c r="Y50" s="61"/>
      <c r="Z50" s="61"/>
    </row>
    <row r="51" spans="1:26" s="62" customFormat="1" ht="45" x14ac:dyDescent="0.25">
      <c r="A51" s="50">
        <f>+A50+1</f>
        <v>3</v>
      </c>
      <c r="B51" s="71" t="s">
        <v>2506</v>
      </c>
      <c r="C51" s="71" t="s">
        <v>2506</v>
      </c>
      <c r="D51" s="72" t="s">
        <v>2548</v>
      </c>
      <c r="E51" s="76" t="s">
        <v>2547</v>
      </c>
      <c r="F51" s="73" t="s">
        <v>20</v>
      </c>
      <c r="G51" s="228">
        <v>1</v>
      </c>
      <c r="H51" s="226"/>
      <c r="I51" s="74">
        <v>40908</v>
      </c>
      <c r="J51" s="74" t="s">
        <v>21</v>
      </c>
      <c r="K51" s="76"/>
      <c r="L51" s="75"/>
      <c r="M51" s="76">
        <v>660</v>
      </c>
      <c r="N51" s="76">
        <v>660</v>
      </c>
      <c r="O51" s="77">
        <v>92465000</v>
      </c>
      <c r="P51" s="77">
        <v>53</v>
      </c>
      <c r="Q51" s="65" t="s">
        <v>2546</v>
      </c>
      <c r="R51" s="61"/>
      <c r="S51" s="61"/>
      <c r="T51" s="61"/>
      <c r="U51" s="61"/>
      <c r="V51" s="61"/>
      <c r="W51" s="61"/>
      <c r="X51" s="61"/>
      <c r="Y51" s="61"/>
      <c r="Z51" s="61"/>
    </row>
    <row r="52" spans="1:26" s="62" customFormat="1" x14ac:dyDescent="0.25">
      <c r="A52" s="50"/>
      <c r="B52" s="78" t="s">
        <v>30</v>
      </c>
      <c r="C52" s="72"/>
      <c r="D52" s="71"/>
      <c r="E52" s="228"/>
      <c r="F52" s="73"/>
      <c r="G52" s="73"/>
      <c r="H52" s="73"/>
      <c r="I52" s="74"/>
      <c r="J52" s="74"/>
      <c r="K52" s="79" t="s">
        <v>1865</v>
      </c>
      <c r="L52" s="79">
        <f>SUM(L49:L51)</f>
        <v>0</v>
      </c>
      <c r="M52" s="76">
        <f>SUM(M49:M51)</f>
        <v>1310</v>
      </c>
      <c r="N52" s="79" t="s">
        <v>2545</v>
      </c>
      <c r="O52" s="77"/>
      <c r="P52" s="77"/>
      <c r="Q52" s="81"/>
    </row>
    <row r="53" spans="1:26" s="82" customFormat="1" x14ac:dyDescent="0.25">
      <c r="E53" s="83"/>
    </row>
    <row r="54" spans="1:26" s="82" customFormat="1" x14ac:dyDescent="0.25">
      <c r="B54" s="1422" t="s">
        <v>56</v>
      </c>
      <c r="C54" s="1422" t="s">
        <v>57</v>
      </c>
      <c r="D54" s="1424" t="s">
        <v>58</v>
      </c>
      <c r="E54" s="1424"/>
    </row>
    <row r="55" spans="1:26" s="82" customFormat="1" x14ac:dyDescent="0.25">
      <c r="B55" s="1423"/>
      <c r="C55" s="1423"/>
      <c r="D55" s="766" t="s">
        <v>59</v>
      </c>
      <c r="E55" s="85" t="s">
        <v>60</v>
      </c>
    </row>
    <row r="56" spans="1:26" s="82" customFormat="1" ht="18.75" x14ac:dyDescent="0.25">
      <c r="B56" s="86" t="s">
        <v>61</v>
      </c>
      <c r="C56" s="79"/>
      <c r="D56" s="88"/>
      <c r="E56" s="88" t="s">
        <v>23</v>
      </c>
      <c r="F56" s="89"/>
      <c r="G56" s="89"/>
      <c r="H56" s="89"/>
      <c r="I56" s="89"/>
      <c r="J56" s="89"/>
      <c r="K56" s="89"/>
      <c r="L56" s="89"/>
      <c r="M56" s="89"/>
    </row>
    <row r="57" spans="1:26" s="82" customFormat="1" x14ac:dyDescent="0.25">
      <c r="B57" s="86" t="s">
        <v>62</v>
      </c>
      <c r="C57" s="76">
        <v>660</v>
      </c>
      <c r="D57" s="88" t="s">
        <v>23</v>
      </c>
      <c r="E57" s="88"/>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105"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x14ac:dyDescent="0.25">
      <c r="B64" s="94" t="s">
        <v>2544</v>
      </c>
      <c r="C64" s="94" t="s">
        <v>2543</v>
      </c>
      <c r="D64" s="95" t="s">
        <v>2542</v>
      </c>
      <c r="E64" s="95">
        <v>170</v>
      </c>
      <c r="F64" s="266" t="s">
        <v>81</v>
      </c>
      <c r="G64" s="266" t="s">
        <v>20</v>
      </c>
      <c r="H64" s="96" t="s">
        <v>81</v>
      </c>
      <c r="I64" s="97" t="s">
        <v>81</v>
      </c>
      <c r="J64" s="97" t="s">
        <v>20</v>
      </c>
      <c r="K64" s="41" t="s">
        <v>20</v>
      </c>
      <c r="L64" s="41" t="s">
        <v>20</v>
      </c>
      <c r="M64" s="267" t="s">
        <v>20</v>
      </c>
      <c r="N64" s="41" t="s">
        <v>20</v>
      </c>
      <c r="O64" s="1390"/>
      <c r="P64" s="1391"/>
      <c r="Q64" s="41" t="s">
        <v>20</v>
      </c>
    </row>
    <row r="65" spans="2:17" ht="45" x14ac:dyDescent="0.25">
      <c r="B65" s="94" t="s">
        <v>2541</v>
      </c>
      <c r="C65" s="94" t="s">
        <v>2053</v>
      </c>
      <c r="D65" s="107" t="s">
        <v>2540</v>
      </c>
      <c r="E65" s="95">
        <v>164</v>
      </c>
      <c r="F65" s="266" t="s">
        <v>81</v>
      </c>
      <c r="G65" s="266" t="s">
        <v>21</v>
      </c>
      <c r="H65" s="96" t="s">
        <v>81</v>
      </c>
      <c r="I65" s="97" t="s">
        <v>20</v>
      </c>
      <c r="J65" s="97" t="s">
        <v>20</v>
      </c>
      <c r="K65" s="41" t="s">
        <v>20</v>
      </c>
      <c r="L65" s="41" t="s">
        <v>20</v>
      </c>
      <c r="M65" s="267" t="s">
        <v>20</v>
      </c>
      <c r="N65" s="41" t="s">
        <v>20</v>
      </c>
      <c r="O65" s="755"/>
      <c r="P65" s="756"/>
      <c r="Q65" s="41" t="s">
        <v>20</v>
      </c>
    </row>
    <row r="66" spans="2:17" x14ac:dyDescent="0.25">
      <c r="B66" s="94" t="s">
        <v>2539</v>
      </c>
      <c r="C66" s="94" t="s">
        <v>2053</v>
      </c>
      <c r="D66" s="95" t="s">
        <v>2538</v>
      </c>
      <c r="E66" s="95">
        <v>100</v>
      </c>
      <c r="F66" s="266" t="s">
        <v>81</v>
      </c>
      <c r="G66" s="266" t="s">
        <v>21</v>
      </c>
      <c r="H66" s="96" t="s">
        <v>81</v>
      </c>
      <c r="I66" s="97" t="s">
        <v>20</v>
      </c>
      <c r="J66" s="97" t="s">
        <v>20</v>
      </c>
      <c r="K66" s="41" t="s">
        <v>20</v>
      </c>
      <c r="L66" s="41" t="s">
        <v>20</v>
      </c>
      <c r="M66" s="267" t="s">
        <v>20</v>
      </c>
      <c r="N66" s="41" t="s">
        <v>20</v>
      </c>
      <c r="O66" s="755"/>
      <c r="P66" s="756"/>
      <c r="Q66" s="41" t="s">
        <v>20</v>
      </c>
    </row>
    <row r="67" spans="2:17" x14ac:dyDescent="0.25">
      <c r="B67" s="94"/>
      <c r="C67" s="94"/>
      <c r="D67" s="95"/>
      <c r="E67" s="95"/>
      <c r="F67" s="96"/>
      <c r="G67" s="96"/>
      <c r="H67" s="96"/>
      <c r="I67" s="97"/>
      <c r="J67" s="97"/>
      <c r="K67" s="41"/>
      <c r="L67" s="41"/>
      <c r="M67" s="41"/>
      <c r="N67" s="41"/>
      <c r="O67" s="1410"/>
      <c r="P67" s="1411"/>
      <c r="Q67" s="41"/>
    </row>
    <row r="68" spans="2:17" x14ac:dyDescent="0.25">
      <c r="B68" s="41"/>
      <c r="C68" s="41"/>
      <c r="D68" s="41"/>
      <c r="E68" s="41"/>
      <c r="F68" s="41"/>
      <c r="G68" s="41"/>
      <c r="H68" s="41"/>
      <c r="I68" s="41"/>
      <c r="J68" s="41"/>
      <c r="K68" s="41"/>
      <c r="L68" s="41"/>
      <c r="M68" s="41"/>
      <c r="N68" s="41"/>
      <c r="O68" s="1410"/>
      <c r="P68" s="1411"/>
      <c r="Q68" s="41"/>
    </row>
    <row r="69" spans="2:17" x14ac:dyDescent="0.25">
      <c r="B69" s="1" t="s">
        <v>83</v>
      </c>
    </row>
    <row r="70" spans="2:17" x14ac:dyDescent="0.25">
      <c r="B70" s="1" t="s">
        <v>84</v>
      </c>
    </row>
    <row r="71" spans="2:17" x14ac:dyDescent="0.25">
      <c r="B71" s="1" t="s">
        <v>85</v>
      </c>
    </row>
    <row r="73" spans="2:17" ht="15.75" thickBot="1" x14ac:dyDescent="0.3"/>
    <row r="74" spans="2:17" ht="27" thickBot="1" x14ac:dyDescent="0.3">
      <c r="B74" s="1393" t="s">
        <v>86</v>
      </c>
      <c r="C74" s="1394"/>
      <c r="D74" s="1394"/>
      <c r="E74" s="1394"/>
      <c r="F74" s="1394"/>
      <c r="G74" s="1394"/>
      <c r="H74" s="1394"/>
      <c r="I74" s="1394"/>
      <c r="J74" s="1394"/>
      <c r="K74" s="1394"/>
      <c r="L74" s="1394"/>
      <c r="M74" s="1394"/>
      <c r="N74" s="1395"/>
    </row>
    <row r="77" spans="2:17" ht="75" x14ac:dyDescent="0.25">
      <c r="B77" s="91" t="s">
        <v>87</v>
      </c>
      <c r="C77" s="91" t="s">
        <v>88</v>
      </c>
      <c r="D77" s="91" t="s">
        <v>89</v>
      </c>
      <c r="E77" s="91" t="s">
        <v>90</v>
      </c>
      <c r="F77" s="91" t="s">
        <v>91</v>
      </c>
      <c r="G77" s="91" t="s">
        <v>92</v>
      </c>
      <c r="H77" s="91" t="s">
        <v>93</v>
      </c>
      <c r="I77" s="91" t="s">
        <v>94</v>
      </c>
      <c r="J77" s="1387" t="s">
        <v>95</v>
      </c>
      <c r="K77" s="1405"/>
      <c r="L77" s="1388"/>
      <c r="M77" s="91" t="s">
        <v>96</v>
      </c>
      <c r="N77" s="91" t="s">
        <v>97</v>
      </c>
      <c r="O77" s="91" t="s">
        <v>98</v>
      </c>
      <c r="P77" s="1387" t="s">
        <v>77</v>
      </c>
      <c r="Q77" s="1388"/>
    </row>
    <row r="78" spans="2:17" ht="90" x14ac:dyDescent="0.25">
      <c r="B78" s="1518" t="s">
        <v>1614</v>
      </c>
      <c r="C78" s="1577" t="s">
        <v>2530</v>
      </c>
      <c r="D78" s="1520" t="s">
        <v>2537</v>
      </c>
      <c r="E78" s="1530">
        <v>42208956</v>
      </c>
      <c r="F78" s="1520" t="s">
        <v>332</v>
      </c>
      <c r="G78" s="1520" t="s">
        <v>218</v>
      </c>
      <c r="H78" s="1516">
        <v>36371</v>
      </c>
      <c r="I78" s="1484" t="s">
        <v>81</v>
      </c>
      <c r="J78" s="104" t="s">
        <v>2536</v>
      </c>
      <c r="K78" s="269" t="s">
        <v>2535</v>
      </c>
      <c r="L78" s="97" t="s">
        <v>245</v>
      </c>
      <c r="M78" s="1403" t="s">
        <v>20</v>
      </c>
      <c r="N78" s="1403" t="s">
        <v>20</v>
      </c>
      <c r="O78" s="2090" t="s">
        <v>20</v>
      </c>
      <c r="P78" s="775"/>
      <c r="Q78" s="776"/>
    </row>
    <row r="79" spans="2:17" ht="60" x14ac:dyDescent="0.25">
      <c r="B79" s="1526"/>
      <c r="C79" s="1578"/>
      <c r="D79" s="1527"/>
      <c r="E79" s="1531"/>
      <c r="F79" s="1527"/>
      <c r="G79" s="1527"/>
      <c r="H79" s="1529"/>
      <c r="I79" s="1485"/>
      <c r="J79" s="747" t="s">
        <v>801</v>
      </c>
      <c r="K79" s="402" t="s">
        <v>2534</v>
      </c>
      <c r="L79" s="747" t="s">
        <v>2533</v>
      </c>
      <c r="M79" s="1397"/>
      <c r="N79" s="1397"/>
      <c r="O79" s="1649"/>
      <c r="P79" s="775"/>
      <c r="Q79" s="776"/>
    </row>
    <row r="80" spans="2:17" ht="30" x14ac:dyDescent="0.25">
      <c r="B80" s="1519"/>
      <c r="C80" s="1579"/>
      <c r="D80" s="1521"/>
      <c r="E80" s="1532"/>
      <c r="F80" s="1521"/>
      <c r="G80" s="1521"/>
      <c r="H80" s="1523"/>
      <c r="I80" s="1486"/>
      <c r="J80" s="747" t="s">
        <v>2532</v>
      </c>
      <c r="K80" s="402" t="s">
        <v>2531</v>
      </c>
      <c r="L80" s="747" t="s">
        <v>1606</v>
      </c>
      <c r="M80" s="1404"/>
      <c r="N80" s="1404"/>
      <c r="O80" s="2115"/>
      <c r="P80" s="775"/>
      <c r="Q80" s="776"/>
    </row>
    <row r="81" spans="2:17" ht="45" x14ac:dyDescent="0.25">
      <c r="B81" s="1518" t="s">
        <v>1569</v>
      </c>
      <c r="C81" s="1577" t="s">
        <v>2530</v>
      </c>
      <c r="D81" s="1520" t="s">
        <v>2529</v>
      </c>
      <c r="E81" s="1522">
        <v>25785012</v>
      </c>
      <c r="F81" s="1520" t="s">
        <v>274</v>
      </c>
      <c r="G81" s="1520" t="s">
        <v>287</v>
      </c>
      <c r="H81" s="1516">
        <v>39233</v>
      </c>
      <c r="I81" s="1484" t="s">
        <v>81</v>
      </c>
      <c r="J81" s="747" t="s">
        <v>2528</v>
      </c>
      <c r="K81" s="402" t="s">
        <v>2527</v>
      </c>
      <c r="L81" s="747" t="s">
        <v>2526</v>
      </c>
      <c r="M81" s="1403" t="s">
        <v>20</v>
      </c>
      <c r="N81" s="1403" t="s">
        <v>21</v>
      </c>
      <c r="O81" s="2090" t="s">
        <v>20</v>
      </c>
      <c r="P81" s="775"/>
      <c r="Q81" s="776"/>
    </row>
    <row r="82" spans="2:17" ht="75" x14ac:dyDescent="0.25">
      <c r="B82" s="1526"/>
      <c r="C82" s="1578"/>
      <c r="D82" s="1527"/>
      <c r="E82" s="1528"/>
      <c r="F82" s="1527"/>
      <c r="G82" s="1527"/>
      <c r="H82" s="1529"/>
      <c r="I82" s="1485"/>
      <c r="J82" s="747" t="s">
        <v>2525</v>
      </c>
      <c r="K82" s="402"/>
      <c r="L82" s="747" t="s">
        <v>520</v>
      </c>
      <c r="M82" s="1397"/>
      <c r="N82" s="1397"/>
      <c r="O82" s="1649"/>
      <c r="P82" s="1710" t="s">
        <v>2524</v>
      </c>
      <c r="Q82" s="2327"/>
    </row>
    <row r="83" spans="2:17" ht="30" x14ac:dyDescent="0.25">
      <c r="B83" s="1526"/>
      <c r="C83" s="1578"/>
      <c r="D83" s="1527"/>
      <c r="E83" s="1528"/>
      <c r="F83" s="1527"/>
      <c r="G83" s="1527"/>
      <c r="H83" s="1529"/>
      <c r="I83" s="1485"/>
      <c r="J83" s="747" t="s">
        <v>2523</v>
      </c>
      <c r="K83" s="402"/>
      <c r="L83" s="747"/>
      <c r="M83" s="1397"/>
      <c r="N83" s="1397"/>
      <c r="O83" s="1649"/>
      <c r="P83" s="1710" t="s">
        <v>2522</v>
      </c>
      <c r="Q83" s="2327"/>
    </row>
    <row r="84" spans="2:17" ht="60" x14ac:dyDescent="0.25">
      <c r="B84" s="1519"/>
      <c r="C84" s="1579"/>
      <c r="D84" s="1521"/>
      <c r="E84" s="1517"/>
      <c r="F84" s="1521"/>
      <c r="G84" s="1521"/>
      <c r="H84" s="1523"/>
      <c r="I84" s="1486"/>
      <c r="J84" s="747" t="s">
        <v>373</v>
      </c>
      <c r="K84" s="402" t="s">
        <v>2521</v>
      </c>
      <c r="L84" s="747"/>
      <c r="M84" s="1404"/>
      <c r="N84" s="1404"/>
      <c r="O84" s="2115"/>
      <c r="P84" s="1710" t="s">
        <v>2520</v>
      </c>
      <c r="Q84" s="2327"/>
    </row>
    <row r="85" spans="2:17" ht="60" x14ac:dyDescent="0.25">
      <c r="B85" s="1025" t="s">
        <v>858</v>
      </c>
      <c r="C85" s="747" t="s">
        <v>712</v>
      </c>
      <c r="D85" s="747" t="s">
        <v>2519</v>
      </c>
      <c r="E85" s="404">
        <v>64578727</v>
      </c>
      <c r="F85" s="747" t="s">
        <v>2518</v>
      </c>
      <c r="G85" s="747" t="s">
        <v>161</v>
      </c>
      <c r="H85" s="405">
        <v>40893</v>
      </c>
      <c r="I85" s="747" t="s">
        <v>81</v>
      </c>
      <c r="J85" s="747" t="s">
        <v>801</v>
      </c>
      <c r="K85" s="402" t="s">
        <v>2517</v>
      </c>
      <c r="L85" s="406" t="s">
        <v>2516</v>
      </c>
      <c r="M85" s="747" t="s">
        <v>20</v>
      </c>
      <c r="N85" s="747" t="s">
        <v>20</v>
      </c>
      <c r="O85" s="747" t="s">
        <v>20</v>
      </c>
      <c r="P85" s="775"/>
      <c r="Q85" s="776"/>
    </row>
    <row r="86" spans="2:17" ht="60" x14ac:dyDescent="0.25">
      <c r="B86" s="1518" t="s">
        <v>1230</v>
      </c>
      <c r="C86" s="1520" t="s">
        <v>111</v>
      </c>
      <c r="D86" s="1520" t="s">
        <v>2515</v>
      </c>
      <c r="E86" s="1530">
        <v>1103094413</v>
      </c>
      <c r="F86" s="1522" t="s">
        <v>274</v>
      </c>
      <c r="G86" s="1522" t="s">
        <v>161</v>
      </c>
      <c r="H86" s="1516">
        <v>40368</v>
      </c>
      <c r="I86" s="1484" t="s">
        <v>81</v>
      </c>
      <c r="J86" s="747" t="s">
        <v>801</v>
      </c>
      <c r="K86" s="269" t="s">
        <v>2514</v>
      </c>
      <c r="L86" s="406" t="s">
        <v>2513</v>
      </c>
      <c r="M86" s="1403" t="s">
        <v>20</v>
      </c>
      <c r="N86" s="1403" t="s">
        <v>20</v>
      </c>
      <c r="O86" s="1403" t="s">
        <v>20</v>
      </c>
      <c r="P86" s="1392"/>
      <c r="Q86" s="1392"/>
    </row>
    <row r="87" spans="2:17" ht="60" x14ac:dyDescent="0.25">
      <c r="B87" s="1519"/>
      <c r="C87" s="1521"/>
      <c r="D87" s="1521"/>
      <c r="E87" s="1532"/>
      <c r="F87" s="1517"/>
      <c r="G87" s="1517"/>
      <c r="H87" s="1523"/>
      <c r="I87" s="1486"/>
      <c r="J87" s="104" t="s">
        <v>2512</v>
      </c>
      <c r="K87" s="269" t="s">
        <v>2511</v>
      </c>
      <c r="L87" s="107" t="s">
        <v>274</v>
      </c>
      <c r="M87" s="1404"/>
      <c r="N87" s="1404"/>
      <c r="O87" s="1404"/>
      <c r="P87" s="1410"/>
      <c r="Q87" s="1411"/>
    </row>
    <row r="88" spans="2:17" x14ac:dyDescent="0.25">
      <c r="B88" s="329" t="s">
        <v>1230</v>
      </c>
      <c r="C88" s="803" t="s">
        <v>2510</v>
      </c>
      <c r="D88" s="803"/>
      <c r="E88" s="94"/>
      <c r="F88" s="804"/>
      <c r="G88" s="804"/>
      <c r="H88" s="198"/>
      <c r="I88" s="96"/>
      <c r="J88" s="104"/>
      <c r="K88" s="269"/>
      <c r="L88" s="107"/>
      <c r="M88" s="746"/>
      <c r="N88" s="746"/>
      <c r="O88" s="746"/>
      <c r="P88" s="1390" t="s">
        <v>2509</v>
      </c>
      <c r="Q88" s="1391"/>
    </row>
    <row r="89" spans="2:17" x14ac:dyDescent="0.25">
      <c r="B89" s="329"/>
      <c r="C89" s="803"/>
      <c r="D89" s="803"/>
      <c r="E89" s="94"/>
      <c r="F89" s="804"/>
      <c r="G89" s="804"/>
      <c r="H89" s="198"/>
      <c r="I89" s="96"/>
      <c r="J89" s="104"/>
      <c r="K89" s="269"/>
      <c r="L89" s="107"/>
      <c r="M89" s="746"/>
      <c r="N89" s="746"/>
      <c r="O89" s="746"/>
      <c r="P89" s="746"/>
      <c r="Q89" s="746"/>
    </row>
    <row r="90" spans="2:17" ht="15.75" thickBot="1" x14ac:dyDescent="0.3">
      <c r="B90" s="407"/>
      <c r="C90" s="13"/>
      <c r="D90" s="248"/>
      <c r="G90" s="249"/>
      <c r="H90" s="250"/>
      <c r="J90" s="248"/>
      <c r="K90" s="250"/>
      <c r="L90" s="248"/>
      <c r="M90" s="13"/>
      <c r="N90" s="13"/>
      <c r="O90" s="13"/>
    </row>
    <row r="91" spans="2:17" ht="27" thickBot="1" x14ac:dyDescent="0.3">
      <c r="B91" s="1393" t="s">
        <v>143</v>
      </c>
      <c r="C91" s="1394"/>
      <c r="D91" s="1394"/>
      <c r="E91" s="1394"/>
      <c r="F91" s="1394"/>
      <c r="G91" s="1394"/>
      <c r="H91" s="1394"/>
      <c r="I91" s="1394"/>
      <c r="J91" s="1394"/>
      <c r="K91" s="1394"/>
      <c r="L91" s="1394"/>
      <c r="M91" s="1394"/>
      <c r="N91" s="1395"/>
    </row>
    <row r="94" spans="2:17" ht="30" x14ac:dyDescent="0.25">
      <c r="B94" s="92" t="s">
        <v>19</v>
      </c>
      <c r="C94" s="92" t="s">
        <v>144</v>
      </c>
      <c r="D94" s="1387" t="s">
        <v>77</v>
      </c>
      <c r="E94" s="1388"/>
    </row>
    <row r="95" spans="2:17" x14ac:dyDescent="0.25">
      <c r="B95" s="120" t="s">
        <v>145</v>
      </c>
      <c r="C95" s="746" t="s">
        <v>20</v>
      </c>
      <c r="D95" s="1389"/>
      <c r="E95" s="1389"/>
    </row>
    <row r="98" spans="1:26" ht="26.25" x14ac:dyDescent="0.25">
      <c r="B98" s="1408" t="s">
        <v>146</v>
      </c>
      <c r="C98" s="1409"/>
      <c r="D98" s="1409"/>
      <c r="E98" s="1409"/>
      <c r="F98" s="1409"/>
      <c r="G98" s="1409"/>
      <c r="H98" s="1409"/>
      <c r="I98" s="1409"/>
      <c r="J98" s="1409"/>
      <c r="K98" s="1409"/>
      <c r="L98" s="1409"/>
      <c r="M98" s="1409"/>
      <c r="N98" s="1409"/>
      <c r="O98" s="1409"/>
      <c r="P98" s="1409"/>
    </row>
    <row r="100" spans="1:26" ht="15.75" thickBot="1" x14ac:dyDescent="0.3"/>
    <row r="101" spans="1:26" ht="27" thickBot="1" x14ac:dyDescent="0.3">
      <c r="B101" s="1393" t="s">
        <v>147</v>
      </c>
      <c r="C101" s="1394"/>
      <c r="D101" s="1394"/>
      <c r="E101" s="1394"/>
      <c r="F101" s="1394"/>
      <c r="G101" s="1394"/>
      <c r="H101" s="1394"/>
      <c r="I101" s="1394"/>
      <c r="J101" s="1394"/>
      <c r="K101" s="1394"/>
      <c r="L101" s="1394"/>
      <c r="M101" s="1394"/>
      <c r="N101" s="1395"/>
    </row>
    <row r="103" spans="1:26" ht="15.75" thickBot="1" x14ac:dyDescent="0.3">
      <c r="M103" s="46"/>
      <c r="N103" s="46"/>
    </row>
    <row r="104" spans="1:26" s="13" customFormat="1" ht="60.75" thickBot="1" x14ac:dyDescent="0.3">
      <c r="B104" s="47" t="s">
        <v>35</v>
      </c>
      <c r="C104" s="47" t="s">
        <v>36</v>
      </c>
      <c r="D104" s="47" t="s">
        <v>37</v>
      </c>
      <c r="E104" s="47" t="s">
        <v>38</v>
      </c>
      <c r="F104" s="47" t="s">
        <v>39</v>
      </c>
      <c r="G104" s="47" t="s">
        <v>40</v>
      </c>
      <c r="H104" s="47" t="s">
        <v>41</v>
      </c>
      <c r="I104" s="47" t="s">
        <v>42</v>
      </c>
      <c r="J104" s="47" t="s">
        <v>43</v>
      </c>
      <c r="K104" s="47" t="s">
        <v>44</v>
      </c>
      <c r="L104" s="47" t="s">
        <v>45</v>
      </c>
      <c r="M104" s="48" t="s">
        <v>46</v>
      </c>
      <c r="N104" s="47" t="s">
        <v>47</v>
      </c>
      <c r="O104" s="47" t="s">
        <v>48</v>
      </c>
      <c r="P104" s="49" t="s">
        <v>49</v>
      </c>
      <c r="Q104" s="49" t="s">
        <v>50</v>
      </c>
    </row>
    <row r="105" spans="1:26" s="62" customFormat="1" ht="15.75" thickBot="1" x14ac:dyDescent="0.3">
      <c r="A105" s="50">
        <v>1</v>
      </c>
      <c r="B105" s="1443"/>
      <c r="C105" s="1443"/>
      <c r="D105" s="1443"/>
      <c r="E105" s="1443"/>
      <c r="F105" s="1443"/>
      <c r="G105" s="1443"/>
      <c r="H105" s="1443"/>
      <c r="I105" s="1443"/>
      <c r="J105" s="1443"/>
      <c r="K105" s="1443"/>
      <c r="L105" s="1443"/>
      <c r="M105" s="1444"/>
      <c r="N105" s="75"/>
      <c r="O105" s="77"/>
      <c r="P105" s="77"/>
      <c r="Q105" s="65"/>
      <c r="R105" s="61"/>
      <c r="S105" s="61"/>
      <c r="T105" s="61"/>
      <c r="U105" s="61"/>
      <c r="V105" s="61"/>
      <c r="W105" s="61"/>
      <c r="X105" s="61"/>
      <c r="Y105" s="61"/>
      <c r="Z105" s="61"/>
    </row>
    <row r="106" spans="1:26" s="62" customFormat="1" ht="30" x14ac:dyDescent="0.25">
      <c r="A106" s="50">
        <f>+A105+1</f>
        <v>2</v>
      </c>
      <c r="B106" s="71" t="s">
        <v>801</v>
      </c>
      <c r="C106" s="72" t="s">
        <v>2506</v>
      </c>
      <c r="D106" s="52" t="s">
        <v>2506</v>
      </c>
      <c r="E106" s="121" t="s">
        <v>2508</v>
      </c>
      <c r="F106" s="73" t="s">
        <v>20</v>
      </c>
      <c r="G106" s="225">
        <v>1</v>
      </c>
      <c r="H106" s="226">
        <v>40193</v>
      </c>
      <c r="I106" s="74">
        <v>40466</v>
      </c>
      <c r="J106" s="74" t="s">
        <v>21</v>
      </c>
      <c r="K106" s="75"/>
      <c r="L106" s="75"/>
      <c r="M106" s="76">
        <v>90</v>
      </c>
      <c r="N106" s="76">
        <v>90</v>
      </c>
      <c r="O106" s="77">
        <v>81027000</v>
      </c>
      <c r="P106" s="77" t="s">
        <v>2507</v>
      </c>
      <c r="Q106" s="65"/>
      <c r="R106" s="61"/>
      <c r="S106" s="61"/>
      <c r="T106" s="61"/>
      <c r="U106" s="61"/>
      <c r="V106" s="61"/>
      <c r="W106" s="61"/>
      <c r="X106" s="61"/>
      <c r="Y106" s="61"/>
      <c r="Z106" s="61"/>
    </row>
    <row r="107" spans="1:26" s="62" customFormat="1" ht="30" x14ac:dyDescent="0.25">
      <c r="A107" s="50">
        <f>+A106+1</f>
        <v>3</v>
      </c>
      <c r="B107" s="71" t="s">
        <v>801</v>
      </c>
      <c r="C107" s="72" t="s">
        <v>2506</v>
      </c>
      <c r="D107" s="52" t="s">
        <v>2506</v>
      </c>
      <c r="E107" s="121" t="s">
        <v>2505</v>
      </c>
      <c r="F107" s="73" t="s">
        <v>20</v>
      </c>
      <c r="G107" s="228">
        <v>1</v>
      </c>
      <c r="H107" s="226" t="s">
        <v>21</v>
      </c>
      <c r="I107" s="74">
        <v>41243</v>
      </c>
      <c r="J107" s="74" t="s">
        <v>21</v>
      </c>
      <c r="K107" s="75"/>
      <c r="L107" s="75"/>
      <c r="M107" s="76">
        <v>30</v>
      </c>
      <c r="N107" s="76">
        <v>30</v>
      </c>
      <c r="O107" s="77">
        <v>30000000</v>
      </c>
      <c r="P107" s="77" t="s">
        <v>2504</v>
      </c>
      <c r="Q107" s="65"/>
      <c r="R107" s="61"/>
      <c r="S107" s="61"/>
      <c r="T107" s="61"/>
      <c r="U107" s="61"/>
      <c r="V107" s="61"/>
      <c r="W107" s="61"/>
      <c r="X107" s="61"/>
      <c r="Y107" s="61"/>
      <c r="Z107" s="61"/>
    </row>
    <row r="108" spans="1:26" s="62" customFormat="1" x14ac:dyDescent="0.25">
      <c r="A108" s="50">
        <f>+A107+1</f>
        <v>4</v>
      </c>
      <c r="B108" s="71"/>
      <c r="C108" s="72"/>
      <c r="D108" s="71"/>
      <c r="E108" s="76"/>
      <c r="F108" s="73"/>
      <c r="G108" s="228"/>
      <c r="H108" s="226"/>
      <c r="I108" s="74"/>
      <c r="J108" s="74"/>
      <c r="K108" s="75"/>
      <c r="L108" s="75"/>
      <c r="M108" s="75"/>
      <c r="N108" s="75"/>
      <c r="O108" s="77"/>
      <c r="P108" s="77"/>
      <c r="Q108" s="65"/>
      <c r="R108" s="61"/>
      <c r="S108" s="61"/>
      <c r="T108" s="61"/>
      <c r="U108" s="61"/>
      <c r="V108" s="61"/>
      <c r="W108" s="61"/>
      <c r="X108" s="61"/>
      <c r="Y108" s="61"/>
      <c r="Z108" s="61"/>
    </row>
    <row r="109" spans="1:26" s="62" customFormat="1" x14ac:dyDescent="0.25">
      <c r="A109" s="50">
        <f>+A108+1</f>
        <v>5</v>
      </c>
      <c r="B109" s="71"/>
      <c r="C109" s="71"/>
      <c r="D109" s="71"/>
      <c r="E109" s="76"/>
      <c r="F109" s="73"/>
      <c r="G109" s="228"/>
      <c r="H109" s="226"/>
      <c r="I109" s="74"/>
      <c r="J109" s="74"/>
      <c r="K109" s="75"/>
      <c r="L109" s="75"/>
      <c r="M109" s="75"/>
      <c r="N109" s="75"/>
      <c r="O109" s="77"/>
      <c r="P109" s="77"/>
      <c r="Q109" s="65"/>
      <c r="R109" s="61"/>
      <c r="S109" s="61"/>
      <c r="T109" s="61"/>
      <c r="U109" s="61"/>
      <c r="V109" s="61"/>
      <c r="W109" s="61"/>
      <c r="X109" s="61"/>
      <c r="Y109" s="61"/>
      <c r="Z109" s="61"/>
    </row>
    <row r="110" spans="1:26" x14ac:dyDescent="0.25">
      <c r="B110" s="82"/>
      <c r="C110" s="82"/>
      <c r="D110" s="82"/>
      <c r="E110" s="83"/>
      <c r="F110" s="82"/>
      <c r="G110" s="82"/>
      <c r="H110" s="82"/>
      <c r="I110" s="82"/>
      <c r="J110" s="82"/>
      <c r="K110" s="82"/>
      <c r="L110" s="82"/>
      <c r="M110" s="82"/>
      <c r="N110" s="82"/>
      <c r="O110" s="82"/>
      <c r="P110" s="82"/>
    </row>
    <row r="111" spans="1:26" ht="18.75" x14ac:dyDescent="0.25">
      <c r="B111" s="86" t="s">
        <v>151</v>
      </c>
      <c r="C111" s="133" t="s">
        <v>1109</v>
      </c>
      <c r="H111" s="89"/>
      <c r="I111" s="89"/>
      <c r="J111" s="89"/>
      <c r="K111" s="89"/>
      <c r="L111" s="89"/>
      <c r="M111" s="89"/>
      <c r="N111" s="82"/>
      <c r="O111" s="82"/>
      <c r="P111" s="82"/>
    </row>
    <row r="113" spans="2:17" ht="15.75" thickBot="1" x14ac:dyDescent="0.3"/>
    <row r="114" spans="2:17" ht="30.75" thickBot="1" x14ac:dyDescent="0.3">
      <c r="B114" s="134" t="s">
        <v>152</v>
      </c>
      <c r="C114" s="135" t="s">
        <v>153</v>
      </c>
      <c r="D114" s="134" t="s">
        <v>29</v>
      </c>
      <c r="E114" s="135" t="s">
        <v>154</v>
      </c>
    </row>
    <row r="115" spans="2:17" x14ac:dyDescent="0.25">
      <c r="B115" s="136" t="s">
        <v>155</v>
      </c>
      <c r="C115" s="137">
        <v>20</v>
      </c>
      <c r="D115" s="137">
        <v>0</v>
      </c>
      <c r="E115" s="1396">
        <f>+D115+D116+D117</f>
        <v>0</v>
      </c>
    </row>
    <row r="116" spans="2:17" x14ac:dyDescent="0.25">
      <c r="B116" s="136" t="s">
        <v>156</v>
      </c>
      <c r="C116" s="740">
        <v>30</v>
      </c>
      <c r="D116" s="746">
        <v>0</v>
      </c>
      <c r="E116" s="1397"/>
    </row>
    <row r="117" spans="2:17" ht="15.75" thickBot="1" x14ac:dyDescent="0.3">
      <c r="B117" s="136" t="s">
        <v>157</v>
      </c>
      <c r="C117" s="139">
        <v>40</v>
      </c>
      <c r="D117" s="139">
        <v>0</v>
      </c>
      <c r="E117" s="1398"/>
    </row>
    <row r="119" spans="2:17" ht="15.75" thickBot="1" x14ac:dyDescent="0.3"/>
    <row r="120" spans="2:17" ht="27" thickBot="1" x14ac:dyDescent="0.3">
      <c r="B120" s="1393" t="s">
        <v>158</v>
      </c>
      <c r="C120" s="1394"/>
      <c r="D120" s="1394"/>
      <c r="E120" s="1394"/>
      <c r="F120" s="1394"/>
      <c r="G120" s="1394"/>
      <c r="H120" s="1394"/>
      <c r="I120" s="1394"/>
      <c r="J120" s="1394"/>
      <c r="K120" s="1394"/>
      <c r="L120" s="1394"/>
      <c r="M120" s="1394"/>
      <c r="N120" s="1395"/>
    </row>
    <row r="122" spans="2:17" ht="75" x14ac:dyDescent="0.25">
      <c r="B122" s="91" t="s">
        <v>87</v>
      </c>
      <c r="C122" s="91" t="s">
        <v>88</v>
      </c>
      <c r="D122" s="91" t="s">
        <v>89</v>
      </c>
      <c r="E122" s="91" t="s">
        <v>90</v>
      </c>
      <c r="F122" s="91" t="s">
        <v>91</v>
      </c>
      <c r="G122" s="91" t="s">
        <v>92</v>
      </c>
      <c r="H122" s="91" t="s">
        <v>93</v>
      </c>
      <c r="I122" s="91" t="s">
        <v>94</v>
      </c>
      <c r="J122" s="1387" t="s">
        <v>95</v>
      </c>
      <c r="K122" s="1405"/>
      <c r="L122" s="1388"/>
      <c r="M122" s="91" t="s">
        <v>96</v>
      </c>
      <c r="N122" s="91" t="s">
        <v>97</v>
      </c>
      <c r="O122" s="91" t="s">
        <v>98</v>
      </c>
      <c r="P122" s="1387" t="s">
        <v>77</v>
      </c>
      <c r="Q122" s="1388"/>
    </row>
    <row r="123" spans="2:17" ht="45" x14ac:dyDescent="0.25">
      <c r="B123" s="104" t="s">
        <v>320</v>
      </c>
      <c r="C123" s="803" t="s">
        <v>751</v>
      </c>
      <c r="D123" s="104" t="s">
        <v>2503</v>
      </c>
      <c r="E123" s="94">
        <v>64742300</v>
      </c>
      <c r="F123" s="94" t="s">
        <v>332</v>
      </c>
      <c r="G123" s="804" t="s">
        <v>453</v>
      </c>
      <c r="H123" s="111">
        <v>36308</v>
      </c>
      <c r="I123" s="95" t="s">
        <v>81</v>
      </c>
      <c r="J123" s="104" t="s">
        <v>2489</v>
      </c>
      <c r="K123" s="269" t="s">
        <v>2502</v>
      </c>
      <c r="L123" s="107" t="s">
        <v>2487</v>
      </c>
      <c r="M123" s="746" t="s">
        <v>20</v>
      </c>
      <c r="N123" s="746" t="s">
        <v>20</v>
      </c>
      <c r="O123" s="746" t="s">
        <v>20</v>
      </c>
      <c r="P123" s="1392"/>
      <c r="Q123" s="1392"/>
    </row>
    <row r="124" spans="2:17" ht="60" x14ac:dyDescent="0.25">
      <c r="B124" s="104"/>
      <c r="C124" s="803"/>
      <c r="D124" s="104"/>
      <c r="E124" s="94"/>
      <c r="F124" s="94"/>
      <c r="G124" s="804"/>
      <c r="H124" s="111"/>
      <c r="I124" s="95"/>
      <c r="J124" s="104" t="s">
        <v>2489</v>
      </c>
      <c r="K124" s="269" t="s">
        <v>2501</v>
      </c>
      <c r="L124" s="107" t="s">
        <v>2500</v>
      </c>
      <c r="M124" s="746"/>
      <c r="N124" s="746"/>
      <c r="O124" s="746"/>
      <c r="P124" s="739"/>
      <c r="Q124" s="739"/>
    </row>
    <row r="125" spans="2:17" ht="45" x14ac:dyDescent="0.25">
      <c r="B125" s="104"/>
      <c r="C125" s="803"/>
      <c r="D125" s="104"/>
      <c r="E125" s="94"/>
      <c r="F125" s="94"/>
      <c r="G125" s="804"/>
      <c r="H125" s="111"/>
      <c r="I125" s="95"/>
      <c r="J125" s="106" t="s">
        <v>2498</v>
      </c>
      <c r="K125" s="269" t="s">
        <v>2499</v>
      </c>
      <c r="L125" s="107" t="s">
        <v>2487</v>
      </c>
      <c r="M125" s="746"/>
      <c r="N125" s="746"/>
      <c r="O125" s="746"/>
      <c r="P125" s="739"/>
      <c r="Q125" s="739"/>
    </row>
    <row r="126" spans="2:17" ht="45" x14ac:dyDescent="0.25">
      <c r="B126" s="104"/>
      <c r="C126" s="803"/>
      <c r="D126" s="104"/>
      <c r="E126" s="94"/>
      <c r="F126" s="94"/>
      <c r="G126" s="804"/>
      <c r="H126" s="111"/>
      <c r="I126" s="95"/>
      <c r="J126" s="106" t="s">
        <v>2498</v>
      </c>
      <c r="K126" s="269" t="s">
        <v>2497</v>
      </c>
      <c r="L126" s="107" t="s">
        <v>2487</v>
      </c>
      <c r="M126" s="746"/>
      <c r="N126" s="746"/>
      <c r="O126" s="746"/>
      <c r="P126" s="739"/>
      <c r="Q126" s="739"/>
    </row>
    <row r="127" spans="2:17" ht="60" x14ac:dyDescent="0.25">
      <c r="B127" s="104"/>
      <c r="C127" s="803"/>
      <c r="D127" s="104"/>
      <c r="E127" s="94"/>
      <c r="F127" s="94"/>
      <c r="G127" s="804"/>
      <c r="H127" s="111"/>
      <c r="I127" s="95"/>
      <c r="J127" s="104" t="s">
        <v>2496</v>
      </c>
      <c r="K127" s="269" t="s">
        <v>2495</v>
      </c>
      <c r="L127" s="107" t="s">
        <v>2494</v>
      </c>
      <c r="M127" s="746"/>
      <c r="N127" s="746"/>
      <c r="O127" s="746"/>
      <c r="P127" s="739"/>
      <c r="Q127" s="739"/>
    </row>
    <row r="128" spans="2:17" ht="45" x14ac:dyDescent="0.25">
      <c r="B128" s="104"/>
      <c r="C128" s="803"/>
      <c r="D128" s="104"/>
      <c r="E128" s="94"/>
      <c r="F128" s="94"/>
      <c r="G128" s="804"/>
      <c r="H128" s="111"/>
      <c r="I128" s="95"/>
      <c r="J128" s="104" t="s">
        <v>2493</v>
      </c>
      <c r="K128" s="269" t="s">
        <v>2492</v>
      </c>
      <c r="L128" s="107" t="s">
        <v>245</v>
      </c>
      <c r="M128" s="746"/>
      <c r="N128" s="746"/>
      <c r="O128" s="746"/>
      <c r="P128" s="739"/>
      <c r="Q128" s="739"/>
    </row>
    <row r="129" spans="2:17" ht="75" x14ac:dyDescent="0.25">
      <c r="B129" s="104" t="s">
        <v>165</v>
      </c>
      <c r="C129" s="803" t="s">
        <v>751</v>
      </c>
      <c r="D129" s="104" t="s">
        <v>2491</v>
      </c>
      <c r="E129" s="94">
        <v>64561765</v>
      </c>
      <c r="F129" s="104" t="s">
        <v>332</v>
      </c>
      <c r="G129" s="804" t="s">
        <v>453</v>
      </c>
      <c r="H129" s="111">
        <v>36413</v>
      </c>
      <c r="I129" s="95" t="s">
        <v>81</v>
      </c>
      <c r="J129" s="104" t="s">
        <v>2489</v>
      </c>
      <c r="K129" s="269" t="s">
        <v>2490</v>
      </c>
      <c r="L129" s="107" t="s">
        <v>2487</v>
      </c>
      <c r="M129" s="746" t="s">
        <v>20</v>
      </c>
      <c r="N129" s="746" t="s">
        <v>20</v>
      </c>
      <c r="O129" s="746" t="s">
        <v>20</v>
      </c>
      <c r="P129" s="746"/>
      <c r="Q129" s="746"/>
    </row>
    <row r="130" spans="2:17" ht="45" x14ac:dyDescent="0.25">
      <c r="B130" s="104"/>
      <c r="C130" s="803"/>
      <c r="D130" s="104"/>
      <c r="E130" s="94"/>
      <c r="F130" s="104"/>
      <c r="G130" s="804"/>
      <c r="H130" s="111"/>
      <c r="I130" s="95"/>
      <c r="J130" s="104" t="s">
        <v>2489</v>
      </c>
      <c r="K130" s="269" t="s">
        <v>2488</v>
      </c>
      <c r="L130" s="107" t="s">
        <v>2487</v>
      </c>
      <c r="M130" s="746"/>
      <c r="N130" s="746"/>
      <c r="O130" s="746"/>
      <c r="P130" s="746"/>
      <c r="Q130" s="746"/>
    </row>
    <row r="131" spans="2:17" ht="75" x14ac:dyDescent="0.25">
      <c r="B131" s="104"/>
      <c r="C131" s="803"/>
      <c r="D131" s="104"/>
      <c r="E131" s="94"/>
      <c r="F131" s="104"/>
      <c r="G131" s="804"/>
      <c r="H131" s="111"/>
      <c r="I131" s="95"/>
      <c r="J131" s="104" t="s">
        <v>2486</v>
      </c>
      <c r="K131" s="269" t="s">
        <v>2485</v>
      </c>
      <c r="L131" s="107" t="s">
        <v>1504</v>
      </c>
      <c r="M131" s="746"/>
      <c r="N131" s="746"/>
      <c r="O131" s="746"/>
      <c r="P131" s="746"/>
      <c r="Q131" s="746"/>
    </row>
    <row r="132" spans="2:17" ht="30" x14ac:dyDescent="0.25">
      <c r="B132" s="104" t="s">
        <v>175</v>
      </c>
      <c r="C132" s="803" t="s">
        <v>751</v>
      </c>
      <c r="D132" s="104" t="s">
        <v>2484</v>
      </c>
      <c r="E132" s="94">
        <v>1102803645</v>
      </c>
      <c r="F132" s="104" t="s">
        <v>379</v>
      </c>
      <c r="G132" s="804" t="s">
        <v>2483</v>
      </c>
      <c r="H132" s="111">
        <v>40872</v>
      </c>
      <c r="I132" s="95" t="s">
        <v>81</v>
      </c>
      <c r="J132" s="104"/>
      <c r="K132" s="269"/>
      <c r="L132" s="97"/>
      <c r="M132" s="746" t="s">
        <v>20</v>
      </c>
      <c r="N132" s="746" t="s">
        <v>20</v>
      </c>
      <c r="O132" s="746" t="s">
        <v>20</v>
      </c>
      <c r="P132" s="1392"/>
      <c r="Q132" s="1392"/>
    </row>
    <row r="133" spans="2:17" x14ac:dyDescent="0.25">
      <c r="B133" s="104"/>
      <c r="C133" s="13"/>
      <c r="F133" s="248"/>
      <c r="H133" s="250"/>
      <c r="K133" s="250"/>
      <c r="M133" s="13"/>
      <c r="N133" s="13"/>
      <c r="O133" s="13"/>
    </row>
    <row r="134" spans="2:17" x14ac:dyDescent="0.25">
      <c r="C134" s="13"/>
      <c r="D134" s="248"/>
      <c r="G134" s="248"/>
      <c r="K134" s="250"/>
      <c r="M134" s="13"/>
      <c r="N134" s="13"/>
      <c r="O134" s="13"/>
    </row>
    <row r="135" spans="2:17" ht="15.75" thickBot="1" x14ac:dyDescent="0.3">
      <c r="C135" s="13"/>
    </row>
    <row r="136" spans="2:17" ht="30" x14ac:dyDescent="0.25">
      <c r="B136" s="42" t="s">
        <v>19</v>
      </c>
      <c r="C136" s="42" t="s">
        <v>152</v>
      </c>
      <c r="D136" s="91" t="s">
        <v>153</v>
      </c>
      <c r="E136" s="42" t="s">
        <v>29</v>
      </c>
      <c r="F136" s="135" t="s">
        <v>182</v>
      </c>
      <c r="G136" s="147"/>
    </row>
    <row r="137" spans="2:17" ht="108" x14ac:dyDescent="0.2">
      <c r="B137" s="1399" t="s">
        <v>183</v>
      </c>
      <c r="C137" s="148" t="s">
        <v>184</v>
      </c>
      <c r="D137" s="746">
        <v>25</v>
      </c>
      <c r="E137" s="746">
        <v>25</v>
      </c>
      <c r="F137" s="1400">
        <f>+E137+E138+E139</f>
        <v>60</v>
      </c>
      <c r="G137" s="149"/>
    </row>
    <row r="138" spans="2:17" ht="96" x14ac:dyDescent="0.2">
      <c r="B138" s="1399"/>
      <c r="C138" s="148" t="s">
        <v>185</v>
      </c>
      <c r="D138" s="739">
        <v>25</v>
      </c>
      <c r="E138" s="746">
        <v>25</v>
      </c>
      <c r="F138" s="1401"/>
      <c r="G138" s="149"/>
    </row>
    <row r="139" spans="2:17" ht="60" x14ac:dyDescent="0.2">
      <c r="B139" s="1399"/>
      <c r="C139" s="148" t="s">
        <v>186</v>
      </c>
      <c r="D139" s="746">
        <v>10</v>
      </c>
      <c r="E139" s="746">
        <v>10</v>
      </c>
      <c r="F139" s="1402"/>
      <c r="G139" s="149"/>
    </row>
    <row r="140" spans="2:17" x14ac:dyDescent="0.25">
      <c r="C140"/>
    </row>
    <row r="143" spans="2:17" x14ac:dyDescent="0.25">
      <c r="B143" s="39" t="s">
        <v>187</v>
      </c>
    </row>
    <row r="146" spans="2:5" x14ac:dyDescent="0.25">
      <c r="B146" s="40" t="s">
        <v>19</v>
      </c>
      <c r="C146" s="40" t="s">
        <v>28</v>
      </c>
      <c r="D146" s="42" t="s">
        <v>29</v>
      </c>
      <c r="E146" s="42" t="s">
        <v>30</v>
      </c>
    </row>
    <row r="147" spans="2:5" ht="28.5" x14ac:dyDescent="0.25">
      <c r="B147" s="43" t="s">
        <v>188</v>
      </c>
      <c r="C147" s="813">
        <v>40</v>
      </c>
      <c r="D147" s="746">
        <f>+E115</f>
        <v>0</v>
      </c>
      <c r="E147" s="1403">
        <f>+D147+D148</f>
        <v>60</v>
      </c>
    </row>
    <row r="148" spans="2:5" ht="42.75" x14ac:dyDescent="0.25">
      <c r="B148" s="43" t="s">
        <v>189</v>
      </c>
      <c r="C148" s="813">
        <v>60</v>
      </c>
      <c r="D148" s="746">
        <f>+F137</f>
        <v>60</v>
      </c>
      <c r="E148" s="1404"/>
    </row>
  </sheetData>
  <mergeCells count="77">
    <mergeCell ref="B2:P2"/>
    <mergeCell ref="B4:P4"/>
    <mergeCell ref="C6:N6"/>
    <mergeCell ref="C7:N7"/>
    <mergeCell ref="C8:N8"/>
    <mergeCell ref="B54:B55"/>
    <mergeCell ref="C54:C55"/>
    <mergeCell ref="D54:E54"/>
    <mergeCell ref="C58:N58"/>
    <mergeCell ref="C9:N9"/>
    <mergeCell ref="C10:E10"/>
    <mergeCell ref="B14:C21"/>
    <mergeCell ref="B22:C22"/>
    <mergeCell ref="E40:E41"/>
    <mergeCell ref="M45:N45"/>
    <mergeCell ref="B60:N60"/>
    <mergeCell ref="O63:P63"/>
    <mergeCell ref="O64:P64"/>
    <mergeCell ref="O67:P67"/>
    <mergeCell ref="G81:G84"/>
    <mergeCell ref="B74:N74"/>
    <mergeCell ref="J77:L77"/>
    <mergeCell ref="P77:Q77"/>
    <mergeCell ref="B78:B80"/>
    <mergeCell ref="C78:C80"/>
    <mergeCell ref="O68:P68"/>
    <mergeCell ref="B81:B84"/>
    <mergeCell ref="C81:C84"/>
    <mergeCell ref="D81:D84"/>
    <mergeCell ref="E81:E84"/>
    <mergeCell ref="F81:F84"/>
    <mergeCell ref="D78:D80"/>
    <mergeCell ref="E78:E80"/>
    <mergeCell ref="F78:F80"/>
    <mergeCell ref="G78:G80"/>
    <mergeCell ref="H78:H80"/>
    <mergeCell ref="P82:Q82"/>
    <mergeCell ref="P83:Q83"/>
    <mergeCell ref="P84:Q84"/>
    <mergeCell ref="I78:I80"/>
    <mergeCell ref="M78:M80"/>
    <mergeCell ref="N78:N80"/>
    <mergeCell ref="O78:O80"/>
    <mergeCell ref="H81:H84"/>
    <mergeCell ref="I81:I84"/>
    <mergeCell ref="M81:M84"/>
    <mergeCell ref="N81:N84"/>
    <mergeCell ref="O81:O84"/>
    <mergeCell ref="P86:Q86"/>
    <mergeCell ref="P87:Q87"/>
    <mergeCell ref="B86:B87"/>
    <mergeCell ref="C86:C87"/>
    <mergeCell ref="D86:D87"/>
    <mergeCell ref="E86:E87"/>
    <mergeCell ref="F86:F87"/>
    <mergeCell ref="G86:G87"/>
    <mergeCell ref="O86:O87"/>
    <mergeCell ref="P88:Q88"/>
    <mergeCell ref="B91:N91"/>
    <mergeCell ref="D94:E94"/>
    <mergeCell ref="D95:E95"/>
    <mergeCell ref="B98:P98"/>
    <mergeCell ref="B101:N101"/>
    <mergeCell ref="H86:H87"/>
    <mergeCell ref="I86:I87"/>
    <mergeCell ref="M86:M87"/>
    <mergeCell ref="N86:N87"/>
    <mergeCell ref="P132:Q132"/>
    <mergeCell ref="B137:B139"/>
    <mergeCell ref="F137:F139"/>
    <mergeCell ref="E147:E148"/>
    <mergeCell ref="B105:M105"/>
    <mergeCell ref="E115:E117"/>
    <mergeCell ref="B120:N120"/>
    <mergeCell ref="J122:L122"/>
    <mergeCell ref="P122:Q122"/>
    <mergeCell ref="P123:Q123"/>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legacy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08"/>
  <sheetViews>
    <sheetView topLeftCell="A16" zoomScale="70" zoomScaleNormal="70" workbookViewId="0">
      <selection activeCell="E32" sqref="E32"/>
    </sheetView>
  </sheetViews>
  <sheetFormatPr baseColWidth="10" defaultRowHeight="15" x14ac:dyDescent="0.25"/>
  <cols>
    <col min="1" max="1" width="3.7109375" style="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30.7109375" style="1" customWidth="1"/>
    <col min="10" max="10" width="20.28515625" style="1" customWidth="1"/>
    <col min="11" max="11" width="27.5703125" style="1" customWidth="1"/>
    <col min="12" max="12" width="28.140625" style="1" customWidth="1"/>
    <col min="13" max="13" width="18.7109375" style="1" customWidth="1"/>
    <col min="14" max="14" width="22.140625" style="1" customWidth="1"/>
    <col min="15" max="15" width="26.140625" style="1" customWidth="1"/>
    <col min="16" max="16" width="19.5703125" style="1" bestFit="1" customWidth="1"/>
    <col min="17" max="17" width="38.42578125" style="1" customWidth="1"/>
    <col min="18" max="22" width="6.42578125" style="1" customWidth="1"/>
    <col min="23" max="251" width="11.5703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5703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5703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5703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5703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5703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5703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5703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5703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5703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5703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5703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5703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5703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5703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5703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5703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5703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5703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5703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5703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5703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5703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5703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5703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5703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5703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5703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5703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5703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5703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5703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5703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5703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5703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5703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5703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5703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5703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5703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5703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5703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5703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5703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5703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5703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5703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5703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5703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5703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5703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5703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5703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5703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5703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5703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5703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5703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5703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5703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5703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5703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5703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5703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839</v>
      </c>
      <c r="D6" s="1425"/>
      <c r="E6" s="1425"/>
      <c r="F6" s="1425"/>
      <c r="G6" s="1425"/>
      <c r="H6" s="1425"/>
      <c r="I6" s="1425"/>
      <c r="J6" s="1425"/>
      <c r="K6" s="1425"/>
      <c r="L6" s="1425"/>
      <c r="M6" s="1425"/>
      <c r="N6" s="1426"/>
    </row>
    <row r="7" spans="2:16" ht="16.5" thickBot="1" x14ac:dyDescent="0.3">
      <c r="B7" s="3" t="s">
        <v>4</v>
      </c>
      <c r="C7" s="1425" t="s">
        <v>839</v>
      </c>
      <c r="D7" s="1425"/>
      <c r="E7" s="1425"/>
      <c r="F7" s="1425"/>
      <c r="G7" s="1425"/>
      <c r="H7" s="1425"/>
      <c r="I7" s="1425"/>
      <c r="J7" s="1425"/>
      <c r="K7" s="1425"/>
      <c r="L7" s="1425"/>
      <c r="M7" s="1425"/>
      <c r="N7" s="1426"/>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25</v>
      </c>
      <c r="D10" s="1415"/>
      <c r="E10" s="1416"/>
      <c r="F10" s="4"/>
      <c r="G10" s="4"/>
      <c r="H10" s="4"/>
      <c r="I10" s="4"/>
      <c r="J10" s="4"/>
      <c r="K10" s="4"/>
      <c r="L10" s="4"/>
      <c r="M10" s="4"/>
      <c r="N10" s="5"/>
    </row>
    <row r="11" spans="2:16" ht="16.5" thickBot="1" x14ac:dyDescent="0.3">
      <c r="B11" s="6" t="s">
        <v>10</v>
      </c>
      <c r="C11" s="281" t="s">
        <v>840</v>
      </c>
      <c r="D11" s="8"/>
      <c r="E11" s="8"/>
      <c r="F11" s="8"/>
      <c r="G11" s="8"/>
      <c r="H11" s="8"/>
      <c r="I11" s="8"/>
      <c r="J11" s="8"/>
      <c r="K11" s="8"/>
      <c r="L11" s="8"/>
      <c r="M11" s="8"/>
      <c r="N11" s="9"/>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343" t="s">
        <v>12</v>
      </c>
      <c r="E14" s="343" t="s">
        <v>13</v>
      </c>
      <c r="F14" s="343" t="s">
        <v>14</v>
      </c>
      <c r="G14" s="16"/>
      <c r="I14" s="17"/>
      <c r="J14" s="17"/>
      <c r="K14" s="17"/>
      <c r="L14" s="17"/>
      <c r="M14" s="17"/>
      <c r="N14" s="14"/>
    </row>
    <row r="15" spans="2:16" x14ac:dyDescent="0.25">
      <c r="B15" s="1417"/>
      <c r="C15" s="1417"/>
      <c r="D15" s="343">
        <v>25</v>
      </c>
      <c r="E15" s="18">
        <v>2401523150</v>
      </c>
      <c r="F15" s="357">
        <v>1150</v>
      </c>
      <c r="G15" s="20"/>
      <c r="I15" s="21"/>
      <c r="J15" s="21"/>
      <c r="K15" s="21"/>
      <c r="L15" s="21"/>
      <c r="M15" s="21"/>
      <c r="N15" s="14"/>
    </row>
    <row r="16" spans="2:16" x14ac:dyDescent="0.25">
      <c r="B16" s="1417"/>
      <c r="C16" s="1417"/>
      <c r="D16" s="343"/>
      <c r="E16" s="18"/>
      <c r="F16" s="18"/>
      <c r="G16" s="20"/>
      <c r="I16" s="21"/>
      <c r="J16" s="21"/>
      <c r="K16" s="21"/>
      <c r="L16" s="21"/>
      <c r="M16" s="21"/>
      <c r="N16" s="14"/>
    </row>
    <row r="17" spans="1:14" x14ac:dyDescent="0.25">
      <c r="B17" s="1417"/>
      <c r="C17" s="1417"/>
      <c r="D17" s="343"/>
      <c r="E17" s="18"/>
      <c r="F17" s="18"/>
      <c r="G17" s="20"/>
      <c r="I17" s="21"/>
      <c r="J17" s="21"/>
      <c r="K17" s="21"/>
      <c r="L17" s="21"/>
      <c r="M17" s="21"/>
      <c r="N17" s="14"/>
    </row>
    <row r="18" spans="1:14" x14ac:dyDescent="0.25">
      <c r="B18" s="1417"/>
      <c r="C18" s="1417"/>
      <c r="D18" s="343"/>
      <c r="E18" s="22"/>
      <c r="F18" s="18"/>
      <c r="G18" s="20"/>
      <c r="H18" s="23"/>
      <c r="I18" s="21"/>
      <c r="J18" s="21"/>
      <c r="K18" s="21"/>
      <c r="L18" s="21"/>
      <c r="M18" s="21"/>
      <c r="N18" s="24"/>
    </row>
    <row r="19" spans="1:14" x14ac:dyDescent="0.25">
      <c r="B19" s="1417"/>
      <c r="C19" s="1417"/>
      <c r="D19" s="343"/>
      <c r="E19" s="22"/>
      <c r="F19" s="18"/>
      <c r="G19" s="20"/>
      <c r="H19" s="23"/>
      <c r="I19" s="25"/>
      <c r="J19" s="25"/>
      <c r="K19" s="25"/>
      <c r="L19" s="25"/>
      <c r="M19" s="25"/>
      <c r="N19" s="24"/>
    </row>
    <row r="20" spans="1:14" x14ac:dyDescent="0.25">
      <c r="B20" s="1417"/>
      <c r="C20" s="1417"/>
      <c r="D20" s="343"/>
      <c r="E20" s="22"/>
      <c r="F20" s="18"/>
      <c r="G20" s="20"/>
      <c r="H20" s="23"/>
      <c r="I20" s="13"/>
      <c r="J20" s="13"/>
      <c r="K20" s="13"/>
      <c r="L20" s="13"/>
      <c r="M20" s="13"/>
      <c r="N20" s="24"/>
    </row>
    <row r="21" spans="1:14" x14ac:dyDescent="0.25">
      <c r="B21" s="1417"/>
      <c r="C21" s="1417"/>
      <c r="D21" s="343"/>
      <c r="E21" s="22"/>
      <c r="F21" s="18"/>
      <c r="G21" s="20"/>
      <c r="H21" s="23"/>
      <c r="I21" s="13"/>
      <c r="J21" s="13"/>
      <c r="K21" s="13"/>
      <c r="L21" s="13"/>
      <c r="M21" s="13"/>
      <c r="N21" s="24"/>
    </row>
    <row r="22" spans="1:14" ht="15.75" thickBot="1" x14ac:dyDescent="0.3">
      <c r="B22" s="1418" t="s">
        <v>15</v>
      </c>
      <c r="C22" s="1419"/>
      <c r="D22" s="343"/>
      <c r="E22" s="18">
        <v>2401523150</v>
      </c>
      <c r="F22" s="357">
        <v>1150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920</v>
      </c>
      <c r="D24" s="32"/>
      <c r="E24" s="33">
        <f>E22</f>
        <v>2401523150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t="s">
        <v>23</v>
      </c>
      <c r="D31" s="340"/>
      <c r="E31"/>
      <c r="F31"/>
      <c r="G31"/>
      <c r="H31"/>
      <c r="I31" s="13"/>
      <c r="J31" s="13"/>
      <c r="K31" s="13"/>
      <c r="L31" s="13"/>
      <c r="M31" s="13"/>
      <c r="N31" s="14"/>
    </row>
    <row r="32" spans="1:14" x14ac:dyDescent="0.25">
      <c r="A32" s="36"/>
      <c r="B32" s="41" t="s">
        <v>25</v>
      </c>
      <c r="C32" s="41"/>
      <c r="D32" s="340" t="s">
        <v>23</v>
      </c>
      <c r="E32"/>
      <c r="F32"/>
      <c r="G32"/>
      <c r="H32"/>
      <c r="I32" s="13"/>
      <c r="J32" s="13"/>
      <c r="K32" s="13"/>
      <c r="L32" s="13"/>
      <c r="M32" s="13"/>
      <c r="N32" s="14"/>
    </row>
    <row r="33" spans="1:17" x14ac:dyDescent="0.25">
      <c r="A33" s="36"/>
      <c r="B33" s="41" t="s">
        <v>26</v>
      </c>
      <c r="C33" s="41"/>
      <c r="D33" s="340"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345">
        <v>40</v>
      </c>
      <c r="D40" s="340">
        <v>40</v>
      </c>
      <c r="E40" s="1403">
        <f>+D40+D41</f>
        <v>75</v>
      </c>
      <c r="F40"/>
      <c r="G40"/>
      <c r="H40"/>
      <c r="I40" s="13"/>
      <c r="J40" s="13"/>
      <c r="K40" s="13"/>
      <c r="L40" s="13"/>
      <c r="M40" s="13"/>
      <c r="N40" s="14"/>
    </row>
    <row r="41" spans="1:17" ht="42.75" x14ac:dyDescent="0.25">
      <c r="A41" s="36"/>
      <c r="B41" s="43" t="s">
        <v>32</v>
      </c>
      <c r="C41" s="345">
        <v>60</v>
      </c>
      <c r="D41" s="340">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28.5" x14ac:dyDescent="0.25">
      <c r="A49" s="50">
        <v>1</v>
      </c>
      <c r="B49" s="64" t="s">
        <v>839</v>
      </c>
      <c r="C49" s="64" t="s">
        <v>841</v>
      </c>
      <c r="D49" s="64" t="s">
        <v>841</v>
      </c>
      <c r="E49" s="58">
        <v>39873</v>
      </c>
      <c r="F49" s="52" t="s">
        <v>20</v>
      </c>
      <c r="G49" s="54" t="s">
        <v>368</v>
      </c>
      <c r="H49" s="55" t="s">
        <v>842</v>
      </c>
      <c r="I49" s="55" t="s">
        <v>843</v>
      </c>
      <c r="J49" s="56" t="s">
        <v>21</v>
      </c>
      <c r="K49" s="57">
        <v>11</v>
      </c>
      <c r="L49" s="57" t="s">
        <v>844</v>
      </c>
      <c r="M49" s="58">
        <v>450</v>
      </c>
      <c r="N49" s="58">
        <v>450</v>
      </c>
      <c r="O49" s="59">
        <v>399233850</v>
      </c>
      <c r="P49" s="290">
        <v>66</v>
      </c>
      <c r="Q49" s="65"/>
      <c r="R49" s="61"/>
      <c r="S49" s="61"/>
      <c r="T49" s="61"/>
      <c r="U49" s="61"/>
      <c r="V49" s="61"/>
      <c r="W49" s="61"/>
      <c r="X49" s="61"/>
      <c r="Y49" s="61"/>
      <c r="Z49" s="61"/>
    </row>
    <row r="50" spans="1:26" s="62" customFormat="1" x14ac:dyDescent="0.25">
      <c r="A50" s="50">
        <f>+A49+1</f>
        <v>2</v>
      </c>
      <c r="B50" s="64" t="s">
        <v>839</v>
      </c>
      <c r="C50" s="52" t="s">
        <v>442</v>
      </c>
      <c r="D50" s="52" t="s">
        <v>318</v>
      </c>
      <c r="E50" s="58">
        <v>701820100144</v>
      </c>
      <c r="F50" s="52" t="s">
        <v>20</v>
      </c>
      <c r="G50" s="54" t="s">
        <v>368</v>
      </c>
      <c r="H50" s="55" t="s">
        <v>845</v>
      </c>
      <c r="I50" s="55" t="s">
        <v>846</v>
      </c>
      <c r="J50" s="56" t="s">
        <v>21</v>
      </c>
      <c r="K50" s="57">
        <v>11.1</v>
      </c>
      <c r="L50" s="57">
        <v>0</v>
      </c>
      <c r="M50" s="58">
        <v>294</v>
      </c>
      <c r="N50" s="58">
        <v>294</v>
      </c>
      <c r="O50" s="59">
        <v>297702334</v>
      </c>
      <c r="P50" s="290">
        <v>69</v>
      </c>
      <c r="Q50" s="65"/>
      <c r="R50" s="61"/>
      <c r="S50" s="61"/>
      <c r="T50" s="61"/>
      <c r="U50" s="61"/>
      <c r="V50" s="61"/>
      <c r="W50" s="61"/>
      <c r="X50" s="61"/>
      <c r="Y50" s="61"/>
      <c r="Z50" s="61"/>
    </row>
    <row r="51" spans="1:26" s="62" customFormat="1" ht="45" x14ac:dyDescent="0.25">
      <c r="A51" s="50">
        <f t="shared" ref="A51:A53" si="0">+A50+1</f>
        <v>3</v>
      </c>
      <c r="B51" s="64" t="s">
        <v>839</v>
      </c>
      <c r="C51" s="52" t="s">
        <v>442</v>
      </c>
      <c r="D51" s="52" t="s">
        <v>318</v>
      </c>
      <c r="E51" s="58">
        <v>701820120519</v>
      </c>
      <c r="F51" s="52" t="s">
        <v>20</v>
      </c>
      <c r="G51" s="54" t="s">
        <v>368</v>
      </c>
      <c r="H51" s="55" t="s">
        <v>847</v>
      </c>
      <c r="I51" s="55" t="s">
        <v>848</v>
      </c>
      <c r="J51" s="56" t="s">
        <v>21</v>
      </c>
      <c r="K51" s="57">
        <v>21.6</v>
      </c>
      <c r="L51" s="57">
        <v>2.5</v>
      </c>
      <c r="M51" s="58">
        <v>445</v>
      </c>
      <c r="N51" s="58">
        <v>445</v>
      </c>
      <c r="O51" s="59">
        <v>1773946893</v>
      </c>
      <c r="P51" s="290">
        <v>70</v>
      </c>
      <c r="Q51" s="65" t="s">
        <v>849</v>
      </c>
      <c r="R51" s="61"/>
      <c r="S51" s="61"/>
      <c r="T51" s="61"/>
      <c r="U51" s="61"/>
      <c r="V51" s="61"/>
      <c r="W51" s="61"/>
      <c r="X51" s="61"/>
      <c r="Y51" s="61"/>
      <c r="Z51" s="61"/>
    </row>
    <row r="52" spans="1:26" s="62" customFormat="1" ht="135" x14ac:dyDescent="0.25">
      <c r="A52" s="50">
        <f t="shared" si="0"/>
        <v>4</v>
      </c>
      <c r="B52" s="64" t="s">
        <v>839</v>
      </c>
      <c r="C52" s="52" t="s">
        <v>442</v>
      </c>
      <c r="D52" s="52" t="s">
        <v>318</v>
      </c>
      <c r="E52" s="58">
        <v>701820120126</v>
      </c>
      <c r="F52" s="52" t="s">
        <v>20</v>
      </c>
      <c r="G52" s="52" t="s">
        <v>368</v>
      </c>
      <c r="H52" s="52" t="s">
        <v>850</v>
      </c>
      <c r="I52" s="56" t="s">
        <v>851</v>
      </c>
      <c r="J52" s="56" t="s">
        <v>21</v>
      </c>
      <c r="K52" s="57">
        <v>0</v>
      </c>
      <c r="L52" s="57">
        <v>11</v>
      </c>
      <c r="M52" s="57">
        <v>0</v>
      </c>
      <c r="N52" s="57">
        <v>0</v>
      </c>
      <c r="O52" s="59">
        <v>487172915</v>
      </c>
      <c r="P52" s="290">
        <v>71</v>
      </c>
      <c r="Q52" s="65" t="s">
        <v>852</v>
      </c>
      <c r="R52" s="61"/>
      <c r="S52" s="61"/>
      <c r="T52" s="61"/>
      <c r="U52" s="61"/>
      <c r="V52" s="61"/>
      <c r="W52" s="61"/>
      <c r="X52" s="61"/>
      <c r="Y52" s="61"/>
      <c r="Z52" s="61"/>
    </row>
    <row r="53" spans="1:26" s="62" customFormat="1" ht="45" x14ac:dyDescent="0.25">
      <c r="A53" s="50">
        <f t="shared" si="0"/>
        <v>5</v>
      </c>
      <c r="B53" s="64" t="s">
        <v>839</v>
      </c>
      <c r="C53" s="52" t="s">
        <v>442</v>
      </c>
      <c r="D53" s="52" t="s">
        <v>318</v>
      </c>
      <c r="E53" s="58">
        <v>7018201440140</v>
      </c>
      <c r="F53" s="52" t="s">
        <v>20</v>
      </c>
      <c r="G53" s="52" t="s">
        <v>368</v>
      </c>
      <c r="H53" s="52" t="s">
        <v>853</v>
      </c>
      <c r="I53" s="56" t="s">
        <v>854</v>
      </c>
      <c r="J53" s="56" t="s">
        <v>21</v>
      </c>
      <c r="K53" s="57">
        <v>0</v>
      </c>
      <c r="L53" s="57">
        <v>10.3</v>
      </c>
      <c r="M53" s="358">
        <v>476</v>
      </c>
      <c r="N53" s="58">
        <v>476</v>
      </c>
      <c r="O53" s="59">
        <v>556992352</v>
      </c>
      <c r="P53" s="290">
        <v>72</v>
      </c>
      <c r="Q53" s="65" t="s">
        <v>855</v>
      </c>
      <c r="R53" s="61"/>
      <c r="S53" s="61"/>
      <c r="T53" s="61"/>
      <c r="U53" s="61"/>
      <c r="V53" s="61"/>
      <c r="W53" s="61"/>
      <c r="X53" s="61"/>
      <c r="Y53" s="61"/>
      <c r="Z53" s="61"/>
    </row>
    <row r="54" spans="1:26" s="62" customFormat="1" x14ac:dyDescent="0.25">
      <c r="A54" s="50"/>
      <c r="B54" s="78" t="s">
        <v>30</v>
      </c>
      <c r="C54" s="72"/>
      <c r="D54" s="71"/>
      <c r="E54" s="58"/>
      <c r="F54" s="73"/>
      <c r="G54" s="73"/>
      <c r="H54" s="73"/>
      <c r="I54" s="74"/>
      <c r="J54" s="74"/>
      <c r="K54" s="209">
        <f>SUM(K49:K53)</f>
        <v>43.7</v>
      </c>
      <c r="L54" s="209">
        <f>SUM(L49:L53)</f>
        <v>23.8</v>
      </c>
      <c r="M54" s="210"/>
      <c r="N54" s="209"/>
      <c r="O54" s="77"/>
      <c r="P54" s="77"/>
      <c r="Q54" s="81"/>
    </row>
    <row r="55" spans="1:26" s="82" customFormat="1" x14ac:dyDescent="0.25">
      <c r="E55" s="83"/>
    </row>
    <row r="56" spans="1:26" s="82" customFormat="1" x14ac:dyDescent="0.25">
      <c r="B56" s="1440" t="s">
        <v>56</v>
      </c>
      <c r="C56" s="1440" t="s">
        <v>57</v>
      </c>
      <c r="D56" s="1442" t="s">
        <v>58</v>
      </c>
      <c r="E56" s="1442"/>
    </row>
    <row r="57" spans="1:26" s="82" customFormat="1" x14ac:dyDescent="0.25">
      <c r="B57" s="1441"/>
      <c r="C57" s="1441"/>
      <c r="D57" s="354" t="s">
        <v>59</v>
      </c>
      <c r="E57" s="293" t="s">
        <v>60</v>
      </c>
    </row>
    <row r="58" spans="1:26" s="82" customFormat="1" ht="18.75" x14ac:dyDescent="0.25">
      <c r="B58" s="294" t="s">
        <v>61</v>
      </c>
      <c r="C58" s="209" t="s">
        <v>856</v>
      </c>
      <c r="D58" s="349" t="s">
        <v>23</v>
      </c>
      <c r="E58" s="246"/>
      <c r="F58" s="89"/>
      <c r="G58" s="89">
        <v>43</v>
      </c>
      <c r="H58" s="89"/>
      <c r="I58" s="89"/>
      <c r="J58" s="89"/>
      <c r="K58" s="89"/>
      <c r="L58" s="89"/>
      <c r="M58" s="89"/>
    </row>
    <row r="59" spans="1:26" s="82" customFormat="1" x14ac:dyDescent="0.25">
      <c r="B59" s="294" t="s">
        <v>62</v>
      </c>
      <c r="C59" s="359" t="s">
        <v>1453</v>
      </c>
      <c r="D59" s="349" t="s">
        <v>23</v>
      </c>
      <c r="E59" s="246"/>
    </row>
    <row r="60" spans="1:26" s="82" customFormat="1" x14ac:dyDescent="0.25">
      <c r="B60" s="90"/>
      <c r="C60" s="1413"/>
      <c r="D60" s="1413"/>
      <c r="E60" s="1413"/>
      <c r="F60" s="1413"/>
      <c r="G60" s="1413"/>
      <c r="H60" s="1413"/>
      <c r="I60" s="1413"/>
      <c r="J60" s="1413"/>
      <c r="K60" s="1413"/>
      <c r="L60" s="1413"/>
      <c r="M60" s="1413"/>
      <c r="N60" s="1413"/>
    </row>
    <row r="61" spans="1:26" ht="15.75" thickBot="1" x14ac:dyDescent="0.3"/>
    <row r="62" spans="1:26" ht="27" thickBot="1" x14ac:dyDescent="0.3">
      <c r="B62" s="1414" t="s">
        <v>63</v>
      </c>
      <c r="C62" s="1414"/>
      <c r="D62" s="1414"/>
      <c r="E62" s="1414"/>
      <c r="F62" s="1414"/>
      <c r="G62" s="1414"/>
      <c r="H62" s="1414"/>
      <c r="I62" s="1414"/>
      <c r="J62" s="1414"/>
      <c r="K62" s="1414"/>
      <c r="L62" s="1414"/>
      <c r="M62" s="1414"/>
      <c r="N62" s="1414"/>
    </row>
    <row r="65" spans="2:17" ht="90" x14ac:dyDescent="0.25">
      <c r="B65" s="91" t="s">
        <v>64</v>
      </c>
      <c r="C65" s="92" t="s">
        <v>65</v>
      </c>
      <c r="D65" s="92" t="s">
        <v>66</v>
      </c>
      <c r="E65" s="92" t="s">
        <v>67</v>
      </c>
      <c r="F65" s="92" t="s">
        <v>68</v>
      </c>
      <c r="G65" s="92" t="s">
        <v>69</v>
      </c>
      <c r="H65" s="92" t="s">
        <v>70</v>
      </c>
      <c r="I65" s="92" t="s">
        <v>71</v>
      </c>
      <c r="J65" s="92" t="s">
        <v>72</v>
      </c>
      <c r="K65" s="92" t="s">
        <v>73</v>
      </c>
      <c r="L65" s="92" t="s">
        <v>74</v>
      </c>
      <c r="M65" s="93" t="s">
        <v>75</v>
      </c>
      <c r="N65" s="93" t="s">
        <v>76</v>
      </c>
      <c r="O65" s="1387" t="s">
        <v>77</v>
      </c>
      <c r="P65" s="1388"/>
      <c r="Q65" s="92" t="s">
        <v>78</v>
      </c>
    </row>
    <row r="66" spans="2:17" ht="15" customHeight="1" x14ac:dyDescent="0.25">
      <c r="B66" s="97" t="s">
        <v>1437</v>
      </c>
      <c r="C66" s="97" t="s">
        <v>1270</v>
      </c>
      <c r="D66" s="88" t="s">
        <v>1287</v>
      </c>
      <c r="E66" s="95">
        <v>300</v>
      </c>
      <c r="F66" s="96" t="s">
        <v>21</v>
      </c>
      <c r="G66" s="96" t="s">
        <v>21</v>
      </c>
      <c r="H66" s="96" t="s">
        <v>21</v>
      </c>
      <c r="I66" s="96" t="s">
        <v>21</v>
      </c>
      <c r="J66" s="551" t="s">
        <v>21</v>
      </c>
      <c r="K66" s="552" t="s">
        <v>21</v>
      </c>
      <c r="L66" s="552" t="s">
        <v>21</v>
      </c>
      <c r="M66" s="552" t="s">
        <v>21</v>
      </c>
      <c r="N66" s="552" t="s">
        <v>21</v>
      </c>
      <c r="O66" s="1595" t="s">
        <v>857</v>
      </c>
      <c r="P66" s="1596"/>
      <c r="Q66" s="1403" t="s">
        <v>21</v>
      </c>
    </row>
    <row r="67" spans="2:17" x14ac:dyDescent="0.25">
      <c r="B67" s="97" t="s">
        <v>80</v>
      </c>
      <c r="C67" s="97" t="s">
        <v>1270</v>
      </c>
      <c r="D67" s="88" t="s">
        <v>1288</v>
      </c>
      <c r="E67" s="95">
        <v>50</v>
      </c>
      <c r="F67" s="96" t="s">
        <v>21</v>
      </c>
      <c r="G67" s="96" t="s">
        <v>21</v>
      </c>
      <c r="H67" s="96" t="s">
        <v>21</v>
      </c>
      <c r="I67" s="96" t="s">
        <v>21</v>
      </c>
      <c r="J67" s="551" t="s">
        <v>21</v>
      </c>
      <c r="K67" s="552" t="s">
        <v>21</v>
      </c>
      <c r="L67" s="552" t="s">
        <v>21</v>
      </c>
      <c r="M67" s="552" t="s">
        <v>21</v>
      </c>
      <c r="N67" s="552" t="s">
        <v>21</v>
      </c>
      <c r="O67" s="1597"/>
      <c r="P67" s="1598"/>
      <c r="Q67" s="1397"/>
    </row>
    <row r="68" spans="2:17" x14ac:dyDescent="0.25">
      <c r="B68" s="97" t="s">
        <v>80</v>
      </c>
      <c r="C68" s="97" t="s">
        <v>1270</v>
      </c>
      <c r="D68" s="88" t="s">
        <v>1288</v>
      </c>
      <c r="E68" s="95">
        <v>50</v>
      </c>
      <c r="F68" s="96" t="s">
        <v>21</v>
      </c>
      <c r="G68" s="96" t="s">
        <v>21</v>
      </c>
      <c r="H68" s="96" t="s">
        <v>21</v>
      </c>
      <c r="I68" s="96" t="s">
        <v>21</v>
      </c>
      <c r="J68" s="551" t="s">
        <v>21</v>
      </c>
      <c r="K68" s="552" t="s">
        <v>21</v>
      </c>
      <c r="L68" s="552" t="s">
        <v>21</v>
      </c>
      <c r="M68" s="552" t="s">
        <v>21</v>
      </c>
      <c r="N68" s="552" t="s">
        <v>21</v>
      </c>
      <c r="O68" s="1597"/>
      <c r="P68" s="1598"/>
      <c r="Q68" s="1397"/>
    </row>
    <row r="69" spans="2:17" x14ac:dyDescent="0.25">
      <c r="B69" s="97" t="s">
        <v>1437</v>
      </c>
      <c r="C69" s="97" t="s">
        <v>1270</v>
      </c>
      <c r="D69" s="88" t="s">
        <v>1289</v>
      </c>
      <c r="E69" s="95">
        <v>50</v>
      </c>
      <c r="F69" s="96" t="s">
        <v>21</v>
      </c>
      <c r="G69" s="96" t="s">
        <v>21</v>
      </c>
      <c r="H69" s="96" t="s">
        <v>21</v>
      </c>
      <c r="I69" s="96" t="s">
        <v>21</v>
      </c>
      <c r="J69" s="551" t="s">
        <v>21</v>
      </c>
      <c r="K69" s="552" t="s">
        <v>21</v>
      </c>
      <c r="L69" s="552" t="s">
        <v>21</v>
      </c>
      <c r="M69" s="552" t="s">
        <v>21</v>
      </c>
      <c r="N69" s="552" t="s">
        <v>21</v>
      </c>
      <c r="O69" s="1597"/>
      <c r="P69" s="1598"/>
      <c r="Q69" s="1397"/>
    </row>
    <row r="70" spans="2:17" x14ac:dyDescent="0.25">
      <c r="B70" s="97" t="s">
        <v>1437</v>
      </c>
      <c r="C70" s="97" t="s">
        <v>1270</v>
      </c>
      <c r="D70" s="88" t="s">
        <v>1290</v>
      </c>
      <c r="E70" s="95">
        <v>50</v>
      </c>
      <c r="F70" s="96" t="s">
        <v>21</v>
      </c>
      <c r="G70" s="96" t="s">
        <v>21</v>
      </c>
      <c r="H70" s="96" t="s">
        <v>21</v>
      </c>
      <c r="I70" s="96" t="s">
        <v>21</v>
      </c>
      <c r="J70" s="551" t="s">
        <v>21</v>
      </c>
      <c r="K70" s="552" t="s">
        <v>21</v>
      </c>
      <c r="L70" s="552" t="s">
        <v>21</v>
      </c>
      <c r="M70" s="552" t="s">
        <v>21</v>
      </c>
      <c r="N70" s="552" t="s">
        <v>21</v>
      </c>
      <c r="O70" s="1597"/>
      <c r="P70" s="1598"/>
      <c r="Q70" s="1397"/>
    </row>
    <row r="71" spans="2:17" x14ac:dyDescent="0.25">
      <c r="B71" s="97" t="s">
        <v>1437</v>
      </c>
      <c r="C71" s="97" t="s">
        <v>1270</v>
      </c>
      <c r="D71" s="88" t="s">
        <v>1291</v>
      </c>
      <c r="E71" s="95">
        <v>50</v>
      </c>
      <c r="F71" s="96" t="s">
        <v>21</v>
      </c>
      <c r="G71" s="96" t="s">
        <v>21</v>
      </c>
      <c r="H71" s="96" t="s">
        <v>21</v>
      </c>
      <c r="I71" s="96" t="s">
        <v>21</v>
      </c>
      <c r="J71" s="551" t="s">
        <v>21</v>
      </c>
      <c r="K71" s="552" t="s">
        <v>21</v>
      </c>
      <c r="L71" s="552" t="s">
        <v>21</v>
      </c>
      <c r="M71" s="552" t="s">
        <v>21</v>
      </c>
      <c r="N71" s="552" t="s">
        <v>21</v>
      </c>
      <c r="O71" s="1597"/>
      <c r="P71" s="1598"/>
      <c r="Q71" s="1397"/>
    </row>
    <row r="72" spans="2:17" x14ac:dyDescent="0.25">
      <c r="B72" s="97" t="s">
        <v>1437</v>
      </c>
      <c r="C72" s="97" t="s">
        <v>1270</v>
      </c>
      <c r="D72" s="88" t="s">
        <v>1292</v>
      </c>
      <c r="E72" s="95">
        <v>50</v>
      </c>
      <c r="F72" s="96" t="s">
        <v>21</v>
      </c>
      <c r="G72" s="96" t="s">
        <v>21</v>
      </c>
      <c r="H72" s="96" t="s">
        <v>21</v>
      </c>
      <c r="I72" s="96" t="s">
        <v>21</v>
      </c>
      <c r="J72" s="551" t="s">
        <v>21</v>
      </c>
      <c r="K72" s="552" t="s">
        <v>21</v>
      </c>
      <c r="L72" s="552" t="s">
        <v>21</v>
      </c>
      <c r="M72" s="552" t="s">
        <v>21</v>
      </c>
      <c r="N72" s="552" t="s">
        <v>21</v>
      </c>
      <c r="O72" s="1597"/>
      <c r="P72" s="1598"/>
      <c r="Q72" s="1397"/>
    </row>
    <row r="73" spans="2:17" x14ac:dyDescent="0.25">
      <c r="B73" s="97" t="s">
        <v>1437</v>
      </c>
      <c r="C73" s="97" t="s">
        <v>1270</v>
      </c>
      <c r="D73" s="88" t="s">
        <v>1292</v>
      </c>
      <c r="E73" s="95">
        <v>50</v>
      </c>
      <c r="F73" s="96" t="s">
        <v>21</v>
      </c>
      <c r="G73" s="96" t="s">
        <v>21</v>
      </c>
      <c r="H73" s="96" t="s">
        <v>21</v>
      </c>
      <c r="I73" s="96" t="s">
        <v>21</v>
      </c>
      <c r="J73" s="551" t="s">
        <v>21</v>
      </c>
      <c r="K73" s="552" t="s">
        <v>21</v>
      </c>
      <c r="L73" s="552" t="s">
        <v>21</v>
      </c>
      <c r="M73" s="552" t="s">
        <v>21</v>
      </c>
      <c r="N73" s="552" t="s">
        <v>21</v>
      </c>
      <c r="O73" s="1597"/>
      <c r="P73" s="1598"/>
      <c r="Q73" s="1397"/>
    </row>
    <row r="74" spans="2:17" x14ac:dyDescent="0.25">
      <c r="B74" s="97" t="s">
        <v>1437</v>
      </c>
      <c r="C74" s="97" t="s">
        <v>1270</v>
      </c>
      <c r="D74" s="88" t="s">
        <v>1293</v>
      </c>
      <c r="E74" s="95">
        <v>200</v>
      </c>
      <c r="F74" s="96" t="s">
        <v>21</v>
      </c>
      <c r="G74" s="96" t="s">
        <v>21</v>
      </c>
      <c r="H74" s="96" t="s">
        <v>21</v>
      </c>
      <c r="I74" s="96" t="s">
        <v>21</v>
      </c>
      <c r="J74" s="551" t="s">
        <v>21</v>
      </c>
      <c r="K74" s="552" t="s">
        <v>21</v>
      </c>
      <c r="L74" s="552" t="s">
        <v>21</v>
      </c>
      <c r="M74" s="552" t="s">
        <v>21</v>
      </c>
      <c r="N74" s="552" t="s">
        <v>21</v>
      </c>
      <c r="O74" s="1597"/>
      <c r="P74" s="1598"/>
      <c r="Q74" s="1397"/>
    </row>
    <row r="75" spans="2:17" x14ac:dyDescent="0.25">
      <c r="B75" s="97" t="s">
        <v>1437</v>
      </c>
      <c r="C75" s="97" t="s">
        <v>1270</v>
      </c>
      <c r="D75" s="88" t="s">
        <v>1292</v>
      </c>
      <c r="E75" s="95">
        <v>300</v>
      </c>
      <c r="F75" s="96" t="s">
        <v>21</v>
      </c>
      <c r="G75" s="96" t="s">
        <v>21</v>
      </c>
      <c r="H75" s="96" t="s">
        <v>21</v>
      </c>
      <c r="I75" s="96" t="s">
        <v>21</v>
      </c>
      <c r="J75" s="551" t="s">
        <v>21</v>
      </c>
      <c r="K75" s="552" t="s">
        <v>21</v>
      </c>
      <c r="L75" s="552" t="s">
        <v>21</v>
      </c>
      <c r="M75" s="552" t="s">
        <v>21</v>
      </c>
      <c r="N75" s="552" t="s">
        <v>21</v>
      </c>
      <c r="O75" s="1599"/>
      <c r="P75" s="1600"/>
      <c r="Q75" s="1404"/>
    </row>
    <row r="76" spans="2:17" x14ac:dyDescent="0.25">
      <c r="B76" s="94"/>
      <c r="C76" s="94"/>
      <c r="D76" s="360"/>
      <c r="E76" s="95"/>
      <c r="F76" s="41"/>
      <c r="G76" s="41"/>
      <c r="H76" s="41"/>
      <c r="I76" s="41"/>
      <c r="J76" s="41"/>
      <c r="K76" s="41"/>
      <c r="L76" s="41"/>
      <c r="M76" s="41"/>
      <c r="N76" s="41"/>
      <c r="O76" s="550"/>
      <c r="P76" s="550"/>
      <c r="Q76" s="41"/>
    </row>
    <row r="77" spans="2:17" x14ac:dyDescent="0.25">
      <c r="B77" s="94"/>
      <c r="C77" s="94"/>
      <c r="D77" s="95"/>
      <c r="E77" s="95"/>
      <c r="F77" s="41"/>
      <c r="G77" s="41"/>
      <c r="H77" s="41"/>
      <c r="I77" s="41"/>
      <c r="J77" s="41"/>
      <c r="K77" s="41"/>
      <c r="L77" s="41"/>
      <c r="M77" s="41"/>
      <c r="N77" s="41"/>
      <c r="O77" s="550"/>
      <c r="P77" s="550"/>
      <c r="Q77" s="41"/>
    </row>
    <row r="78" spans="2:17" x14ac:dyDescent="0.25">
      <c r="B78" s="94"/>
      <c r="C78" s="94"/>
      <c r="D78" s="107"/>
      <c r="E78" s="95"/>
      <c r="F78" s="41"/>
      <c r="G78" s="41"/>
      <c r="H78" s="41"/>
      <c r="I78" s="41"/>
      <c r="J78" s="41"/>
      <c r="K78" s="41"/>
      <c r="L78" s="41"/>
      <c r="M78" s="41"/>
      <c r="N78" s="41"/>
      <c r="O78" s="550"/>
      <c r="P78" s="550"/>
      <c r="Q78" s="41"/>
    </row>
    <row r="79" spans="2:17" x14ac:dyDescent="0.25">
      <c r="B79" s="94"/>
      <c r="C79" s="94"/>
      <c r="D79" s="95"/>
      <c r="E79" s="95"/>
      <c r="F79" s="41"/>
      <c r="G79" s="41"/>
      <c r="H79" s="41"/>
      <c r="I79" s="41"/>
      <c r="J79" s="41"/>
      <c r="K79" s="41"/>
      <c r="L79" s="41"/>
      <c r="M79" s="41"/>
      <c r="N79" s="41"/>
      <c r="O79" s="550"/>
      <c r="P79" s="550"/>
      <c r="Q79" s="41"/>
    </row>
    <row r="80" spans="2:17" x14ac:dyDescent="0.25">
      <c r="B80" s="94"/>
      <c r="C80" s="94"/>
      <c r="D80" s="95"/>
      <c r="E80" s="95"/>
      <c r="F80" s="41"/>
      <c r="G80" s="41"/>
      <c r="H80" s="41"/>
      <c r="I80" s="41"/>
      <c r="J80" s="41"/>
      <c r="K80" s="41"/>
      <c r="L80" s="41"/>
      <c r="M80" s="41"/>
      <c r="N80" s="41"/>
      <c r="O80" s="550"/>
      <c r="P80" s="550"/>
      <c r="Q80" s="41"/>
    </row>
    <row r="81" spans="2:17" x14ac:dyDescent="0.25">
      <c r="B81" s="94"/>
      <c r="C81" s="94"/>
      <c r="D81" s="95"/>
      <c r="E81" s="95"/>
      <c r="F81" s="41"/>
      <c r="G81" s="41"/>
      <c r="H81" s="41"/>
      <c r="I81" s="41"/>
      <c r="J81" s="41"/>
      <c r="K81" s="41"/>
      <c r="L81" s="41"/>
      <c r="M81" s="41"/>
      <c r="N81" s="41"/>
      <c r="O81" s="550"/>
      <c r="P81" s="550"/>
      <c r="Q81" s="41"/>
    </row>
    <row r="82" spans="2:17" x14ac:dyDescent="0.25">
      <c r="B82" s="41"/>
      <c r="C82" s="41"/>
      <c r="D82" s="41"/>
      <c r="E82" s="41"/>
      <c r="F82" s="41"/>
      <c r="G82" s="41"/>
      <c r="H82" s="41"/>
      <c r="I82" s="41"/>
      <c r="J82" s="41"/>
      <c r="K82" s="41"/>
      <c r="L82" s="41"/>
      <c r="M82" s="41"/>
      <c r="N82" s="41"/>
      <c r="O82" s="550"/>
      <c r="P82" s="550"/>
      <c r="Q82" s="41"/>
    </row>
    <row r="83" spans="2:17" x14ac:dyDescent="0.25">
      <c r="B83" s="1" t="s">
        <v>83</v>
      </c>
      <c r="F83" s="29"/>
      <c r="G83" s="29"/>
      <c r="H83" s="29"/>
      <c r="I83" s="29"/>
      <c r="J83" s="29"/>
      <c r="K83" s="29"/>
      <c r="L83" s="29"/>
      <c r="M83" s="29"/>
      <c r="N83" s="29"/>
      <c r="O83" s="36"/>
      <c r="P83" s="36"/>
      <c r="Q83" s="29"/>
    </row>
    <row r="84" spans="2:17" x14ac:dyDescent="0.25">
      <c r="B84" s="1" t="s">
        <v>84</v>
      </c>
      <c r="F84" s="29"/>
      <c r="G84" s="29"/>
      <c r="H84" s="29"/>
      <c r="I84" s="29"/>
      <c r="J84" s="29"/>
      <c r="K84" s="29"/>
      <c r="L84" s="29"/>
      <c r="M84" s="29"/>
      <c r="N84" s="29"/>
      <c r="O84" s="36"/>
      <c r="P84" s="36"/>
      <c r="Q84" s="29"/>
    </row>
    <row r="85" spans="2:17" x14ac:dyDescent="0.25">
      <c r="B85" s="1" t="s">
        <v>85</v>
      </c>
      <c r="F85" s="29"/>
      <c r="G85" s="29"/>
      <c r="H85" s="29"/>
      <c r="I85" s="29"/>
      <c r="J85" s="29"/>
      <c r="K85" s="29"/>
      <c r="L85" s="29"/>
      <c r="M85" s="29"/>
      <c r="N85" s="29"/>
      <c r="O85" s="36"/>
      <c r="P85" s="36"/>
      <c r="Q85" s="29"/>
    </row>
    <row r="87" spans="2:17" ht="15.75" thickBot="1" x14ac:dyDescent="0.3"/>
    <row r="88" spans="2:17" ht="27" thickBot="1" x14ac:dyDescent="0.3">
      <c r="B88" s="553" t="s">
        <v>86</v>
      </c>
      <c r="C88" s="554"/>
      <c r="D88" s="554"/>
      <c r="E88" s="554"/>
      <c r="F88" s="554"/>
      <c r="G88" s="554"/>
      <c r="H88" s="554"/>
      <c r="I88" s="554"/>
      <c r="J88" s="554"/>
      <c r="K88" s="554"/>
      <c r="L88" s="554"/>
      <c r="M88" s="554"/>
      <c r="N88" s="555"/>
    </row>
    <row r="93" spans="2:17" ht="75" x14ac:dyDescent="0.25">
      <c r="B93" s="91" t="s">
        <v>87</v>
      </c>
      <c r="C93" s="91" t="s">
        <v>88</v>
      </c>
      <c r="D93" s="91" t="s">
        <v>89</v>
      </c>
      <c r="E93" s="91" t="s">
        <v>90</v>
      </c>
      <c r="F93" s="91" t="s">
        <v>91</v>
      </c>
      <c r="G93" s="91" t="s">
        <v>92</v>
      </c>
      <c r="H93" s="91" t="s">
        <v>93</v>
      </c>
      <c r="I93" s="91" t="s">
        <v>94</v>
      </c>
      <c r="J93" s="1387" t="s">
        <v>95</v>
      </c>
      <c r="K93" s="1405"/>
      <c r="L93" s="1388"/>
      <c r="M93" s="91" t="s">
        <v>96</v>
      </c>
      <c r="N93" s="91" t="s">
        <v>97</v>
      </c>
      <c r="O93" s="91" t="s">
        <v>98</v>
      </c>
      <c r="P93" s="1387" t="s">
        <v>77</v>
      </c>
      <c r="Q93" s="1388"/>
    </row>
    <row r="94" spans="2:17" ht="45" x14ac:dyDescent="0.25">
      <c r="B94" s="1577" t="s">
        <v>858</v>
      </c>
      <c r="C94" s="1403" t="s">
        <v>215</v>
      </c>
      <c r="D94" s="1577" t="s">
        <v>859</v>
      </c>
      <c r="E94" s="1577">
        <v>64567659</v>
      </c>
      <c r="F94" s="1577" t="s">
        <v>860</v>
      </c>
      <c r="G94" s="2337" t="s">
        <v>861</v>
      </c>
      <c r="H94" s="1660" t="s">
        <v>862</v>
      </c>
      <c r="I94" s="2336" t="s">
        <v>368</v>
      </c>
      <c r="J94" s="104" t="s">
        <v>839</v>
      </c>
      <c r="K94" s="107" t="s">
        <v>863</v>
      </c>
      <c r="L94" s="138" t="s">
        <v>864</v>
      </c>
      <c r="M94" s="1403" t="s">
        <v>20</v>
      </c>
      <c r="N94" s="1403" t="s">
        <v>21</v>
      </c>
      <c r="O94" s="1577" t="s">
        <v>21</v>
      </c>
      <c r="P94" s="1390" t="s">
        <v>865</v>
      </c>
      <c r="Q94" s="1391"/>
    </row>
    <row r="95" spans="2:17" ht="45" x14ac:dyDescent="0.25">
      <c r="B95" s="1578"/>
      <c r="C95" s="1397"/>
      <c r="D95" s="1578"/>
      <c r="E95" s="1578"/>
      <c r="F95" s="1578"/>
      <c r="G95" s="2338"/>
      <c r="H95" s="1660"/>
      <c r="I95" s="2336"/>
      <c r="J95" s="104" t="s">
        <v>839</v>
      </c>
      <c r="K95" s="107" t="s">
        <v>866</v>
      </c>
      <c r="L95" s="138" t="s">
        <v>864</v>
      </c>
      <c r="M95" s="1397"/>
      <c r="N95" s="1397"/>
      <c r="O95" s="1578"/>
      <c r="P95" s="1390" t="s">
        <v>867</v>
      </c>
      <c r="Q95" s="1391"/>
    </row>
    <row r="96" spans="2:17" ht="45" x14ac:dyDescent="0.25">
      <c r="B96" s="1578"/>
      <c r="C96" s="1397"/>
      <c r="D96" s="1578"/>
      <c r="E96" s="1578"/>
      <c r="F96" s="1578"/>
      <c r="G96" s="2338"/>
      <c r="H96" s="1660"/>
      <c r="I96" s="2336"/>
      <c r="J96" s="329" t="s">
        <v>839</v>
      </c>
      <c r="K96" s="350" t="s">
        <v>868</v>
      </c>
      <c r="L96" s="350" t="s">
        <v>869</v>
      </c>
      <c r="M96" s="1397"/>
      <c r="N96" s="1397"/>
      <c r="O96" s="1578"/>
      <c r="P96" s="1390" t="s">
        <v>870</v>
      </c>
      <c r="Q96" s="1391"/>
    </row>
    <row r="97" spans="2:17" ht="45" x14ac:dyDescent="0.25">
      <c r="B97" s="1578"/>
      <c r="C97" s="1397"/>
      <c r="D97" s="1578"/>
      <c r="E97" s="1578"/>
      <c r="F97" s="1578"/>
      <c r="G97" s="2338"/>
      <c r="H97" s="1660"/>
      <c r="I97" s="2336"/>
      <c r="J97" s="329" t="s">
        <v>839</v>
      </c>
      <c r="K97" s="107" t="s">
        <v>871</v>
      </c>
      <c r="L97" s="97" t="s">
        <v>864</v>
      </c>
      <c r="M97" s="1397"/>
      <c r="N97" s="1397"/>
      <c r="O97" s="1578"/>
      <c r="P97" s="1390" t="s">
        <v>872</v>
      </c>
      <c r="Q97" s="1391"/>
    </row>
    <row r="98" spans="2:17" x14ac:dyDescent="0.25">
      <c r="B98" s="1578"/>
      <c r="C98" s="1397"/>
      <c r="D98" s="1578"/>
      <c r="E98" s="1578"/>
      <c r="F98" s="1578"/>
      <c r="G98" s="2338"/>
      <c r="H98" s="1660"/>
      <c r="I98" s="2336"/>
      <c r="J98" s="1577" t="s">
        <v>839</v>
      </c>
      <c r="K98" s="1642" t="s">
        <v>873</v>
      </c>
      <c r="L98" s="1445" t="s">
        <v>864</v>
      </c>
      <c r="M98" s="1397"/>
      <c r="N98" s="1397"/>
      <c r="O98" s="1578"/>
      <c r="P98" s="1595" t="s">
        <v>874</v>
      </c>
      <c r="Q98" s="1596"/>
    </row>
    <row r="99" spans="2:17" x14ac:dyDescent="0.25">
      <c r="B99" s="1578"/>
      <c r="C99" s="1397"/>
      <c r="D99" s="1578"/>
      <c r="E99" s="1578"/>
      <c r="F99" s="1578"/>
      <c r="G99" s="2338"/>
      <c r="H99" s="1660"/>
      <c r="I99" s="2336"/>
      <c r="J99" s="1579"/>
      <c r="K99" s="1644"/>
      <c r="L99" s="1446"/>
      <c r="M99" s="1397"/>
      <c r="N99" s="1397"/>
      <c r="O99" s="1578"/>
      <c r="P99" s="1599"/>
      <c r="Q99" s="1600"/>
    </row>
    <row r="100" spans="2:17" ht="45" x14ac:dyDescent="0.25">
      <c r="B100" s="1578"/>
      <c r="C100" s="1397"/>
      <c r="D100" s="1578"/>
      <c r="E100" s="1578"/>
      <c r="F100" s="1578"/>
      <c r="G100" s="2338"/>
      <c r="H100" s="1660"/>
      <c r="I100" s="2336"/>
      <c r="J100" s="120" t="s">
        <v>839</v>
      </c>
      <c r="K100" s="361" t="s">
        <v>875</v>
      </c>
      <c r="L100" s="362" t="s">
        <v>864</v>
      </c>
      <c r="M100" s="1397"/>
      <c r="N100" s="1397"/>
      <c r="O100" s="1578"/>
      <c r="P100" s="1390" t="s">
        <v>876</v>
      </c>
      <c r="Q100" s="1391"/>
    </row>
    <row r="101" spans="2:17" ht="45" x14ac:dyDescent="0.25">
      <c r="B101" s="1578"/>
      <c r="C101" s="1397"/>
      <c r="D101" s="1578"/>
      <c r="E101" s="1578"/>
      <c r="F101" s="1579"/>
      <c r="G101" s="2339"/>
      <c r="H101" s="1660"/>
      <c r="I101" s="2336"/>
      <c r="J101" s="167" t="s">
        <v>877</v>
      </c>
      <c r="K101" s="360" t="s">
        <v>878</v>
      </c>
      <c r="L101" s="350" t="s">
        <v>879</v>
      </c>
      <c r="M101" s="1404"/>
      <c r="N101" s="1404"/>
      <c r="O101" s="1579"/>
      <c r="P101" s="1390" t="s">
        <v>880</v>
      </c>
      <c r="Q101" s="1391"/>
    </row>
    <row r="102" spans="2:17" ht="45" x14ac:dyDescent="0.25">
      <c r="B102" s="1392" t="s">
        <v>881</v>
      </c>
      <c r="C102" s="1389" t="s">
        <v>215</v>
      </c>
      <c r="D102" s="1392" t="s">
        <v>882</v>
      </c>
      <c r="E102" s="1392">
        <v>92502233</v>
      </c>
      <c r="F102" s="1577" t="s">
        <v>883</v>
      </c>
      <c r="G102" s="1577" t="s">
        <v>884</v>
      </c>
      <c r="H102" s="1640" t="s">
        <v>885</v>
      </c>
      <c r="I102" s="1792" t="s">
        <v>368</v>
      </c>
      <c r="J102" s="348" t="s">
        <v>839</v>
      </c>
      <c r="K102" s="360" t="s">
        <v>886</v>
      </c>
      <c r="L102" s="363" t="s">
        <v>887</v>
      </c>
      <c r="M102" s="1389" t="s">
        <v>20</v>
      </c>
      <c r="N102" s="1578" t="s">
        <v>20</v>
      </c>
      <c r="O102" s="1397" t="s">
        <v>20</v>
      </c>
      <c r="P102" s="1390" t="s">
        <v>888</v>
      </c>
      <c r="Q102" s="1391"/>
    </row>
    <row r="103" spans="2:17" ht="45" x14ac:dyDescent="0.25">
      <c r="B103" s="1392"/>
      <c r="C103" s="1389"/>
      <c r="D103" s="1392"/>
      <c r="E103" s="1392"/>
      <c r="F103" s="1579"/>
      <c r="G103" s="1579"/>
      <c r="H103" s="1640"/>
      <c r="I103" s="1792"/>
      <c r="J103" s="348" t="s">
        <v>839</v>
      </c>
      <c r="K103" s="360" t="s">
        <v>889</v>
      </c>
      <c r="L103" s="363" t="s">
        <v>887</v>
      </c>
      <c r="M103" s="1389"/>
      <c r="N103" s="1578"/>
      <c r="O103" s="1397"/>
      <c r="P103" s="1390" t="s">
        <v>888</v>
      </c>
      <c r="Q103" s="1391"/>
    </row>
    <row r="104" spans="2:17" ht="60" x14ac:dyDescent="0.25">
      <c r="B104" s="347" t="s">
        <v>858</v>
      </c>
      <c r="C104" s="347" t="s">
        <v>215</v>
      </c>
      <c r="D104" s="347" t="s">
        <v>890</v>
      </c>
      <c r="E104" s="340">
        <v>92525447</v>
      </c>
      <c r="F104" s="347" t="s">
        <v>883</v>
      </c>
      <c r="G104" s="347" t="s">
        <v>891</v>
      </c>
      <c r="H104" s="364" t="s">
        <v>892</v>
      </c>
      <c r="I104" s="138" t="s">
        <v>368</v>
      </c>
      <c r="J104" s="120" t="s">
        <v>192</v>
      </c>
      <c r="K104" s="360" t="s">
        <v>893</v>
      </c>
      <c r="L104" s="350" t="s">
        <v>894</v>
      </c>
      <c r="M104" s="334" t="s">
        <v>20</v>
      </c>
      <c r="N104" s="351" t="s">
        <v>20</v>
      </c>
      <c r="O104" s="334" t="s">
        <v>20</v>
      </c>
      <c r="P104" s="1390" t="s">
        <v>895</v>
      </c>
      <c r="Q104" s="1391"/>
    </row>
    <row r="105" spans="2:17" ht="45" x14ac:dyDescent="0.25">
      <c r="B105" s="347" t="s">
        <v>858</v>
      </c>
      <c r="C105" s="347" t="s">
        <v>896</v>
      </c>
      <c r="D105" s="347" t="s">
        <v>897</v>
      </c>
      <c r="E105" s="340">
        <v>64556884</v>
      </c>
      <c r="F105" s="347" t="s">
        <v>898</v>
      </c>
      <c r="G105" s="347" t="s">
        <v>899</v>
      </c>
      <c r="H105" s="364" t="s">
        <v>900</v>
      </c>
      <c r="I105" s="138" t="s">
        <v>368</v>
      </c>
      <c r="J105" s="120" t="s">
        <v>877</v>
      </c>
      <c r="K105" s="350" t="s">
        <v>901</v>
      </c>
      <c r="L105" s="363" t="s">
        <v>902</v>
      </c>
      <c r="M105" s="340" t="s">
        <v>20</v>
      </c>
      <c r="N105" s="351" t="s">
        <v>20</v>
      </c>
      <c r="O105" s="334" t="s">
        <v>20</v>
      </c>
      <c r="P105" s="1390" t="s">
        <v>895</v>
      </c>
      <c r="Q105" s="1391"/>
    </row>
    <row r="106" spans="2:17" ht="45" x14ac:dyDescent="0.25">
      <c r="B106" s="1392" t="s">
        <v>903</v>
      </c>
      <c r="C106" s="1392" t="s">
        <v>111</v>
      </c>
      <c r="D106" s="1392" t="s">
        <v>904</v>
      </c>
      <c r="E106" s="1389">
        <v>64703103</v>
      </c>
      <c r="F106" s="1389" t="s">
        <v>274</v>
      </c>
      <c r="G106" s="1392" t="s">
        <v>398</v>
      </c>
      <c r="H106" s="1822" t="s">
        <v>905</v>
      </c>
      <c r="I106" s="1447" t="s">
        <v>81</v>
      </c>
      <c r="J106" s="120" t="s">
        <v>839</v>
      </c>
      <c r="K106" s="360" t="s">
        <v>906</v>
      </c>
      <c r="L106" s="363" t="s">
        <v>907</v>
      </c>
      <c r="M106" s="1403" t="s">
        <v>20</v>
      </c>
      <c r="N106" s="1577" t="s">
        <v>20</v>
      </c>
      <c r="O106" s="1403" t="s">
        <v>20</v>
      </c>
      <c r="P106" s="1392"/>
      <c r="Q106" s="1392"/>
    </row>
    <row r="107" spans="2:17" ht="45" x14ac:dyDescent="0.25">
      <c r="B107" s="1392"/>
      <c r="C107" s="1392"/>
      <c r="D107" s="1392"/>
      <c r="E107" s="1389"/>
      <c r="F107" s="1389"/>
      <c r="G107" s="1392"/>
      <c r="H107" s="1822"/>
      <c r="I107" s="1447"/>
      <c r="J107" s="120" t="s">
        <v>839</v>
      </c>
      <c r="K107" s="360" t="s">
        <v>908</v>
      </c>
      <c r="L107" s="363" t="s">
        <v>909</v>
      </c>
      <c r="M107" s="1397"/>
      <c r="N107" s="1578"/>
      <c r="O107" s="1397"/>
      <c r="P107" s="1392"/>
      <c r="Q107" s="1392"/>
    </row>
    <row r="108" spans="2:17" ht="45" x14ac:dyDescent="0.25">
      <c r="B108" s="1392"/>
      <c r="C108" s="1392"/>
      <c r="D108" s="1392"/>
      <c r="E108" s="1389"/>
      <c r="F108" s="1389"/>
      <c r="G108" s="1392"/>
      <c r="H108" s="1822"/>
      <c r="I108" s="1447"/>
      <c r="J108" s="120" t="s">
        <v>839</v>
      </c>
      <c r="K108" s="360" t="s">
        <v>910</v>
      </c>
      <c r="L108" s="363" t="s">
        <v>909</v>
      </c>
      <c r="M108" s="1397"/>
      <c r="N108" s="1578"/>
      <c r="O108" s="1397"/>
      <c r="P108" s="1392"/>
      <c r="Q108" s="1392"/>
    </row>
    <row r="109" spans="2:17" ht="45" x14ac:dyDescent="0.25">
      <c r="B109" s="1392"/>
      <c r="C109" s="1392"/>
      <c r="D109" s="1392"/>
      <c r="E109" s="1389"/>
      <c r="F109" s="1389"/>
      <c r="G109" s="1392"/>
      <c r="H109" s="1822"/>
      <c r="I109" s="1447"/>
      <c r="J109" s="120" t="s">
        <v>773</v>
      </c>
      <c r="K109" s="360" t="s">
        <v>911</v>
      </c>
      <c r="L109" s="363" t="s">
        <v>912</v>
      </c>
      <c r="M109" s="1397"/>
      <c r="N109" s="1578"/>
      <c r="O109" s="1397"/>
      <c r="P109" s="1392"/>
      <c r="Q109" s="1392"/>
    </row>
    <row r="110" spans="2:17" ht="45" x14ac:dyDescent="0.25">
      <c r="B110" s="1392"/>
      <c r="C110" s="1392"/>
      <c r="D110" s="1392"/>
      <c r="E110" s="1389"/>
      <c r="F110" s="1389"/>
      <c r="G110" s="1392"/>
      <c r="H110" s="1822"/>
      <c r="I110" s="1447"/>
      <c r="J110" s="120" t="s">
        <v>913</v>
      </c>
      <c r="K110" s="360" t="s">
        <v>914</v>
      </c>
      <c r="L110" s="1642" t="s">
        <v>274</v>
      </c>
      <c r="M110" s="1397"/>
      <c r="N110" s="1578"/>
      <c r="O110" s="1397"/>
      <c r="P110" s="1392"/>
      <c r="Q110" s="1392"/>
    </row>
    <row r="111" spans="2:17" ht="45" x14ac:dyDescent="0.25">
      <c r="B111" s="1392"/>
      <c r="C111" s="1392"/>
      <c r="D111" s="1392"/>
      <c r="E111" s="1389"/>
      <c r="F111" s="1389"/>
      <c r="G111" s="1392"/>
      <c r="H111" s="1822"/>
      <c r="I111" s="1447"/>
      <c r="J111" s="120" t="s">
        <v>913</v>
      </c>
      <c r="K111" s="360" t="s">
        <v>915</v>
      </c>
      <c r="L111" s="1644"/>
      <c r="M111" s="1397"/>
      <c r="N111" s="1579"/>
      <c r="O111" s="1404"/>
      <c r="P111" s="1392"/>
      <c r="Q111" s="1392"/>
    </row>
    <row r="112" spans="2:17" ht="45" x14ac:dyDescent="0.25">
      <c r="B112" s="1392" t="s">
        <v>903</v>
      </c>
      <c r="C112" s="1389" t="s">
        <v>111</v>
      </c>
      <c r="D112" s="1392" t="s">
        <v>916</v>
      </c>
      <c r="E112" s="1389">
        <v>64696279</v>
      </c>
      <c r="F112" s="1389" t="s">
        <v>274</v>
      </c>
      <c r="G112" s="1392" t="s">
        <v>884</v>
      </c>
      <c r="H112" s="1661" t="s">
        <v>917</v>
      </c>
      <c r="I112" s="1445" t="s">
        <v>81</v>
      </c>
      <c r="J112" s="120" t="s">
        <v>839</v>
      </c>
      <c r="K112" s="360" t="s">
        <v>918</v>
      </c>
      <c r="L112" s="363" t="s">
        <v>907</v>
      </c>
      <c r="M112" s="1389" t="s">
        <v>20</v>
      </c>
      <c r="N112" s="1577" t="s">
        <v>20</v>
      </c>
      <c r="O112" s="1403" t="s">
        <v>20</v>
      </c>
      <c r="P112" s="1392"/>
      <c r="Q112" s="1392"/>
    </row>
    <row r="113" spans="2:31" ht="45" x14ac:dyDescent="0.25">
      <c r="B113" s="1392"/>
      <c r="C113" s="1389"/>
      <c r="D113" s="1392"/>
      <c r="E113" s="1389"/>
      <c r="F113" s="1389"/>
      <c r="G113" s="1392"/>
      <c r="H113" s="1699"/>
      <c r="I113" s="1454"/>
      <c r="J113" s="120" t="s">
        <v>839</v>
      </c>
      <c r="K113" s="360" t="s">
        <v>919</v>
      </c>
      <c r="L113" s="363" t="s">
        <v>909</v>
      </c>
      <c r="M113" s="1389"/>
      <c r="N113" s="1578"/>
      <c r="O113" s="1397"/>
      <c r="P113" s="1392"/>
      <c r="Q113" s="1392"/>
    </row>
    <row r="114" spans="2:31" ht="60" x14ac:dyDescent="0.25">
      <c r="B114" s="1392"/>
      <c r="C114" s="1389"/>
      <c r="D114" s="1392"/>
      <c r="E114" s="1389"/>
      <c r="F114" s="1389"/>
      <c r="G114" s="1392"/>
      <c r="H114" s="1700"/>
      <c r="I114" s="1446"/>
      <c r="J114" s="120" t="s">
        <v>920</v>
      </c>
      <c r="K114" s="350" t="s">
        <v>921</v>
      </c>
      <c r="L114" s="363" t="s">
        <v>922</v>
      </c>
      <c r="M114" s="1389"/>
      <c r="N114" s="1579"/>
      <c r="O114" s="1404"/>
      <c r="P114" s="1392"/>
      <c r="Q114" s="1392"/>
    </row>
    <row r="115" spans="2:31" ht="60" x14ac:dyDescent="0.25">
      <c r="B115" s="1392" t="s">
        <v>903</v>
      </c>
      <c r="C115" s="1403" t="s">
        <v>111</v>
      </c>
      <c r="D115" s="1577" t="s">
        <v>923</v>
      </c>
      <c r="E115" s="1403">
        <v>92538125</v>
      </c>
      <c r="F115" s="1403" t="s">
        <v>278</v>
      </c>
      <c r="G115" s="1577" t="s">
        <v>398</v>
      </c>
      <c r="H115" s="1661" t="s">
        <v>924</v>
      </c>
      <c r="I115" s="1445" t="s">
        <v>81</v>
      </c>
      <c r="J115" s="120" t="s">
        <v>925</v>
      </c>
      <c r="K115" s="365" t="s">
        <v>926</v>
      </c>
      <c r="L115" s="363" t="s">
        <v>927</v>
      </c>
      <c r="M115" s="1403" t="s">
        <v>20</v>
      </c>
      <c r="N115" s="1577" t="s">
        <v>21</v>
      </c>
      <c r="O115" s="1403" t="s">
        <v>21</v>
      </c>
      <c r="P115" s="1392" t="s">
        <v>928</v>
      </c>
      <c r="Q115" s="1392"/>
    </row>
    <row r="116" spans="2:31" ht="45" x14ac:dyDescent="0.25">
      <c r="B116" s="1392"/>
      <c r="C116" s="1397"/>
      <c r="D116" s="1578"/>
      <c r="E116" s="1397"/>
      <c r="F116" s="1397"/>
      <c r="G116" s="1578"/>
      <c r="H116" s="1699"/>
      <c r="I116" s="1454"/>
      <c r="J116" s="120" t="s">
        <v>925</v>
      </c>
      <c r="K116" s="365" t="s">
        <v>929</v>
      </c>
      <c r="L116" s="363" t="s">
        <v>930</v>
      </c>
      <c r="M116" s="1397"/>
      <c r="N116" s="1578"/>
      <c r="O116" s="1397"/>
      <c r="P116" s="1392" t="s">
        <v>931</v>
      </c>
      <c r="Q116" s="1392"/>
    </row>
    <row r="117" spans="2:31" ht="45" x14ac:dyDescent="0.25">
      <c r="B117" s="1392"/>
      <c r="C117" s="1404"/>
      <c r="D117" s="1579"/>
      <c r="E117" s="1404"/>
      <c r="F117" s="1404"/>
      <c r="G117" s="1579"/>
      <c r="H117" s="1700"/>
      <c r="I117" s="1446"/>
      <c r="J117" s="120" t="s">
        <v>932</v>
      </c>
      <c r="K117" s="350" t="s">
        <v>933</v>
      </c>
      <c r="L117" s="363" t="s">
        <v>934</v>
      </c>
      <c r="M117" s="1404"/>
      <c r="N117" s="1579"/>
      <c r="O117" s="1404"/>
      <c r="P117" s="1392" t="s">
        <v>935</v>
      </c>
      <c r="Q117" s="1392"/>
    </row>
    <row r="118" spans="2:31" s="369" customFormat="1" ht="105" x14ac:dyDescent="0.25">
      <c r="B118" s="1392" t="s">
        <v>903</v>
      </c>
      <c r="C118" s="1403" t="s">
        <v>111</v>
      </c>
      <c r="D118" s="1577" t="s">
        <v>936</v>
      </c>
      <c r="E118" s="1403">
        <v>1102796455</v>
      </c>
      <c r="F118" s="1403" t="s">
        <v>274</v>
      </c>
      <c r="G118" s="1577" t="s">
        <v>884</v>
      </c>
      <c r="H118" s="1661" t="s">
        <v>937</v>
      </c>
      <c r="I118" s="1445" t="s">
        <v>81</v>
      </c>
      <c r="J118" s="120" t="s">
        <v>938</v>
      </c>
      <c r="K118" s="350" t="s">
        <v>939</v>
      </c>
      <c r="L118" s="363" t="s">
        <v>940</v>
      </c>
      <c r="M118" s="1403" t="s">
        <v>20</v>
      </c>
      <c r="N118" s="1577" t="s">
        <v>21</v>
      </c>
      <c r="O118" s="1403" t="s">
        <v>21</v>
      </c>
      <c r="P118" s="1392" t="s">
        <v>941</v>
      </c>
      <c r="Q118" s="1392"/>
      <c r="R118" s="1"/>
      <c r="S118" s="1"/>
      <c r="T118" s="1"/>
      <c r="U118" s="1"/>
      <c r="V118" s="1"/>
      <c r="W118" s="1"/>
      <c r="X118" s="1"/>
      <c r="Y118" s="1"/>
      <c r="Z118" s="1"/>
      <c r="AA118" s="1"/>
      <c r="AB118" s="1"/>
      <c r="AC118" s="1"/>
      <c r="AD118" s="1"/>
      <c r="AE118" s="1"/>
    </row>
    <row r="119" spans="2:31" ht="105" x14ac:dyDescent="0.25">
      <c r="B119" s="1392"/>
      <c r="C119" s="1397"/>
      <c r="D119" s="1578"/>
      <c r="E119" s="1397"/>
      <c r="F119" s="1397"/>
      <c r="G119" s="1578"/>
      <c r="H119" s="1699"/>
      <c r="I119" s="1454"/>
      <c r="J119" s="120" t="s">
        <v>938</v>
      </c>
      <c r="K119" s="350" t="s">
        <v>942</v>
      </c>
      <c r="L119" s="363" t="s">
        <v>943</v>
      </c>
      <c r="M119" s="1397"/>
      <c r="N119" s="1578"/>
      <c r="O119" s="1397"/>
      <c r="P119" s="1597" t="s">
        <v>944</v>
      </c>
      <c r="Q119" s="1598"/>
    </row>
    <row r="120" spans="2:31" ht="105" x14ac:dyDescent="0.25">
      <c r="B120" s="1392"/>
      <c r="C120" s="1397"/>
      <c r="D120" s="1578"/>
      <c r="E120" s="1397"/>
      <c r="F120" s="1397"/>
      <c r="G120" s="1578"/>
      <c r="H120" s="1699"/>
      <c r="I120" s="1454"/>
      <c r="J120" s="120" t="s">
        <v>938</v>
      </c>
      <c r="K120" s="350" t="s">
        <v>945</v>
      </c>
      <c r="L120" s="363" t="s">
        <v>946</v>
      </c>
      <c r="M120" s="1397"/>
      <c r="N120" s="1578"/>
      <c r="O120" s="1397"/>
      <c r="P120" s="1392" t="s">
        <v>947</v>
      </c>
      <c r="Q120" s="1392"/>
    </row>
    <row r="121" spans="2:31" ht="105" x14ac:dyDescent="0.25">
      <c r="B121" s="1392"/>
      <c r="C121" s="1397"/>
      <c r="D121" s="1578"/>
      <c r="E121" s="1397"/>
      <c r="F121" s="1397"/>
      <c r="G121" s="1578"/>
      <c r="H121" s="1699"/>
      <c r="I121" s="1454"/>
      <c r="J121" s="120" t="s">
        <v>938</v>
      </c>
      <c r="K121" s="350" t="s">
        <v>948</v>
      </c>
      <c r="L121" s="363" t="s">
        <v>946</v>
      </c>
      <c r="M121" s="1397"/>
      <c r="N121" s="1578"/>
      <c r="O121" s="1397"/>
      <c r="P121" s="1392" t="s">
        <v>949</v>
      </c>
      <c r="Q121" s="1392"/>
    </row>
    <row r="122" spans="2:31" ht="105" x14ac:dyDescent="0.25">
      <c r="B122" s="1392"/>
      <c r="C122" s="1397"/>
      <c r="D122" s="1578"/>
      <c r="E122" s="1397"/>
      <c r="F122" s="1397"/>
      <c r="G122" s="1578"/>
      <c r="H122" s="1699"/>
      <c r="I122" s="1454"/>
      <c r="J122" s="120" t="s">
        <v>938</v>
      </c>
      <c r="K122" s="350" t="s">
        <v>950</v>
      </c>
      <c r="L122" s="363" t="s">
        <v>951</v>
      </c>
      <c r="M122" s="1397"/>
      <c r="N122" s="1578"/>
      <c r="O122" s="1397"/>
      <c r="P122" s="1392" t="s">
        <v>952</v>
      </c>
      <c r="Q122" s="1392"/>
    </row>
    <row r="123" spans="2:31" ht="60" x14ac:dyDescent="0.25">
      <c r="B123" s="1392"/>
      <c r="C123" s="1397"/>
      <c r="D123" s="1578"/>
      <c r="E123" s="1397"/>
      <c r="F123" s="1397"/>
      <c r="G123" s="1578"/>
      <c r="H123" s="1699"/>
      <c r="I123" s="1454"/>
      <c r="J123" s="120" t="s">
        <v>442</v>
      </c>
      <c r="K123" s="350" t="s">
        <v>953</v>
      </c>
      <c r="L123" s="363" t="s">
        <v>954</v>
      </c>
      <c r="M123" s="1397"/>
      <c r="N123" s="1578"/>
      <c r="O123" s="1397"/>
      <c r="P123" s="1392" t="s">
        <v>955</v>
      </c>
      <c r="Q123" s="1392"/>
      <c r="R123" s="369"/>
      <c r="S123" s="369"/>
      <c r="T123" s="369"/>
      <c r="U123" s="369"/>
    </row>
    <row r="124" spans="2:31" ht="60" x14ac:dyDescent="0.25">
      <c r="B124" s="1392"/>
      <c r="C124" s="1404"/>
      <c r="D124" s="1579"/>
      <c r="E124" s="1404"/>
      <c r="F124" s="1404"/>
      <c r="G124" s="1579"/>
      <c r="H124" s="1700"/>
      <c r="I124" s="1446"/>
      <c r="J124" s="120" t="s">
        <v>442</v>
      </c>
      <c r="K124" s="350" t="s">
        <v>956</v>
      </c>
      <c r="L124" s="363" t="s">
        <v>957</v>
      </c>
      <c r="M124" s="1404"/>
      <c r="N124" s="1579"/>
      <c r="O124" s="1404"/>
      <c r="P124" s="1392" t="s">
        <v>958</v>
      </c>
      <c r="Q124" s="1392"/>
    </row>
    <row r="125" spans="2:31" ht="30" x14ac:dyDescent="0.25">
      <c r="B125" s="1392" t="s">
        <v>903</v>
      </c>
      <c r="C125" s="1403" t="s">
        <v>111</v>
      </c>
      <c r="D125" s="1577" t="s">
        <v>959</v>
      </c>
      <c r="E125" s="1403">
        <v>64565953</v>
      </c>
      <c r="F125" s="1403" t="s">
        <v>274</v>
      </c>
      <c r="G125" s="1577" t="s">
        <v>884</v>
      </c>
      <c r="H125" s="1661" t="s">
        <v>960</v>
      </c>
      <c r="I125" s="1445" t="s">
        <v>81</v>
      </c>
      <c r="J125" s="120" t="s">
        <v>961</v>
      </c>
      <c r="K125" s="360" t="s">
        <v>962</v>
      </c>
      <c r="L125" s="363" t="s">
        <v>963</v>
      </c>
      <c r="M125" s="1403" t="s">
        <v>20</v>
      </c>
      <c r="N125" s="1577" t="s">
        <v>21</v>
      </c>
      <c r="O125" s="1403" t="s">
        <v>21</v>
      </c>
      <c r="P125" s="1595" t="s">
        <v>964</v>
      </c>
      <c r="Q125" s="1596"/>
    </row>
    <row r="126" spans="2:31" ht="60" x14ac:dyDescent="0.25">
      <c r="B126" s="1392"/>
      <c r="C126" s="1397"/>
      <c r="D126" s="1578"/>
      <c r="E126" s="1397"/>
      <c r="F126" s="1397"/>
      <c r="G126" s="1578"/>
      <c r="H126" s="1699"/>
      <c r="I126" s="1454"/>
      <c r="J126" s="120" t="s">
        <v>965</v>
      </c>
      <c r="K126" s="350" t="s">
        <v>966</v>
      </c>
      <c r="L126" s="363" t="s">
        <v>967</v>
      </c>
      <c r="M126" s="1397"/>
      <c r="N126" s="1578"/>
      <c r="O126" s="1397"/>
      <c r="P126" s="1392" t="s">
        <v>968</v>
      </c>
      <c r="Q126" s="1392"/>
      <c r="V126" s="369"/>
      <c r="W126" s="369"/>
      <c r="X126" s="369"/>
      <c r="Y126" s="369"/>
      <c r="Z126" s="369"/>
      <c r="AA126" s="369"/>
      <c r="AB126" s="369"/>
      <c r="AC126" s="369"/>
      <c r="AD126" s="369"/>
      <c r="AE126" s="369"/>
    </row>
    <row r="127" spans="2:31" ht="45" x14ac:dyDescent="0.25">
      <c r="B127" s="1392"/>
      <c r="C127" s="1397"/>
      <c r="D127" s="1578"/>
      <c r="E127" s="1397"/>
      <c r="F127" s="1397"/>
      <c r="G127" s="1578"/>
      <c r="H127" s="1699"/>
      <c r="I127" s="1454"/>
      <c r="J127" s="120" t="s">
        <v>969</v>
      </c>
      <c r="K127" s="350">
        <v>2011</v>
      </c>
      <c r="L127" s="363" t="s">
        <v>970</v>
      </c>
      <c r="M127" s="1397"/>
      <c r="N127" s="1578"/>
      <c r="O127" s="1397"/>
      <c r="P127" s="1595" t="s">
        <v>971</v>
      </c>
      <c r="Q127" s="1596"/>
    </row>
    <row r="128" spans="2:31" ht="45" x14ac:dyDescent="0.25">
      <c r="B128" s="1392"/>
      <c r="C128" s="1397"/>
      <c r="D128" s="1578"/>
      <c r="E128" s="1397"/>
      <c r="F128" s="1397"/>
      <c r="G128" s="1578"/>
      <c r="H128" s="1699"/>
      <c r="I128" s="1454"/>
      <c r="J128" s="366" t="s">
        <v>972</v>
      </c>
      <c r="K128" s="367"/>
      <c r="L128" s="368" t="s">
        <v>973</v>
      </c>
      <c r="M128" s="1397"/>
      <c r="N128" s="1578"/>
      <c r="O128" s="1397"/>
      <c r="P128" s="2335" t="s">
        <v>974</v>
      </c>
      <c r="Q128" s="2335"/>
    </row>
    <row r="129" spans="1:31" ht="60" x14ac:dyDescent="0.25">
      <c r="B129" s="1392"/>
      <c r="C129" s="1397"/>
      <c r="D129" s="1578"/>
      <c r="E129" s="1397"/>
      <c r="F129" s="1397"/>
      <c r="G129" s="1578"/>
      <c r="H129" s="1699"/>
      <c r="I129" s="1454"/>
      <c r="J129" s="120" t="s">
        <v>965</v>
      </c>
      <c r="K129" s="350" t="s">
        <v>975</v>
      </c>
      <c r="L129" s="363" t="s">
        <v>976</v>
      </c>
      <c r="M129" s="1397"/>
      <c r="N129" s="1578"/>
      <c r="O129" s="1397"/>
      <c r="P129" s="1392" t="s">
        <v>977</v>
      </c>
      <c r="Q129" s="1392"/>
    </row>
    <row r="130" spans="1:31" ht="60" x14ac:dyDescent="0.25">
      <c r="B130" s="1392"/>
      <c r="C130" s="1404"/>
      <c r="D130" s="1579"/>
      <c r="E130" s="1404"/>
      <c r="F130" s="1404"/>
      <c r="G130" s="1579"/>
      <c r="H130" s="1700"/>
      <c r="I130" s="1446"/>
      <c r="J130" s="347" t="s">
        <v>978</v>
      </c>
      <c r="K130" s="340" t="s">
        <v>979</v>
      </c>
      <c r="L130" s="347" t="s">
        <v>980</v>
      </c>
      <c r="M130" s="1404"/>
      <c r="N130" s="1579"/>
      <c r="O130" s="1404"/>
      <c r="P130" s="1389" t="s">
        <v>981</v>
      </c>
      <c r="Q130" s="1389"/>
    </row>
    <row r="131" spans="1:31" ht="120" x14ac:dyDescent="0.25">
      <c r="B131" s="1392" t="s">
        <v>903</v>
      </c>
      <c r="C131" s="1403" t="s">
        <v>111</v>
      </c>
      <c r="D131" s="1577" t="s">
        <v>982</v>
      </c>
      <c r="E131" s="1403">
        <v>92525549</v>
      </c>
      <c r="F131" s="1403" t="s">
        <v>278</v>
      </c>
      <c r="G131" s="1577" t="s">
        <v>884</v>
      </c>
      <c r="H131" s="1661" t="s">
        <v>983</v>
      </c>
      <c r="I131" s="1445" t="s">
        <v>81</v>
      </c>
      <c r="J131" s="120" t="s">
        <v>984</v>
      </c>
      <c r="K131" s="350" t="s">
        <v>985</v>
      </c>
      <c r="L131" s="350" t="s">
        <v>986</v>
      </c>
      <c r="M131" s="1403" t="s">
        <v>20</v>
      </c>
      <c r="N131" s="1577" t="s">
        <v>21</v>
      </c>
      <c r="O131" s="1403" t="s">
        <v>21</v>
      </c>
      <c r="P131" s="1392" t="s">
        <v>987</v>
      </c>
      <c r="Q131" s="1392"/>
    </row>
    <row r="132" spans="1:31" ht="120" x14ac:dyDescent="0.25">
      <c r="B132" s="1392"/>
      <c r="C132" s="1404"/>
      <c r="D132" s="1579"/>
      <c r="E132" s="1404"/>
      <c r="F132" s="1404"/>
      <c r="G132" s="1579"/>
      <c r="H132" s="1700"/>
      <c r="I132" s="1446"/>
      <c r="J132" s="120" t="s">
        <v>984</v>
      </c>
      <c r="K132" s="350" t="s">
        <v>988</v>
      </c>
      <c r="L132" s="365" t="s">
        <v>376</v>
      </c>
      <c r="M132" s="1404"/>
      <c r="N132" s="1579"/>
      <c r="O132" s="1404"/>
      <c r="P132" s="1392" t="s">
        <v>989</v>
      </c>
      <c r="Q132" s="1392"/>
    </row>
    <row r="133" spans="1:31" ht="30" x14ac:dyDescent="0.25">
      <c r="B133" s="1392" t="s">
        <v>903</v>
      </c>
      <c r="C133" s="1403" t="s">
        <v>111</v>
      </c>
      <c r="D133" s="1577" t="s">
        <v>990</v>
      </c>
      <c r="E133" s="1403">
        <v>7730567</v>
      </c>
      <c r="F133" s="1403" t="s">
        <v>278</v>
      </c>
      <c r="G133" s="1577" t="s">
        <v>991</v>
      </c>
      <c r="H133" s="1661" t="s">
        <v>992</v>
      </c>
      <c r="I133" s="1445" t="s">
        <v>81</v>
      </c>
      <c r="J133" s="120" t="s">
        <v>993</v>
      </c>
      <c r="K133" s="350" t="s">
        <v>994</v>
      </c>
      <c r="L133" s="350" t="s">
        <v>995</v>
      </c>
      <c r="M133" s="1403" t="s">
        <v>20</v>
      </c>
      <c r="N133" s="1577" t="s">
        <v>20</v>
      </c>
      <c r="O133" s="1403" t="s">
        <v>20</v>
      </c>
      <c r="P133" s="1392" t="s">
        <v>996</v>
      </c>
      <c r="Q133" s="1392"/>
    </row>
    <row r="134" spans="1:31" ht="81.599999999999994" customHeight="1" x14ac:dyDescent="0.25">
      <c r="B134" s="1392"/>
      <c r="C134" s="1397"/>
      <c r="D134" s="1578"/>
      <c r="E134" s="1397"/>
      <c r="F134" s="1397"/>
      <c r="G134" s="1578"/>
      <c r="H134" s="1699"/>
      <c r="I134" s="1454"/>
      <c r="J134" s="120" t="s">
        <v>997</v>
      </c>
      <c r="K134" s="360" t="s">
        <v>998</v>
      </c>
      <c r="L134" s="350" t="s">
        <v>999</v>
      </c>
      <c r="M134" s="1397"/>
      <c r="N134" s="1578"/>
      <c r="O134" s="1397"/>
      <c r="P134" s="1493" t="s">
        <v>1487</v>
      </c>
      <c r="Q134" s="1494"/>
    </row>
    <row r="135" spans="1:31" ht="45" x14ac:dyDescent="0.25">
      <c r="B135" s="1392"/>
      <c r="C135" s="1404"/>
      <c r="D135" s="1579"/>
      <c r="E135" s="1404"/>
      <c r="F135" s="1404"/>
      <c r="G135" s="1579"/>
      <c r="H135" s="1700"/>
      <c r="I135" s="1446"/>
      <c r="J135" s="120" t="s">
        <v>1000</v>
      </c>
      <c r="K135" s="360" t="s">
        <v>1001</v>
      </c>
      <c r="L135" s="350" t="s">
        <v>1002</v>
      </c>
      <c r="M135" s="1404"/>
      <c r="N135" s="1579"/>
      <c r="O135" s="1404"/>
      <c r="P135" s="1495"/>
      <c r="Q135" s="1496"/>
    </row>
    <row r="136" spans="1:31" ht="30" x14ac:dyDescent="0.25">
      <c r="B136" s="1392" t="s">
        <v>903</v>
      </c>
      <c r="C136" s="1403" t="s">
        <v>726</v>
      </c>
      <c r="D136" s="1577" t="s">
        <v>1003</v>
      </c>
      <c r="E136" s="1403">
        <v>92548460</v>
      </c>
      <c r="F136" s="1403" t="s">
        <v>278</v>
      </c>
      <c r="G136" s="1577" t="s">
        <v>338</v>
      </c>
      <c r="H136" s="1661" t="s">
        <v>1004</v>
      </c>
      <c r="I136" s="1445" t="s">
        <v>81</v>
      </c>
      <c r="J136" s="120" t="s">
        <v>932</v>
      </c>
      <c r="K136" s="120" t="s">
        <v>1005</v>
      </c>
      <c r="L136" s="120" t="s">
        <v>278</v>
      </c>
      <c r="M136" s="1577" t="s">
        <v>20</v>
      </c>
      <c r="N136" s="1577" t="s">
        <v>21</v>
      </c>
      <c r="O136" s="1577" t="s">
        <v>21</v>
      </c>
      <c r="P136" s="2334" t="s">
        <v>1006</v>
      </c>
      <c r="Q136" s="2334"/>
    </row>
    <row r="137" spans="1:31" ht="30" x14ac:dyDescent="0.25">
      <c r="B137" s="1392"/>
      <c r="C137" s="1404"/>
      <c r="D137" s="1579"/>
      <c r="E137" s="1404"/>
      <c r="F137" s="1404"/>
      <c r="G137" s="1579"/>
      <c r="H137" s="1700"/>
      <c r="I137" s="1446"/>
      <c r="J137" s="120" t="s">
        <v>1007</v>
      </c>
      <c r="K137" s="360"/>
      <c r="L137" s="350" t="s">
        <v>1008</v>
      </c>
      <c r="M137" s="1579"/>
      <c r="N137" s="1579"/>
      <c r="O137" s="1579"/>
      <c r="P137" s="1392" t="s">
        <v>1009</v>
      </c>
      <c r="Q137" s="1392"/>
    </row>
    <row r="138" spans="1:31" x14ac:dyDescent="0.25">
      <c r="B138" s="165"/>
      <c r="C138" s="167"/>
      <c r="D138" s="167"/>
      <c r="E138" s="370"/>
      <c r="F138" s="370"/>
      <c r="G138" s="167"/>
      <c r="H138" s="371"/>
      <c r="I138" s="372"/>
    </row>
    <row r="139" spans="1:31" ht="27" thickBot="1" x14ac:dyDescent="0.3">
      <c r="B139" s="556" t="s">
        <v>143</v>
      </c>
      <c r="C139" s="557"/>
      <c r="D139" s="557"/>
      <c r="E139" s="557"/>
      <c r="F139" s="557"/>
      <c r="G139" s="557"/>
      <c r="H139" s="557"/>
      <c r="I139" s="557"/>
      <c r="J139" s="557"/>
      <c r="K139" s="557"/>
      <c r="L139" s="557"/>
      <c r="M139" s="557"/>
      <c r="N139" s="558"/>
    </row>
    <row r="140" spans="1:31" s="13" customForma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s="62" customFormat="1" x14ac:dyDescent="0.25">
      <c r="A141" s="50">
        <v>1</v>
      </c>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s="62" customFormat="1" ht="30" x14ac:dyDescent="0.25">
      <c r="A142" s="50">
        <f>+A141+1</f>
        <v>2</v>
      </c>
      <c r="B142" s="92" t="s">
        <v>19</v>
      </c>
      <c r="C142" s="92" t="s">
        <v>144</v>
      </c>
      <c r="D142" s="1387" t="s">
        <v>77</v>
      </c>
      <c r="E142" s="1388"/>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s="62" customFormat="1" x14ac:dyDescent="0.25">
      <c r="A143" s="50">
        <f t="shared" ref="A143" si="1">+A142+1</f>
        <v>3</v>
      </c>
      <c r="B143" s="120" t="s">
        <v>145</v>
      </c>
      <c r="C143" s="340" t="s">
        <v>20</v>
      </c>
      <c r="D143" s="1389"/>
      <c r="E143" s="1389"/>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s="62" customFormat="1" x14ac:dyDescent="0.25">
      <c r="A144" s="50"/>
      <c r="B144" s="259"/>
      <c r="C144" s="119"/>
      <c r="D144" s="119"/>
      <c r="E144" s="119"/>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s="62" customFormat="1" x14ac:dyDescent="0.25">
      <c r="A145" s="50"/>
      <c r="B145" s="259"/>
      <c r="C145" s="119"/>
      <c r="D145" s="119"/>
      <c r="E145" s="119"/>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s="62" customFormat="1" x14ac:dyDescent="0.25">
      <c r="A146" s="50"/>
      <c r="B146" s="259"/>
      <c r="C146" s="119"/>
      <c r="D146" s="119"/>
      <c r="E146" s="119"/>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s="62" customFormat="1" x14ac:dyDescent="0.25">
      <c r="A147" s="50"/>
      <c r="B147" s="259"/>
      <c r="C147" s="119"/>
      <c r="D147" s="119"/>
      <c r="E147" s="119"/>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s="62" customFormat="1" ht="26.25" x14ac:dyDescent="0.25">
      <c r="A148" s="50" t="e">
        <f>+#REF!+1</f>
        <v>#REF!</v>
      </c>
      <c r="B148" s="559" t="s">
        <v>146</v>
      </c>
      <c r="C148" s="560"/>
      <c r="D148" s="560"/>
      <c r="E148" s="560"/>
      <c r="F148" s="560"/>
      <c r="G148" s="560"/>
      <c r="H148" s="560"/>
      <c r="I148" s="560"/>
      <c r="J148" s="560"/>
      <c r="K148" s="560"/>
      <c r="L148" s="560"/>
      <c r="M148" s="560"/>
      <c r="N148" s="560"/>
      <c r="O148" s="560"/>
      <c r="P148" s="560"/>
      <c r="Q148" s="1"/>
      <c r="R148" s="1"/>
      <c r="S148" s="1"/>
      <c r="T148" s="1"/>
      <c r="U148" s="1"/>
      <c r="V148" s="1"/>
      <c r="W148" s="1"/>
      <c r="X148" s="1"/>
      <c r="Y148" s="1"/>
      <c r="Z148" s="1"/>
      <c r="AA148" s="1"/>
      <c r="AB148" s="1"/>
      <c r="AC148" s="1"/>
      <c r="AD148" s="1"/>
      <c r="AE148" s="1"/>
    </row>
    <row r="149" spans="1:31" s="70" customFormat="1" x14ac:dyDescent="0.25">
      <c r="A149" s="66"/>
      <c r="B149" s="1"/>
      <c r="C149" s="1"/>
      <c r="D149" s="1"/>
      <c r="E149" s="1"/>
      <c r="F149" s="1"/>
      <c r="G149" s="1"/>
      <c r="H149" s="1"/>
      <c r="I149" s="1"/>
      <c r="J149" s="1"/>
      <c r="K149" s="1"/>
      <c r="L149" s="1"/>
      <c r="M149" s="1"/>
      <c r="N149" s="1"/>
      <c r="O149" s="1"/>
      <c r="P149" s="1"/>
      <c r="Q149" s="1"/>
      <c r="R149" s="13"/>
      <c r="S149" s="13"/>
      <c r="T149" s="13"/>
      <c r="U149" s="13"/>
      <c r="V149" s="1"/>
      <c r="W149" s="1"/>
      <c r="X149" s="1"/>
      <c r="Y149" s="1"/>
      <c r="Z149" s="1"/>
      <c r="AA149" s="1"/>
      <c r="AB149" s="1"/>
      <c r="AC149" s="1"/>
      <c r="AD149" s="1"/>
      <c r="AE149" s="1"/>
    </row>
    <row r="150" spans="1:31" ht="15.75" thickBot="1" x14ac:dyDescent="0.3">
      <c r="R150" s="61"/>
      <c r="S150" s="61"/>
      <c r="T150" s="61"/>
      <c r="U150" s="61"/>
    </row>
    <row r="151" spans="1:31" ht="27" thickBot="1" x14ac:dyDescent="0.3">
      <c r="B151" s="553" t="s">
        <v>147</v>
      </c>
      <c r="C151" s="554"/>
      <c r="D151" s="554"/>
      <c r="E151" s="554"/>
      <c r="F151" s="554"/>
      <c r="G151" s="554"/>
      <c r="H151" s="554"/>
      <c r="I151" s="554"/>
      <c r="J151" s="554"/>
      <c r="K151" s="554"/>
      <c r="L151" s="554"/>
      <c r="M151" s="554"/>
      <c r="N151" s="555"/>
      <c r="R151" s="61"/>
      <c r="S151" s="61"/>
      <c r="T151" s="61"/>
      <c r="U151" s="61"/>
    </row>
    <row r="152" spans="1:31" x14ac:dyDescent="0.25">
      <c r="R152" s="61"/>
      <c r="S152" s="61"/>
      <c r="T152" s="61"/>
      <c r="U152" s="61"/>
      <c r="V152" s="13"/>
      <c r="W152" s="13"/>
      <c r="X152" s="13"/>
      <c r="Y152" s="13"/>
      <c r="Z152" s="13"/>
      <c r="AA152" s="13"/>
      <c r="AB152" s="13"/>
      <c r="AC152" s="13"/>
      <c r="AD152" s="13"/>
      <c r="AE152" s="13"/>
    </row>
    <row r="153" spans="1:31" ht="15.75" thickBot="1" x14ac:dyDescent="0.3">
      <c r="M153" s="46"/>
      <c r="N153" s="46"/>
      <c r="R153" s="61"/>
      <c r="S153" s="61"/>
      <c r="T153" s="61"/>
      <c r="U153" s="61"/>
      <c r="V153" s="61"/>
      <c r="W153" s="61"/>
      <c r="X153" s="61"/>
      <c r="Y153" s="61"/>
      <c r="Z153" s="61"/>
      <c r="AA153" s="62"/>
      <c r="AB153" s="62"/>
      <c r="AC153" s="62"/>
      <c r="AD153" s="62"/>
      <c r="AE153" s="62"/>
    </row>
    <row r="154" spans="1:31" ht="60" x14ac:dyDescent="0.25">
      <c r="B154" s="47" t="s">
        <v>35</v>
      </c>
      <c r="C154" s="47" t="s">
        <v>36</v>
      </c>
      <c r="D154" s="47" t="s">
        <v>37</v>
      </c>
      <c r="E154" s="47" t="s">
        <v>38</v>
      </c>
      <c r="F154" s="47" t="s">
        <v>39</v>
      </c>
      <c r="G154" s="47" t="s">
        <v>40</v>
      </c>
      <c r="H154" s="47" t="s">
        <v>41</v>
      </c>
      <c r="I154" s="47" t="s">
        <v>42</v>
      </c>
      <c r="J154" s="47" t="s">
        <v>43</v>
      </c>
      <c r="K154" s="47" t="s">
        <v>44</v>
      </c>
      <c r="L154" s="47" t="s">
        <v>45</v>
      </c>
      <c r="M154" s="48" t="s">
        <v>46</v>
      </c>
      <c r="N154" s="47" t="s">
        <v>47</v>
      </c>
      <c r="O154" s="47" t="s">
        <v>48</v>
      </c>
      <c r="P154" s="49" t="s">
        <v>49</v>
      </c>
      <c r="Q154" s="49" t="s">
        <v>50</v>
      </c>
      <c r="R154" s="70"/>
      <c r="S154" s="70"/>
      <c r="T154" s="70"/>
      <c r="U154" s="70"/>
      <c r="V154" s="61"/>
      <c r="W154" s="61"/>
      <c r="X154" s="61"/>
      <c r="Y154" s="61"/>
      <c r="Z154" s="61"/>
      <c r="AA154" s="62"/>
      <c r="AB154" s="62"/>
      <c r="AC154" s="62"/>
      <c r="AD154" s="62"/>
      <c r="AE154" s="62"/>
    </row>
    <row r="155" spans="1:31" ht="42.75" x14ac:dyDescent="0.25">
      <c r="B155" s="51" t="s">
        <v>839</v>
      </c>
      <c r="C155" s="52" t="s">
        <v>1010</v>
      </c>
      <c r="D155" s="52" t="s">
        <v>1010</v>
      </c>
      <c r="E155" s="58" t="s">
        <v>1011</v>
      </c>
      <c r="F155" s="52" t="s">
        <v>20</v>
      </c>
      <c r="G155" s="52" t="s">
        <v>368</v>
      </c>
      <c r="H155" s="52" t="s">
        <v>1012</v>
      </c>
      <c r="I155" s="56" t="s">
        <v>1013</v>
      </c>
      <c r="J155" s="56" t="s">
        <v>21</v>
      </c>
      <c r="K155" s="57">
        <v>11.76</v>
      </c>
      <c r="L155" s="81"/>
      <c r="M155" s="58">
        <v>500</v>
      </c>
      <c r="N155" s="358">
        <v>500</v>
      </c>
      <c r="O155" s="59">
        <v>50000000</v>
      </c>
      <c r="P155" s="59" t="s">
        <v>1014</v>
      </c>
      <c r="Q155" s="60" t="s">
        <v>361</v>
      </c>
      <c r="V155" s="61"/>
      <c r="W155" s="61"/>
      <c r="X155" s="61"/>
      <c r="Y155" s="61"/>
      <c r="Z155" s="61"/>
      <c r="AA155" s="62"/>
      <c r="AB155" s="62"/>
      <c r="AC155" s="62"/>
      <c r="AD155" s="62"/>
      <c r="AE155" s="62"/>
    </row>
    <row r="156" spans="1:31" x14ac:dyDescent="0.25">
      <c r="B156" s="51" t="s">
        <v>839</v>
      </c>
      <c r="C156" s="52" t="s">
        <v>318</v>
      </c>
      <c r="D156" s="52" t="s">
        <v>318</v>
      </c>
      <c r="E156" s="58">
        <v>701820110155</v>
      </c>
      <c r="F156" s="52" t="s">
        <v>20</v>
      </c>
      <c r="G156" s="52" t="s">
        <v>81</v>
      </c>
      <c r="H156" s="55">
        <v>40560</v>
      </c>
      <c r="I156" s="56">
        <v>40892</v>
      </c>
      <c r="J156" s="56" t="s">
        <v>21</v>
      </c>
      <c r="K156" s="56" t="s">
        <v>1015</v>
      </c>
      <c r="L156" s="60"/>
      <c r="M156" s="58">
        <v>294</v>
      </c>
      <c r="N156" s="58">
        <v>294</v>
      </c>
      <c r="O156" s="59">
        <v>174628055</v>
      </c>
      <c r="P156" s="59">
        <v>75</v>
      </c>
      <c r="Q156" s="60"/>
      <c r="V156" s="61"/>
      <c r="W156" s="61"/>
      <c r="X156" s="61"/>
      <c r="Y156" s="61"/>
      <c r="Z156" s="61"/>
      <c r="AA156" s="62"/>
      <c r="AB156" s="62"/>
      <c r="AC156" s="62"/>
      <c r="AD156" s="62"/>
      <c r="AE156" s="62"/>
    </row>
    <row r="157" spans="1:31" x14ac:dyDescent="0.25">
      <c r="B157" s="51" t="s">
        <v>839</v>
      </c>
      <c r="C157" s="52" t="s">
        <v>318</v>
      </c>
      <c r="D157" s="52" t="s">
        <v>318</v>
      </c>
      <c r="E157" s="58">
        <v>701820120149</v>
      </c>
      <c r="F157" s="52" t="s">
        <v>20</v>
      </c>
      <c r="G157" s="52" t="s">
        <v>81</v>
      </c>
      <c r="H157" s="55">
        <v>40937</v>
      </c>
      <c r="I157" s="56">
        <v>41273</v>
      </c>
      <c r="J157" s="56" t="s">
        <v>21</v>
      </c>
      <c r="K157" s="56" t="s">
        <v>1016</v>
      </c>
      <c r="L157" s="56"/>
      <c r="M157" s="58">
        <v>140</v>
      </c>
      <c r="N157" s="58">
        <v>140</v>
      </c>
      <c r="O157" s="59">
        <v>99484363</v>
      </c>
      <c r="P157" s="59">
        <v>76</v>
      </c>
      <c r="Q157" s="60"/>
      <c r="V157" s="70"/>
      <c r="W157" s="70"/>
      <c r="X157" s="70"/>
      <c r="Y157" s="70"/>
      <c r="Z157" s="70"/>
      <c r="AA157" s="70"/>
      <c r="AB157" s="70"/>
      <c r="AC157" s="70"/>
      <c r="AD157" s="70"/>
      <c r="AE157" s="70"/>
    </row>
    <row r="158" spans="1:31" x14ac:dyDescent="0.25">
      <c r="B158" s="71"/>
      <c r="C158" s="72"/>
      <c r="D158" s="71"/>
      <c r="E158" s="228"/>
      <c r="F158" s="73"/>
      <c r="G158" s="73"/>
      <c r="H158" s="73"/>
      <c r="I158" s="74"/>
      <c r="J158" s="74"/>
      <c r="K158" s="74"/>
      <c r="L158" s="74"/>
      <c r="M158" s="75"/>
      <c r="N158" s="75"/>
      <c r="O158" s="77"/>
      <c r="P158" s="77"/>
      <c r="Q158" s="65"/>
    </row>
    <row r="159" spans="1:31" x14ac:dyDescent="0.25">
      <c r="B159" s="51" t="s">
        <v>30</v>
      </c>
      <c r="C159" s="52"/>
      <c r="D159" s="64"/>
      <c r="E159" s="206"/>
      <c r="F159" s="52"/>
      <c r="G159" s="52"/>
      <c r="H159" s="52"/>
      <c r="I159" s="56"/>
      <c r="J159" s="56"/>
      <c r="K159" s="209" t="s">
        <v>1017</v>
      </c>
      <c r="L159" s="209">
        <f>SUM(L155:L158)</f>
        <v>0</v>
      </c>
      <c r="M159" s="210"/>
      <c r="N159" s="209"/>
      <c r="O159" s="59">
        <f>SUM(O155:O158)</f>
        <v>324112418</v>
      </c>
      <c r="P159" s="59"/>
      <c r="Q159" s="60"/>
    </row>
    <row r="160" spans="1:31" x14ac:dyDescent="0.25">
      <c r="B160" s="82"/>
      <c r="C160" s="82"/>
      <c r="D160" s="82"/>
      <c r="E160" s="83"/>
      <c r="F160" s="82"/>
      <c r="G160" s="82"/>
      <c r="H160" s="82"/>
      <c r="I160" s="82"/>
      <c r="J160" s="82"/>
      <c r="K160" s="82"/>
      <c r="L160" s="82"/>
      <c r="M160" s="82"/>
      <c r="N160" s="82"/>
      <c r="O160" s="82"/>
      <c r="P160" s="82"/>
    </row>
    <row r="161" spans="2:17" ht="18.75" x14ac:dyDescent="0.25">
      <c r="B161" s="86" t="s">
        <v>151</v>
      </c>
      <c r="C161" s="133" t="str">
        <f>+K159</f>
        <v>33.72</v>
      </c>
      <c r="H161" s="89"/>
      <c r="I161" s="89"/>
      <c r="J161" s="89"/>
      <c r="K161" s="89"/>
      <c r="L161" s="89"/>
      <c r="M161" s="89"/>
      <c r="N161" s="82"/>
      <c r="O161" s="82"/>
      <c r="P161" s="82"/>
    </row>
    <row r="163" spans="2:17" ht="15.75" thickBot="1" x14ac:dyDescent="0.3"/>
    <row r="164" spans="2:17" ht="30.75" thickBot="1" x14ac:dyDescent="0.3">
      <c r="B164" s="134" t="s">
        <v>152</v>
      </c>
      <c r="C164" s="135" t="s">
        <v>153</v>
      </c>
      <c r="D164" s="134" t="s">
        <v>29</v>
      </c>
      <c r="E164" s="135" t="s">
        <v>154</v>
      </c>
    </row>
    <row r="165" spans="2:17" x14ac:dyDescent="0.25">
      <c r="B165" s="136" t="s">
        <v>155</v>
      </c>
      <c r="C165" s="373">
        <v>20</v>
      </c>
      <c r="D165" s="373"/>
      <c r="E165" s="1953">
        <v>40</v>
      </c>
    </row>
    <row r="166" spans="2:17" x14ac:dyDescent="0.25">
      <c r="B166" s="136" t="s">
        <v>156</v>
      </c>
      <c r="C166" s="349">
        <v>30</v>
      </c>
      <c r="D166" s="346"/>
      <c r="E166" s="1538"/>
    </row>
    <row r="167" spans="2:17" ht="15.75" thickBot="1" x14ac:dyDescent="0.3">
      <c r="B167" s="136" t="s">
        <v>157</v>
      </c>
      <c r="C167" s="374">
        <v>40</v>
      </c>
      <c r="D167" s="209" t="s">
        <v>1454</v>
      </c>
      <c r="E167" s="1954"/>
    </row>
    <row r="169" spans="2:17" ht="15.75" thickBot="1" x14ac:dyDescent="0.3"/>
    <row r="170" spans="2:17" ht="27" thickBot="1" x14ac:dyDescent="0.3">
      <c r="B170" s="553" t="s">
        <v>158</v>
      </c>
      <c r="C170" s="554"/>
      <c r="D170" s="554"/>
      <c r="E170" s="554"/>
      <c r="F170" s="554"/>
      <c r="G170" s="554"/>
      <c r="H170" s="554"/>
      <c r="I170" s="554"/>
      <c r="J170" s="554"/>
      <c r="K170" s="554"/>
      <c r="L170" s="554"/>
      <c r="M170" s="554"/>
      <c r="N170" s="555"/>
    </row>
    <row r="172" spans="2:17" ht="44.25" customHeight="1" x14ac:dyDescent="0.25">
      <c r="B172" s="91" t="s">
        <v>87</v>
      </c>
      <c r="C172" s="91" t="s">
        <v>88</v>
      </c>
      <c r="D172" s="91" t="s">
        <v>89</v>
      </c>
      <c r="E172" s="91" t="s">
        <v>90</v>
      </c>
      <c r="F172" s="91" t="s">
        <v>91</v>
      </c>
      <c r="G172" s="91" t="s">
        <v>92</v>
      </c>
      <c r="H172" s="91" t="s">
        <v>93</v>
      </c>
      <c r="I172" s="91" t="s">
        <v>94</v>
      </c>
      <c r="J172" s="1387" t="s">
        <v>95</v>
      </c>
      <c r="K172" s="1405"/>
      <c r="L172" s="1388"/>
      <c r="M172" s="91" t="s">
        <v>96</v>
      </c>
      <c r="N172" s="91" t="s">
        <v>97</v>
      </c>
      <c r="O172" s="91" t="s">
        <v>98</v>
      </c>
      <c r="P172" s="1387" t="s">
        <v>77</v>
      </c>
      <c r="Q172" s="1388"/>
    </row>
    <row r="173" spans="2:17" ht="47.25" customHeight="1" x14ac:dyDescent="0.25">
      <c r="B173" s="1596" t="s">
        <v>1018</v>
      </c>
      <c r="C173" s="1392" t="s">
        <v>671</v>
      </c>
      <c r="D173" s="1392" t="s">
        <v>1019</v>
      </c>
      <c r="E173" s="1389">
        <v>6819564</v>
      </c>
      <c r="F173" s="1392" t="s">
        <v>1020</v>
      </c>
      <c r="G173" s="1392" t="s">
        <v>1021</v>
      </c>
      <c r="H173" s="1392" t="s">
        <v>1022</v>
      </c>
      <c r="I173" s="1447" t="s">
        <v>368</v>
      </c>
      <c r="J173" s="120" t="s">
        <v>839</v>
      </c>
      <c r="K173" s="360" t="s">
        <v>1023</v>
      </c>
      <c r="L173" s="350" t="s">
        <v>1024</v>
      </c>
      <c r="M173" s="1389" t="s">
        <v>20</v>
      </c>
      <c r="N173" s="1403" t="s">
        <v>21</v>
      </c>
      <c r="O173" s="1577" t="s">
        <v>20</v>
      </c>
      <c r="P173" s="1595"/>
      <c r="Q173" s="1596"/>
    </row>
    <row r="174" spans="2:17" ht="50.25" customHeight="1" x14ac:dyDescent="0.25">
      <c r="B174" s="1598"/>
      <c r="C174" s="1392"/>
      <c r="D174" s="1392"/>
      <c r="E174" s="1389"/>
      <c r="F174" s="1392"/>
      <c r="G174" s="1392"/>
      <c r="H174" s="1392"/>
      <c r="I174" s="1447"/>
      <c r="J174" s="120" t="s">
        <v>839</v>
      </c>
      <c r="K174" s="375" t="s">
        <v>1025</v>
      </c>
      <c r="L174" s="350" t="s">
        <v>1024</v>
      </c>
      <c r="M174" s="1389"/>
      <c r="N174" s="1397"/>
      <c r="O174" s="1578"/>
      <c r="P174" s="1597"/>
      <c r="Q174" s="1598"/>
    </row>
    <row r="175" spans="2:17" ht="62.25" customHeight="1" x14ac:dyDescent="0.25">
      <c r="B175" s="1598"/>
      <c r="C175" s="1392"/>
      <c r="D175" s="1392"/>
      <c r="E175" s="1389"/>
      <c r="F175" s="1392"/>
      <c r="G175" s="1392"/>
      <c r="H175" s="1392"/>
      <c r="I175" s="1447"/>
      <c r="J175" s="120" t="s">
        <v>839</v>
      </c>
      <c r="K175" s="107" t="s">
        <v>1026</v>
      </c>
      <c r="L175" s="350" t="s">
        <v>1024</v>
      </c>
      <c r="M175" s="1389"/>
      <c r="N175" s="1397"/>
      <c r="O175" s="1578"/>
      <c r="P175" s="1597"/>
      <c r="Q175" s="1598"/>
    </row>
    <row r="176" spans="2:17" ht="46.5" customHeight="1" x14ac:dyDescent="0.25">
      <c r="B176" s="1598"/>
      <c r="C176" s="1392"/>
      <c r="D176" s="1392"/>
      <c r="E176" s="1389"/>
      <c r="F176" s="1392"/>
      <c r="G176" s="1392"/>
      <c r="H176" s="1392"/>
      <c r="I176" s="1447"/>
      <c r="J176" s="120" t="s">
        <v>839</v>
      </c>
      <c r="K176" s="360" t="s">
        <v>1027</v>
      </c>
      <c r="L176" s="350" t="s">
        <v>1024</v>
      </c>
      <c r="M176" s="1389"/>
      <c r="N176" s="1397"/>
      <c r="O176" s="1578"/>
      <c r="P176" s="1597"/>
      <c r="Q176" s="1598"/>
    </row>
    <row r="177" spans="1:17" ht="45" x14ac:dyDescent="0.25">
      <c r="B177" s="1598"/>
      <c r="C177" s="1392"/>
      <c r="D177" s="1392"/>
      <c r="E177" s="1389"/>
      <c r="F177" s="1392"/>
      <c r="G177" s="1392"/>
      <c r="H177" s="1392"/>
      <c r="I177" s="1447"/>
      <c r="J177" s="120" t="s">
        <v>839</v>
      </c>
      <c r="K177" s="120" t="s">
        <v>1028</v>
      </c>
      <c r="L177" s="350" t="s">
        <v>1024</v>
      </c>
      <c r="M177" s="1389"/>
      <c r="N177" s="1397"/>
      <c r="O177" s="1578"/>
      <c r="P177" s="1597"/>
      <c r="Q177" s="1598"/>
    </row>
    <row r="178" spans="1:17" ht="45" x14ac:dyDescent="0.25">
      <c r="B178" s="1600"/>
      <c r="C178" s="1392"/>
      <c r="D178" s="1392"/>
      <c r="E178" s="1389"/>
      <c r="F178" s="1392"/>
      <c r="G178" s="1392"/>
      <c r="H178" s="1392"/>
      <c r="I178" s="1447"/>
      <c r="J178" s="120" t="s">
        <v>839</v>
      </c>
      <c r="K178" s="120" t="s">
        <v>1029</v>
      </c>
      <c r="L178" s="350" t="s">
        <v>1024</v>
      </c>
      <c r="M178" s="1389"/>
      <c r="N178" s="1404"/>
      <c r="O178" s="1579"/>
      <c r="P178" s="1599"/>
      <c r="Q178" s="1600"/>
    </row>
    <row r="179" spans="1:17" ht="30" x14ac:dyDescent="0.25">
      <c r="B179" s="2333" t="s">
        <v>1030</v>
      </c>
      <c r="C179" s="1392" t="s">
        <v>671</v>
      </c>
      <c r="D179" s="1392" t="s">
        <v>1031</v>
      </c>
      <c r="E179" s="1389">
        <v>92513816</v>
      </c>
      <c r="F179" s="1392" t="s">
        <v>883</v>
      </c>
      <c r="G179" s="1392" t="s">
        <v>398</v>
      </c>
      <c r="H179" s="1392" t="s">
        <v>1032</v>
      </c>
      <c r="I179" s="1447" t="s">
        <v>368</v>
      </c>
      <c r="J179" s="348" t="s">
        <v>240</v>
      </c>
      <c r="K179" s="120" t="s">
        <v>1033</v>
      </c>
      <c r="L179" s="350" t="s">
        <v>1024</v>
      </c>
      <c r="M179" s="1389" t="s">
        <v>20</v>
      </c>
      <c r="N179" s="1403" t="s">
        <v>20</v>
      </c>
      <c r="O179" s="1577" t="s">
        <v>20</v>
      </c>
      <c r="P179" s="1656"/>
      <c r="Q179" s="1657"/>
    </row>
    <row r="180" spans="1:17" ht="30" x14ac:dyDescent="0.25">
      <c r="B180" s="2333"/>
      <c r="C180" s="1392"/>
      <c r="D180" s="1392"/>
      <c r="E180" s="1389"/>
      <c r="F180" s="1392"/>
      <c r="G180" s="1392"/>
      <c r="H180" s="1392"/>
      <c r="I180" s="1447"/>
      <c r="J180" s="348" t="s">
        <v>1034</v>
      </c>
      <c r="K180" s="120"/>
      <c r="L180" s="350" t="s">
        <v>1035</v>
      </c>
      <c r="M180" s="1389"/>
      <c r="N180" s="1404"/>
      <c r="O180" s="1579"/>
      <c r="P180" s="1658"/>
      <c r="Q180" s="1659"/>
    </row>
    <row r="181" spans="1:17" ht="30" x14ac:dyDescent="0.25">
      <c r="B181" s="1389" t="s">
        <v>1036</v>
      </c>
      <c r="C181" s="1392" t="s">
        <v>671</v>
      </c>
      <c r="D181" s="1392" t="s">
        <v>1037</v>
      </c>
      <c r="E181" s="1389">
        <v>23179846</v>
      </c>
      <c r="F181" s="1392" t="s">
        <v>761</v>
      </c>
      <c r="G181" s="1392" t="s">
        <v>398</v>
      </c>
      <c r="H181" s="1392" t="s">
        <v>1038</v>
      </c>
      <c r="I181" s="1447" t="s">
        <v>368</v>
      </c>
      <c r="J181" s="348" t="s">
        <v>1039</v>
      </c>
      <c r="K181" s="120" t="s">
        <v>1040</v>
      </c>
      <c r="L181" s="350" t="s">
        <v>1041</v>
      </c>
      <c r="M181" s="1389" t="s">
        <v>20</v>
      </c>
      <c r="N181" s="1403" t="s">
        <v>21</v>
      </c>
      <c r="O181" s="1577" t="s">
        <v>21</v>
      </c>
      <c r="P181" s="1921" t="s">
        <v>1042</v>
      </c>
      <c r="Q181" s="1922"/>
    </row>
    <row r="182" spans="1:17" ht="30" x14ac:dyDescent="0.25">
      <c r="B182" s="1389"/>
      <c r="C182" s="1392"/>
      <c r="D182" s="1392"/>
      <c r="E182" s="1389"/>
      <c r="F182" s="1392"/>
      <c r="G182" s="1392"/>
      <c r="H182" s="1392"/>
      <c r="I182" s="1447"/>
      <c r="J182" s="376" t="s">
        <v>1039</v>
      </c>
      <c r="K182" s="248" t="s">
        <v>1043</v>
      </c>
      <c r="L182" s="361" t="s">
        <v>1044</v>
      </c>
      <c r="M182" s="1389"/>
      <c r="N182" s="1397"/>
      <c r="O182" s="1578"/>
      <c r="P182" s="1917" t="s">
        <v>1045</v>
      </c>
      <c r="Q182" s="1918"/>
    </row>
    <row r="183" spans="1:17" ht="30" x14ac:dyDescent="0.25">
      <c r="B183" s="1389"/>
      <c r="C183" s="1392"/>
      <c r="D183" s="1392"/>
      <c r="E183" s="1389"/>
      <c r="F183" s="1392"/>
      <c r="G183" s="1392"/>
      <c r="H183" s="1392"/>
      <c r="I183" s="1447"/>
      <c r="J183" s="120" t="s">
        <v>1039</v>
      </c>
      <c r="K183" s="120" t="s">
        <v>1046</v>
      </c>
      <c r="L183" s="347" t="s">
        <v>1047</v>
      </c>
      <c r="M183" s="1389"/>
      <c r="N183" s="1397"/>
      <c r="O183" s="1578"/>
      <c r="P183" s="1921" t="s">
        <v>1048</v>
      </c>
      <c r="Q183" s="1922"/>
    </row>
    <row r="184" spans="1:17" ht="30" x14ac:dyDescent="0.25">
      <c r="A184" s="1" t="s">
        <v>1091</v>
      </c>
      <c r="B184" s="1389"/>
      <c r="C184" s="1392"/>
      <c r="D184" s="1392"/>
      <c r="E184" s="1389"/>
      <c r="F184" s="1392"/>
      <c r="G184" s="1392"/>
      <c r="H184" s="1392"/>
      <c r="I184" s="1447"/>
      <c r="J184" s="377" t="s">
        <v>1039</v>
      </c>
      <c r="K184" s="167" t="s">
        <v>1049</v>
      </c>
      <c r="L184" s="378" t="s">
        <v>1050</v>
      </c>
      <c r="M184" s="1389"/>
      <c r="N184" s="1397"/>
      <c r="O184" s="1578"/>
      <c r="P184" s="1945" t="s">
        <v>1051</v>
      </c>
      <c r="Q184" s="1946"/>
    </row>
    <row r="185" spans="1:17" ht="30" x14ac:dyDescent="0.25">
      <c r="B185" s="1389"/>
      <c r="C185" s="1392"/>
      <c r="D185" s="1392"/>
      <c r="E185" s="1389"/>
      <c r="F185" s="1392"/>
      <c r="G185" s="1392"/>
      <c r="H185" s="1392"/>
      <c r="I185" s="1447"/>
      <c r="J185" s="348" t="s">
        <v>1052</v>
      </c>
      <c r="K185" s="120" t="s">
        <v>1053</v>
      </c>
      <c r="L185" s="378" t="s">
        <v>1050</v>
      </c>
      <c r="M185" s="1389"/>
      <c r="N185" s="1404"/>
      <c r="O185" s="1579"/>
      <c r="P185" s="1921" t="s">
        <v>1054</v>
      </c>
      <c r="Q185" s="1922"/>
    </row>
    <row r="186" spans="1:17" ht="30" x14ac:dyDescent="0.25">
      <c r="B186" s="1389" t="s">
        <v>1036</v>
      </c>
      <c r="C186" s="1392" t="s">
        <v>671</v>
      </c>
      <c r="D186" s="1392" t="s">
        <v>1055</v>
      </c>
      <c r="E186" s="1389">
        <v>1102835150</v>
      </c>
      <c r="F186" s="1392" t="s">
        <v>1056</v>
      </c>
      <c r="G186" s="1392" t="s">
        <v>398</v>
      </c>
      <c r="H186" s="1392" t="s">
        <v>1057</v>
      </c>
      <c r="I186" s="1447" t="s">
        <v>81</v>
      </c>
      <c r="J186" s="348" t="s">
        <v>1058</v>
      </c>
      <c r="K186" s="120" t="s">
        <v>1059</v>
      </c>
      <c r="L186" s="350" t="s">
        <v>1060</v>
      </c>
      <c r="M186" s="1389" t="s">
        <v>20</v>
      </c>
      <c r="N186" s="1403" t="s">
        <v>21</v>
      </c>
      <c r="O186" s="1577" t="s">
        <v>21</v>
      </c>
      <c r="P186" s="1921" t="s">
        <v>1061</v>
      </c>
      <c r="Q186" s="1922"/>
    </row>
    <row r="187" spans="1:17" ht="45" x14ac:dyDescent="0.25">
      <c r="B187" s="1389"/>
      <c r="C187" s="1392"/>
      <c r="D187" s="1392"/>
      <c r="E187" s="1389"/>
      <c r="F187" s="1392"/>
      <c r="G187" s="1392"/>
      <c r="H187" s="1392"/>
      <c r="I187" s="1447"/>
      <c r="J187" s="348" t="s">
        <v>1062</v>
      </c>
      <c r="K187" s="120" t="s">
        <v>1063</v>
      </c>
      <c r="L187" s="350" t="s">
        <v>1064</v>
      </c>
      <c r="M187" s="1389"/>
      <c r="N187" s="1404"/>
      <c r="O187" s="1579"/>
      <c r="P187" s="1921" t="s">
        <v>1065</v>
      </c>
      <c r="Q187" s="1922"/>
    </row>
    <row r="188" spans="1:17" ht="45" x14ac:dyDescent="0.25">
      <c r="B188" s="1403" t="s">
        <v>1066</v>
      </c>
      <c r="C188" s="1577" t="s">
        <v>671</v>
      </c>
      <c r="D188" s="1577" t="s">
        <v>1067</v>
      </c>
      <c r="E188" s="1403">
        <v>92532091</v>
      </c>
      <c r="F188" s="1577" t="s">
        <v>261</v>
      </c>
      <c r="G188" s="1577" t="s">
        <v>398</v>
      </c>
      <c r="H188" s="1577" t="s">
        <v>1068</v>
      </c>
      <c r="I188" s="1445" t="s">
        <v>81</v>
      </c>
      <c r="J188" s="120" t="s">
        <v>1069</v>
      </c>
      <c r="K188" s="120" t="s">
        <v>1070</v>
      </c>
      <c r="L188" s="350"/>
      <c r="M188" s="1403" t="s">
        <v>20</v>
      </c>
      <c r="N188" s="1403" t="s">
        <v>20</v>
      </c>
      <c r="O188" s="1577" t="s">
        <v>20</v>
      </c>
      <c r="P188" s="1595" t="s">
        <v>416</v>
      </c>
      <c r="Q188" s="1596"/>
    </row>
    <row r="189" spans="1:17" ht="30" x14ac:dyDescent="0.25">
      <c r="B189" s="1404"/>
      <c r="C189" s="1579"/>
      <c r="D189" s="1579"/>
      <c r="E189" s="1404"/>
      <c r="F189" s="1579"/>
      <c r="G189" s="1579"/>
      <c r="H189" s="1579"/>
      <c r="I189" s="1446"/>
      <c r="J189" s="120" t="s">
        <v>1069</v>
      </c>
      <c r="K189" s="120" t="s">
        <v>1071</v>
      </c>
      <c r="L189" s="350"/>
      <c r="M189" s="1404"/>
      <c r="N189" s="1404"/>
      <c r="O189" s="1579"/>
      <c r="P189" s="1599"/>
      <c r="Q189" s="1600"/>
    </row>
    <row r="190" spans="1:17" ht="45" x14ac:dyDescent="0.25">
      <c r="B190" s="1403" t="s">
        <v>1066</v>
      </c>
      <c r="C190" s="2116" t="s">
        <v>671</v>
      </c>
      <c r="D190" s="1577" t="s">
        <v>1072</v>
      </c>
      <c r="E190" s="1403">
        <v>64577182</v>
      </c>
      <c r="F190" s="1577" t="s">
        <v>379</v>
      </c>
      <c r="G190" s="1577" t="s">
        <v>1073</v>
      </c>
      <c r="H190" s="1577" t="s">
        <v>1074</v>
      </c>
      <c r="I190" s="1445" t="s">
        <v>81</v>
      </c>
      <c r="J190" s="120" t="s">
        <v>1075</v>
      </c>
      <c r="K190" s="120" t="s">
        <v>1076</v>
      </c>
      <c r="L190" s="350" t="s">
        <v>1077</v>
      </c>
      <c r="M190" s="1403" t="s">
        <v>20</v>
      </c>
      <c r="N190" s="1403" t="s">
        <v>20</v>
      </c>
      <c r="O190" s="1577" t="s">
        <v>20</v>
      </c>
      <c r="P190" s="1595" t="s">
        <v>416</v>
      </c>
      <c r="Q190" s="1596"/>
    </row>
    <row r="191" spans="1:17" ht="45" x14ac:dyDescent="0.25">
      <c r="B191" s="1404"/>
      <c r="C191" s="2332"/>
      <c r="D191" s="1579"/>
      <c r="E191" s="1404"/>
      <c r="F191" s="1579"/>
      <c r="G191" s="1579"/>
      <c r="H191" s="1579"/>
      <c r="I191" s="1446"/>
      <c r="J191" s="120" t="s">
        <v>1078</v>
      </c>
      <c r="K191" s="120" t="s">
        <v>1079</v>
      </c>
      <c r="L191" s="350" t="s">
        <v>1077</v>
      </c>
      <c r="M191" s="1404"/>
      <c r="N191" s="1404"/>
      <c r="O191" s="1579"/>
      <c r="P191" s="1599"/>
      <c r="Q191" s="1600"/>
    </row>
    <row r="192" spans="1:17" ht="30" x14ac:dyDescent="0.25">
      <c r="B192" s="1403" t="s">
        <v>1066</v>
      </c>
      <c r="C192" s="1577" t="s">
        <v>671</v>
      </c>
      <c r="D192" s="1577" t="s">
        <v>1080</v>
      </c>
      <c r="E192" s="1403">
        <v>1102835138</v>
      </c>
      <c r="F192" s="1392" t="s">
        <v>1081</v>
      </c>
      <c r="G192" s="1392" t="s">
        <v>1082</v>
      </c>
      <c r="H192" s="1392" t="s">
        <v>1083</v>
      </c>
      <c r="I192" s="1447" t="s">
        <v>81</v>
      </c>
      <c r="J192" s="120" t="s">
        <v>1084</v>
      </c>
      <c r="K192" s="120" t="s">
        <v>1085</v>
      </c>
      <c r="L192" s="350" t="s">
        <v>1086</v>
      </c>
      <c r="M192" s="335" t="s">
        <v>20</v>
      </c>
      <c r="N192" s="340" t="s">
        <v>21</v>
      </c>
      <c r="O192" s="347" t="s">
        <v>235</v>
      </c>
      <c r="P192" s="1921" t="s">
        <v>1087</v>
      </c>
      <c r="Q192" s="1922"/>
    </row>
    <row r="193" spans="2:17" ht="30" x14ac:dyDescent="0.25">
      <c r="B193" s="1404"/>
      <c r="C193" s="1579"/>
      <c r="D193" s="1579"/>
      <c r="E193" s="1404"/>
      <c r="F193" s="1392"/>
      <c r="G193" s="1392"/>
      <c r="H193" s="1392"/>
      <c r="I193" s="1447"/>
      <c r="J193" s="120" t="s">
        <v>1088</v>
      </c>
      <c r="K193" s="120" t="s">
        <v>1089</v>
      </c>
      <c r="L193" s="350" t="s">
        <v>1090</v>
      </c>
      <c r="M193" s="340" t="s">
        <v>20</v>
      </c>
      <c r="N193" s="340" t="s">
        <v>21</v>
      </c>
      <c r="O193" s="347" t="s">
        <v>20</v>
      </c>
      <c r="P193" s="1921" t="s">
        <v>1087</v>
      </c>
      <c r="Q193" s="1922"/>
    </row>
    <row r="194" spans="2:17" x14ac:dyDescent="0.25">
      <c r="B194" s="340"/>
      <c r="C194" s="353"/>
      <c r="D194" s="353"/>
      <c r="E194" s="335"/>
      <c r="F194" s="352"/>
      <c r="G194" s="36"/>
      <c r="H194" s="36"/>
      <c r="I194" s="25"/>
      <c r="J194" s="259"/>
      <c r="K194" s="259"/>
      <c r="L194" s="284"/>
      <c r="M194" s="119"/>
      <c r="N194" s="119"/>
      <c r="O194" s="36"/>
      <c r="P194" s="379"/>
      <c r="Q194" s="379"/>
    </row>
    <row r="195" spans="2:17" ht="30" x14ac:dyDescent="0.25">
      <c r="B195" s="42" t="s">
        <v>19</v>
      </c>
      <c r="C195" s="42" t="s">
        <v>152</v>
      </c>
      <c r="D195" s="91" t="s">
        <v>153</v>
      </c>
      <c r="E195" s="42" t="s">
        <v>29</v>
      </c>
      <c r="F195" s="380" t="s">
        <v>182</v>
      </c>
      <c r="G195" s="147"/>
    </row>
    <row r="196" spans="2:17" ht="156.75" x14ac:dyDescent="0.2">
      <c r="B196" s="2328" t="s">
        <v>183</v>
      </c>
      <c r="C196" s="381" t="s">
        <v>184</v>
      </c>
      <c r="D196" s="382">
        <v>25</v>
      </c>
      <c r="E196" s="382">
        <v>25</v>
      </c>
      <c r="F196" s="2329">
        <f>+E196+E197+E198</f>
        <v>35</v>
      </c>
      <c r="G196" s="149"/>
    </row>
    <row r="197" spans="2:17" ht="114" x14ac:dyDescent="0.2">
      <c r="B197" s="2328"/>
      <c r="C197" s="381" t="s">
        <v>185</v>
      </c>
      <c r="D197" s="383">
        <v>25</v>
      </c>
      <c r="E197" s="382">
        <v>0</v>
      </c>
      <c r="F197" s="2330"/>
      <c r="G197" s="149"/>
    </row>
    <row r="198" spans="2:17" ht="99.75" x14ac:dyDescent="0.2">
      <c r="B198" s="2328"/>
      <c r="C198" s="381" t="s">
        <v>186</v>
      </c>
      <c r="D198" s="382">
        <v>10</v>
      </c>
      <c r="E198" s="382">
        <v>10</v>
      </c>
      <c r="F198" s="2331"/>
      <c r="G198" s="149"/>
    </row>
    <row r="199" spans="2:17" x14ac:dyDescent="0.25">
      <c r="C199"/>
    </row>
    <row r="202" spans="2:17" x14ac:dyDescent="0.25">
      <c r="B202" s="39" t="s">
        <v>187</v>
      </c>
    </row>
    <row r="205" spans="2:17" x14ac:dyDescent="0.25">
      <c r="B205" s="40" t="s">
        <v>19</v>
      </c>
      <c r="C205" s="40" t="s">
        <v>28</v>
      </c>
      <c r="D205" s="42" t="s">
        <v>29</v>
      </c>
      <c r="E205" s="42" t="s">
        <v>30</v>
      </c>
    </row>
    <row r="206" spans="2:17" ht="28.5" x14ac:dyDescent="0.25">
      <c r="B206" s="43" t="s">
        <v>1092</v>
      </c>
      <c r="C206" s="345">
        <v>40</v>
      </c>
      <c r="D206" s="346">
        <f>+E165</f>
        <v>40</v>
      </c>
      <c r="E206" s="1537">
        <f>+D206+D207</f>
        <v>75</v>
      </c>
    </row>
    <row r="207" spans="2:17" ht="42.75" x14ac:dyDescent="0.25">
      <c r="B207" s="43" t="s">
        <v>1093</v>
      </c>
      <c r="C207" s="345">
        <v>60</v>
      </c>
      <c r="D207" s="346">
        <f>+F196</f>
        <v>35</v>
      </c>
      <c r="E207" s="1539"/>
    </row>
    <row r="208" spans="2:17" x14ac:dyDescent="0.25">
      <c r="B208" s="296"/>
      <c r="C208" s="296"/>
      <c r="D208" s="296"/>
      <c r="E208" s="296"/>
    </row>
  </sheetData>
  <mergeCells count="272">
    <mergeCell ref="E40:E41"/>
    <mergeCell ref="M45:N45"/>
    <mergeCell ref="B56:B57"/>
    <mergeCell ref="C56:C57"/>
    <mergeCell ref="D56:E56"/>
    <mergeCell ref="C60:N60"/>
    <mergeCell ref="B62:N62"/>
    <mergeCell ref="O65:P65"/>
    <mergeCell ref="B94:B101"/>
    <mergeCell ref="C94:C101"/>
    <mergeCell ref="D94:D101"/>
    <mergeCell ref="E94:E101"/>
    <mergeCell ref="F94:F101"/>
    <mergeCell ref="G94:G101"/>
    <mergeCell ref="O66:P75"/>
    <mergeCell ref="M94:M101"/>
    <mergeCell ref="N94:N101"/>
    <mergeCell ref="J98:J99"/>
    <mergeCell ref="Q66:Q75"/>
    <mergeCell ref="B2:P2"/>
    <mergeCell ref="B4:P4"/>
    <mergeCell ref="C6:N6"/>
    <mergeCell ref="C7:N7"/>
    <mergeCell ref="C8:N8"/>
    <mergeCell ref="C9:N9"/>
    <mergeCell ref="P100:Q100"/>
    <mergeCell ref="P101:Q101"/>
    <mergeCell ref="O94:O101"/>
    <mergeCell ref="P94:Q94"/>
    <mergeCell ref="P95:Q95"/>
    <mergeCell ref="P96:Q96"/>
    <mergeCell ref="P97:Q97"/>
    <mergeCell ref="C10:E10"/>
    <mergeCell ref="B14:C21"/>
    <mergeCell ref="B22:C22"/>
    <mergeCell ref="J93:L93"/>
    <mergeCell ref="P93:Q93"/>
    <mergeCell ref="K98:K99"/>
    <mergeCell ref="L98:L99"/>
    <mergeCell ref="P98:Q99"/>
    <mergeCell ref="H94:H101"/>
    <mergeCell ref="I94:I101"/>
    <mergeCell ref="P102:Q102"/>
    <mergeCell ref="P103:Q103"/>
    <mergeCell ref="P104:Q104"/>
    <mergeCell ref="P105:Q105"/>
    <mergeCell ref="B106:B111"/>
    <mergeCell ref="C106:C111"/>
    <mergeCell ref="D106:D111"/>
    <mergeCell ref="E106:E111"/>
    <mergeCell ref="F106:F111"/>
    <mergeCell ref="G106:G111"/>
    <mergeCell ref="G102:G103"/>
    <mergeCell ref="H102:H103"/>
    <mergeCell ref="I102:I103"/>
    <mergeCell ref="M102:M103"/>
    <mergeCell ref="N102:N103"/>
    <mergeCell ref="O102:O103"/>
    <mergeCell ref="B102:B103"/>
    <mergeCell ref="C102:C103"/>
    <mergeCell ref="D102:D103"/>
    <mergeCell ref="E102:E103"/>
    <mergeCell ref="F102:F103"/>
    <mergeCell ref="P112:Q112"/>
    <mergeCell ref="P113:Q113"/>
    <mergeCell ref="P114:Q114"/>
    <mergeCell ref="P110:Q110"/>
    <mergeCell ref="P111:Q111"/>
    <mergeCell ref="B112:B114"/>
    <mergeCell ref="C112:C114"/>
    <mergeCell ref="D112:D114"/>
    <mergeCell ref="E112:E114"/>
    <mergeCell ref="F112:F114"/>
    <mergeCell ref="G112:G114"/>
    <mergeCell ref="H112:H114"/>
    <mergeCell ref="I112:I114"/>
    <mergeCell ref="H106:H111"/>
    <mergeCell ref="I106:I111"/>
    <mergeCell ref="M106:M111"/>
    <mergeCell ref="N106:N111"/>
    <mergeCell ref="O106:O111"/>
    <mergeCell ref="P106:Q106"/>
    <mergeCell ref="P107:Q107"/>
    <mergeCell ref="P108:Q108"/>
    <mergeCell ref="P109:Q109"/>
    <mergeCell ref="L110:L111"/>
    <mergeCell ref="B115:B117"/>
    <mergeCell ref="C115:C117"/>
    <mergeCell ref="D115:D117"/>
    <mergeCell ref="E115:E117"/>
    <mergeCell ref="F115:F117"/>
    <mergeCell ref="G115:G117"/>
    <mergeCell ref="M112:M114"/>
    <mergeCell ref="N112:N114"/>
    <mergeCell ref="O112:O114"/>
    <mergeCell ref="H115:H117"/>
    <mergeCell ref="I115:I117"/>
    <mergeCell ref="M115:M117"/>
    <mergeCell ref="N115:N117"/>
    <mergeCell ref="O115:O117"/>
    <mergeCell ref="P124:Q124"/>
    <mergeCell ref="M118:M124"/>
    <mergeCell ref="N118:N124"/>
    <mergeCell ref="O118:O124"/>
    <mergeCell ref="P118:Q118"/>
    <mergeCell ref="P119:Q119"/>
    <mergeCell ref="P120:Q120"/>
    <mergeCell ref="P121:Q121"/>
    <mergeCell ref="P122:Q122"/>
    <mergeCell ref="P115:Q115"/>
    <mergeCell ref="P116:Q116"/>
    <mergeCell ref="P117:Q117"/>
    <mergeCell ref="P123:Q123"/>
    <mergeCell ref="B125:B130"/>
    <mergeCell ref="C125:C130"/>
    <mergeCell ref="D125:D130"/>
    <mergeCell ref="E125:E130"/>
    <mergeCell ref="F125:F130"/>
    <mergeCell ref="G125:G130"/>
    <mergeCell ref="H125:H130"/>
    <mergeCell ref="I125:I130"/>
    <mergeCell ref="H118:H124"/>
    <mergeCell ref="I118:I124"/>
    <mergeCell ref="B118:B124"/>
    <mergeCell ref="C118:C124"/>
    <mergeCell ref="D118:D124"/>
    <mergeCell ref="E118:E124"/>
    <mergeCell ref="F118:F124"/>
    <mergeCell ref="G118:G124"/>
    <mergeCell ref="M125:M130"/>
    <mergeCell ref="N125:N130"/>
    <mergeCell ref="O125:O130"/>
    <mergeCell ref="P125:Q125"/>
    <mergeCell ref="P126:Q126"/>
    <mergeCell ref="P127:Q127"/>
    <mergeCell ref="P128:Q128"/>
    <mergeCell ref="P129:Q129"/>
    <mergeCell ref="P130:Q130"/>
    <mergeCell ref="H131:H132"/>
    <mergeCell ref="I131:I132"/>
    <mergeCell ref="M131:M132"/>
    <mergeCell ref="N131:N132"/>
    <mergeCell ref="O131:O132"/>
    <mergeCell ref="P131:Q131"/>
    <mergeCell ref="P132:Q132"/>
    <mergeCell ref="B131:B132"/>
    <mergeCell ref="C131:C132"/>
    <mergeCell ref="D131:D132"/>
    <mergeCell ref="E131:E132"/>
    <mergeCell ref="F131:F132"/>
    <mergeCell ref="G131:G132"/>
    <mergeCell ref="H133:H135"/>
    <mergeCell ref="I133:I135"/>
    <mergeCell ref="M133:M135"/>
    <mergeCell ref="B136:B137"/>
    <mergeCell ref="C136:C137"/>
    <mergeCell ref="D136:D137"/>
    <mergeCell ref="E136:E137"/>
    <mergeCell ref="F136:F137"/>
    <mergeCell ref="G136:G137"/>
    <mergeCell ref="N133:N135"/>
    <mergeCell ref="O133:O135"/>
    <mergeCell ref="P133:Q133"/>
    <mergeCell ref="B133:B135"/>
    <mergeCell ref="C133:C135"/>
    <mergeCell ref="D133:D135"/>
    <mergeCell ref="E133:E135"/>
    <mergeCell ref="F133:F135"/>
    <mergeCell ref="G133:G135"/>
    <mergeCell ref="P134:Q135"/>
    <mergeCell ref="D142:E142"/>
    <mergeCell ref="D143:E143"/>
    <mergeCell ref="E165:E167"/>
    <mergeCell ref="H136:H137"/>
    <mergeCell ref="I136:I137"/>
    <mergeCell ref="M136:M137"/>
    <mergeCell ref="N136:N137"/>
    <mergeCell ref="O136:O137"/>
    <mergeCell ref="P136:Q136"/>
    <mergeCell ref="P137:Q137"/>
    <mergeCell ref="J172:L172"/>
    <mergeCell ref="P172:Q172"/>
    <mergeCell ref="B173:B178"/>
    <mergeCell ref="C173:C178"/>
    <mergeCell ref="D173:D178"/>
    <mergeCell ref="E173:E178"/>
    <mergeCell ref="F173:F178"/>
    <mergeCell ref="G173:G178"/>
    <mergeCell ref="H173:H178"/>
    <mergeCell ref="I173:I178"/>
    <mergeCell ref="M173:M178"/>
    <mergeCell ref="N173:N178"/>
    <mergeCell ref="O173:O178"/>
    <mergeCell ref="P173:Q178"/>
    <mergeCell ref="B179:B180"/>
    <mergeCell ref="C179:C180"/>
    <mergeCell ref="D179:D180"/>
    <mergeCell ref="E179:E180"/>
    <mergeCell ref="F179:F180"/>
    <mergeCell ref="N181:N185"/>
    <mergeCell ref="O181:O185"/>
    <mergeCell ref="P181:Q181"/>
    <mergeCell ref="P182:Q182"/>
    <mergeCell ref="P183:Q183"/>
    <mergeCell ref="P184:Q184"/>
    <mergeCell ref="P185:Q185"/>
    <mergeCell ref="P179:Q180"/>
    <mergeCell ref="B181:B185"/>
    <mergeCell ref="C181:C185"/>
    <mergeCell ref="D181:D185"/>
    <mergeCell ref="E181:E185"/>
    <mergeCell ref="F181:F185"/>
    <mergeCell ref="G181:G185"/>
    <mergeCell ref="H181:H185"/>
    <mergeCell ref="I181:I185"/>
    <mergeCell ref="M181:M185"/>
    <mergeCell ref="G179:G180"/>
    <mergeCell ref="H179:H180"/>
    <mergeCell ref="I179:I180"/>
    <mergeCell ref="M179:M180"/>
    <mergeCell ref="N179:N180"/>
    <mergeCell ref="O179:O180"/>
    <mergeCell ref="H186:H187"/>
    <mergeCell ref="I186:I187"/>
    <mergeCell ref="M186:M187"/>
    <mergeCell ref="N186:N187"/>
    <mergeCell ref="O186:O187"/>
    <mergeCell ref="P186:Q186"/>
    <mergeCell ref="P187:Q187"/>
    <mergeCell ref="B186:B187"/>
    <mergeCell ref="C186:C187"/>
    <mergeCell ref="D186:D187"/>
    <mergeCell ref="E186:E187"/>
    <mergeCell ref="F186:F187"/>
    <mergeCell ref="G186:G187"/>
    <mergeCell ref="H188:H189"/>
    <mergeCell ref="I188:I189"/>
    <mergeCell ref="M188:M189"/>
    <mergeCell ref="N188:N189"/>
    <mergeCell ref="O188:O189"/>
    <mergeCell ref="P188:Q189"/>
    <mergeCell ref="B188:B189"/>
    <mergeCell ref="C188:C189"/>
    <mergeCell ref="D188:D189"/>
    <mergeCell ref="E188:E189"/>
    <mergeCell ref="F188:F189"/>
    <mergeCell ref="G188:G189"/>
    <mergeCell ref="H190:H191"/>
    <mergeCell ref="I190:I191"/>
    <mergeCell ref="M190:M191"/>
    <mergeCell ref="N190:N191"/>
    <mergeCell ref="O190:O191"/>
    <mergeCell ref="P190:Q191"/>
    <mergeCell ref="B190:B191"/>
    <mergeCell ref="C190:C191"/>
    <mergeCell ref="D190:D191"/>
    <mergeCell ref="E190:E191"/>
    <mergeCell ref="F190:F191"/>
    <mergeCell ref="G190:G191"/>
    <mergeCell ref="E206:E207"/>
    <mergeCell ref="H192:H193"/>
    <mergeCell ref="I192:I193"/>
    <mergeCell ref="P192:Q192"/>
    <mergeCell ref="P193:Q193"/>
    <mergeCell ref="B196:B198"/>
    <mergeCell ref="F196:F198"/>
    <mergeCell ref="B192:B193"/>
    <mergeCell ref="C192:C193"/>
    <mergeCell ref="D192:D193"/>
    <mergeCell ref="E192:E193"/>
    <mergeCell ref="F192:F193"/>
    <mergeCell ref="G192:G193"/>
  </mergeCells>
  <dataValidations count="2">
    <dataValidation type="decimal" allowBlank="1" showInputMessage="1" showErrorMessage="1" sqref="WVH983113 WLL983113 C65619 IV65609 SR65609 ACN65609 AMJ65609 AWF65609 BGB65609 BPX65609 BZT65609 CJP65609 CTL65609 DDH65609 DND65609 DWZ65609 EGV65609 EQR65609 FAN65609 FKJ65609 FUF65609 GEB65609 GNX65609 GXT65609 HHP65609 HRL65609 IBH65609 ILD65609 IUZ65609 JEV65609 JOR65609 JYN65609 KIJ65609 KSF65609 LCB65609 LLX65609 LVT65609 MFP65609 MPL65609 MZH65609 NJD65609 NSZ65609 OCV65609 OMR65609 OWN65609 PGJ65609 PQF65609 QAB65609 QJX65609 QTT65609 RDP65609 RNL65609 RXH65609 SHD65609 SQZ65609 TAV65609 TKR65609 TUN65609 UEJ65609 UOF65609 UYB65609 VHX65609 VRT65609 WBP65609 WLL65609 WVH65609 C131155 IV131145 SR131145 ACN131145 AMJ131145 AWF131145 BGB131145 BPX131145 BZT131145 CJP131145 CTL131145 DDH131145 DND131145 DWZ131145 EGV131145 EQR131145 FAN131145 FKJ131145 FUF131145 GEB131145 GNX131145 GXT131145 HHP131145 HRL131145 IBH131145 ILD131145 IUZ131145 JEV131145 JOR131145 JYN131145 KIJ131145 KSF131145 LCB131145 LLX131145 LVT131145 MFP131145 MPL131145 MZH131145 NJD131145 NSZ131145 OCV131145 OMR131145 OWN131145 PGJ131145 PQF131145 QAB131145 QJX131145 QTT131145 RDP131145 RNL131145 RXH131145 SHD131145 SQZ131145 TAV131145 TKR131145 TUN131145 UEJ131145 UOF131145 UYB131145 VHX131145 VRT131145 WBP131145 WLL131145 WVH131145 C196691 IV196681 SR196681 ACN196681 AMJ196681 AWF196681 BGB196681 BPX196681 BZT196681 CJP196681 CTL196681 DDH196681 DND196681 DWZ196681 EGV196681 EQR196681 FAN196681 FKJ196681 FUF196681 GEB196681 GNX196681 GXT196681 HHP196681 HRL196681 IBH196681 ILD196681 IUZ196681 JEV196681 JOR196681 JYN196681 KIJ196681 KSF196681 LCB196681 LLX196681 LVT196681 MFP196681 MPL196681 MZH196681 NJD196681 NSZ196681 OCV196681 OMR196681 OWN196681 PGJ196681 PQF196681 QAB196681 QJX196681 QTT196681 RDP196681 RNL196681 RXH196681 SHD196681 SQZ196681 TAV196681 TKR196681 TUN196681 UEJ196681 UOF196681 UYB196681 VHX196681 VRT196681 WBP196681 WLL196681 WVH196681 C262227 IV262217 SR262217 ACN262217 AMJ262217 AWF262217 BGB262217 BPX262217 BZT262217 CJP262217 CTL262217 DDH262217 DND262217 DWZ262217 EGV262217 EQR262217 FAN262217 FKJ262217 FUF262217 GEB262217 GNX262217 GXT262217 HHP262217 HRL262217 IBH262217 ILD262217 IUZ262217 JEV262217 JOR262217 JYN262217 KIJ262217 KSF262217 LCB262217 LLX262217 LVT262217 MFP262217 MPL262217 MZH262217 NJD262217 NSZ262217 OCV262217 OMR262217 OWN262217 PGJ262217 PQF262217 QAB262217 QJX262217 QTT262217 RDP262217 RNL262217 RXH262217 SHD262217 SQZ262217 TAV262217 TKR262217 TUN262217 UEJ262217 UOF262217 UYB262217 VHX262217 VRT262217 WBP262217 WLL262217 WVH262217 C327763 IV327753 SR327753 ACN327753 AMJ327753 AWF327753 BGB327753 BPX327753 BZT327753 CJP327753 CTL327753 DDH327753 DND327753 DWZ327753 EGV327753 EQR327753 FAN327753 FKJ327753 FUF327753 GEB327753 GNX327753 GXT327753 HHP327753 HRL327753 IBH327753 ILD327753 IUZ327753 JEV327753 JOR327753 JYN327753 KIJ327753 KSF327753 LCB327753 LLX327753 LVT327753 MFP327753 MPL327753 MZH327753 NJD327753 NSZ327753 OCV327753 OMR327753 OWN327753 PGJ327753 PQF327753 QAB327753 QJX327753 QTT327753 RDP327753 RNL327753 RXH327753 SHD327753 SQZ327753 TAV327753 TKR327753 TUN327753 UEJ327753 UOF327753 UYB327753 VHX327753 VRT327753 WBP327753 WLL327753 WVH327753 C393299 IV393289 SR393289 ACN393289 AMJ393289 AWF393289 BGB393289 BPX393289 BZT393289 CJP393289 CTL393289 DDH393289 DND393289 DWZ393289 EGV393289 EQR393289 FAN393289 FKJ393289 FUF393289 GEB393289 GNX393289 GXT393289 HHP393289 HRL393289 IBH393289 ILD393289 IUZ393289 JEV393289 JOR393289 JYN393289 KIJ393289 KSF393289 LCB393289 LLX393289 LVT393289 MFP393289 MPL393289 MZH393289 NJD393289 NSZ393289 OCV393289 OMR393289 OWN393289 PGJ393289 PQF393289 QAB393289 QJX393289 QTT393289 RDP393289 RNL393289 RXH393289 SHD393289 SQZ393289 TAV393289 TKR393289 TUN393289 UEJ393289 UOF393289 UYB393289 VHX393289 VRT393289 WBP393289 WLL393289 WVH393289 C458835 IV458825 SR458825 ACN458825 AMJ458825 AWF458825 BGB458825 BPX458825 BZT458825 CJP458825 CTL458825 DDH458825 DND458825 DWZ458825 EGV458825 EQR458825 FAN458825 FKJ458825 FUF458825 GEB458825 GNX458825 GXT458825 HHP458825 HRL458825 IBH458825 ILD458825 IUZ458825 JEV458825 JOR458825 JYN458825 KIJ458825 KSF458825 LCB458825 LLX458825 LVT458825 MFP458825 MPL458825 MZH458825 NJD458825 NSZ458825 OCV458825 OMR458825 OWN458825 PGJ458825 PQF458825 QAB458825 QJX458825 QTT458825 RDP458825 RNL458825 RXH458825 SHD458825 SQZ458825 TAV458825 TKR458825 TUN458825 UEJ458825 UOF458825 UYB458825 VHX458825 VRT458825 WBP458825 WLL458825 WVH458825 C524371 IV524361 SR524361 ACN524361 AMJ524361 AWF524361 BGB524361 BPX524361 BZT524361 CJP524361 CTL524361 DDH524361 DND524361 DWZ524361 EGV524361 EQR524361 FAN524361 FKJ524361 FUF524361 GEB524361 GNX524361 GXT524361 HHP524361 HRL524361 IBH524361 ILD524361 IUZ524361 JEV524361 JOR524361 JYN524361 KIJ524361 KSF524361 LCB524361 LLX524361 LVT524361 MFP524361 MPL524361 MZH524361 NJD524361 NSZ524361 OCV524361 OMR524361 OWN524361 PGJ524361 PQF524361 QAB524361 QJX524361 QTT524361 RDP524361 RNL524361 RXH524361 SHD524361 SQZ524361 TAV524361 TKR524361 TUN524361 UEJ524361 UOF524361 UYB524361 VHX524361 VRT524361 WBP524361 WLL524361 WVH524361 C589907 IV589897 SR589897 ACN589897 AMJ589897 AWF589897 BGB589897 BPX589897 BZT589897 CJP589897 CTL589897 DDH589897 DND589897 DWZ589897 EGV589897 EQR589897 FAN589897 FKJ589897 FUF589897 GEB589897 GNX589897 GXT589897 HHP589897 HRL589897 IBH589897 ILD589897 IUZ589897 JEV589897 JOR589897 JYN589897 KIJ589897 KSF589897 LCB589897 LLX589897 LVT589897 MFP589897 MPL589897 MZH589897 NJD589897 NSZ589897 OCV589897 OMR589897 OWN589897 PGJ589897 PQF589897 QAB589897 QJX589897 QTT589897 RDP589897 RNL589897 RXH589897 SHD589897 SQZ589897 TAV589897 TKR589897 TUN589897 UEJ589897 UOF589897 UYB589897 VHX589897 VRT589897 WBP589897 WLL589897 WVH589897 C655443 IV655433 SR655433 ACN655433 AMJ655433 AWF655433 BGB655433 BPX655433 BZT655433 CJP655433 CTL655433 DDH655433 DND655433 DWZ655433 EGV655433 EQR655433 FAN655433 FKJ655433 FUF655433 GEB655433 GNX655433 GXT655433 HHP655433 HRL655433 IBH655433 ILD655433 IUZ655433 JEV655433 JOR655433 JYN655433 KIJ655433 KSF655433 LCB655433 LLX655433 LVT655433 MFP655433 MPL655433 MZH655433 NJD655433 NSZ655433 OCV655433 OMR655433 OWN655433 PGJ655433 PQF655433 QAB655433 QJX655433 QTT655433 RDP655433 RNL655433 RXH655433 SHD655433 SQZ655433 TAV655433 TKR655433 TUN655433 UEJ655433 UOF655433 UYB655433 VHX655433 VRT655433 WBP655433 WLL655433 WVH655433 C720979 IV720969 SR720969 ACN720969 AMJ720969 AWF720969 BGB720969 BPX720969 BZT720969 CJP720969 CTL720969 DDH720969 DND720969 DWZ720969 EGV720969 EQR720969 FAN720969 FKJ720969 FUF720969 GEB720969 GNX720969 GXT720969 HHP720969 HRL720969 IBH720969 ILD720969 IUZ720969 JEV720969 JOR720969 JYN720969 KIJ720969 KSF720969 LCB720969 LLX720969 LVT720969 MFP720969 MPL720969 MZH720969 NJD720969 NSZ720969 OCV720969 OMR720969 OWN720969 PGJ720969 PQF720969 QAB720969 QJX720969 QTT720969 RDP720969 RNL720969 RXH720969 SHD720969 SQZ720969 TAV720969 TKR720969 TUN720969 UEJ720969 UOF720969 UYB720969 VHX720969 VRT720969 WBP720969 WLL720969 WVH720969 C786515 IV786505 SR786505 ACN786505 AMJ786505 AWF786505 BGB786505 BPX786505 BZT786505 CJP786505 CTL786505 DDH786505 DND786505 DWZ786505 EGV786505 EQR786505 FAN786505 FKJ786505 FUF786505 GEB786505 GNX786505 GXT786505 HHP786505 HRL786505 IBH786505 ILD786505 IUZ786505 JEV786505 JOR786505 JYN786505 KIJ786505 KSF786505 LCB786505 LLX786505 LVT786505 MFP786505 MPL786505 MZH786505 NJD786505 NSZ786505 OCV786505 OMR786505 OWN786505 PGJ786505 PQF786505 QAB786505 QJX786505 QTT786505 RDP786505 RNL786505 RXH786505 SHD786505 SQZ786505 TAV786505 TKR786505 TUN786505 UEJ786505 UOF786505 UYB786505 VHX786505 VRT786505 WBP786505 WLL786505 WVH786505 C852051 IV852041 SR852041 ACN852041 AMJ852041 AWF852041 BGB852041 BPX852041 BZT852041 CJP852041 CTL852041 DDH852041 DND852041 DWZ852041 EGV852041 EQR852041 FAN852041 FKJ852041 FUF852041 GEB852041 GNX852041 GXT852041 HHP852041 HRL852041 IBH852041 ILD852041 IUZ852041 JEV852041 JOR852041 JYN852041 KIJ852041 KSF852041 LCB852041 LLX852041 LVT852041 MFP852041 MPL852041 MZH852041 NJD852041 NSZ852041 OCV852041 OMR852041 OWN852041 PGJ852041 PQF852041 QAB852041 QJX852041 QTT852041 RDP852041 RNL852041 RXH852041 SHD852041 SQZ852041 TAV852041 TKR852041 TUN852041 UEJ852041 UOF852041 UYB852041 VHX852041 VRT852041 WBP852041 WLL852041 WVH852041 C917587 IV917577 SR917577 ACN917577 AMJ917577 AWF917577 BGB917577 BPX917577 BZT917577 CJP917577 CTL917577 DDH917577 DND917577 DWZ917577 EGV917577 EQR917577 FAN917577 FKJ917577 FUF917577 GEB917577 GNX917577 GXT917577 HHP917577 HRL917577 IBH917577 ILD917577 IUZ917577 JEV917577 JOR917577 JYN917577 KIJ917577 KSF917577 LCB917577 LLX917577 LVT917577 MFP917577 MPL917577 MZH917577 NJD917577 NSZ917577 OCV917577 OMR917577 OWN917577 PGJ917577 PQF917577 QAB917577 QJX917577 QTT917577 RDP917577 RNL917577 RXH917577 SHD917577 SQZ917577 TAV917577 TKR917577 TUN917577 UEJ917577 UOF917577 UYB917577 VHX917577 VRT917577 WBP917577 WLL917577 WVH917577 C983123 IV983113 SR983113 ACN983113 AMJ983113 AWF983113 BGB983113 BPX983113 BZT983113 CJP983113 CTL983113 DDH983113 DND983113 DWZ983113 EGV983113 EQR983113 FAN983113 FKJ983113 FUF983113 GEB983113 GNX983113 GXT983113 HHP983113 HRL983113 IBH983113 ILD983113 IUZ983113 JEV983113 JOR983113 JYN983113 KIJ983113 KSF983113 LCB983113 LLX983113 LVT983113 MFP983113 MPL983113 MZH983113 NJD983113 NSZ983113 OCV983113 OMR983113 OWN983113 PGJ983113 PQF983113 QAB983113 QJX983113 QTT983113 RDP983113 RNL983113 RXH983113 SHD983113 SQZ983113 TAV983113 TKR983113 TUN983113 UEJ983113 UOF983113 UYB983113 VHX983113 VRT983113 WBP98311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13 A65609 IS65609 SO65609 ACK65609 AMG65609 AWC65609 BFY65609 BPU65609 BZQ65609 CJM65609 CTI65609 DDE65609 DNA65609 DWW65609 EGS65609 EQO65609 FAK65609 FKG65609 FUC65609 GDY65609 GNU65609 GXQ65609 HHM65609 HRI65609 IBE65609 ILA65609 IUW65609 JES65609 JOO65609 JYK65609 KIG65609 KSC65609 LBY65609 LLU65609 LVQ65609 MFM65609 MPI65609 MZE65609 NJA65609 NSW65609 OCS65609 OMO65609 OWK65609 PGG65609 PQC65609 PZY65609 QJU65609 QTQ65609 RDM65609 RNI65609 RXE65609 SHA65609 SQW65609 TAS65609 TKO65609 TUK65609 UEG65609 UOC65609 UXY65609 VHU65609 VRQ65609 WBM65609 WLI65609 WVE65609 A131145 IS131145 SO131145 ACK131145 AMG131145 AWC131145 BFY131145 BPU131145 BZQ131145 CJM131145 CTI131145 DDE131145 DNA131145 DWW131145 EGS131145 EQO131145 FAK131145 FKG131145 FUC131145 GDY131145 GNU131145 GXQ131145 HHM131145 HRI131145 IBE131145 ILA131145 IUW131145 JES131145 JOO131145 JYK131145 KIG131145 KSC131145 LBY131145 LLU131145 LVQ131145 MFM131145 MPI131145 MZE131145 NJA131145 NSW131145 OCS131145 OMO131145 OWK131145 PGG131145 PQC131145 PZY131145 QJU131145 QTQ131145 RDM131145 RNI131145 RXE131145 SHA131145 SQW131145 TAS131145 TKO131145 TUK131145 UEG131145 UOC131145 UXY131145 VHU131145 VRQ131145 WBM131145 WLI131145 WVE131145 A196681 IS196681 SO196681 ACK196681 AMG196681 AWC196681 BFY196681 BPU196681 BZQ196681 CJM196681 CTI196681 DDE196681 DNA196681 DWW196681 EGS196681 EQO196681 FAK196681 FKG196681 FUC196681 GDY196681 GNU196681 GXQ196681 HHM196681 HRI196681 IBE196681 ILA196681 IUW196681 JES196681 JOO196681 JYK196681 KIG196681 KSC196681 LBY196681 LLU196681 LVQ196681 MFM196681 MPI196681 MZE196681 NJA196681 NSW196681 OCS196681 OMO196681 OWK196681 PGG196681 PQC196681 PZY196681 QJU196681 QTQ196681 RDM196681 RNI196681 RXE196681 SHA196681 SQW196681 TAS196681 TKO196681 TUK196681 UEG196681 UOC196681 UXY196681 VHU196681 VRQ196681 WBM196681 WLI196681 WVE196681 A262217 IS262217 SO262217 ACK262217 AMG262217 AWC262217 BFY262217 BPU262217 BZQ262217 CJM262217 CTI262217 DDE262217 DNA262217 DWW262217 EGS262217 EQO262217 FAK262217 FKG262217 FUC262217 GDY262217 GNU262217 GXQ262217 HHM262217 HRI262217 IBE262217 ILA262217 IUW262217 JES262217 JOO262217 JYK262217 KIG262217 KSC262217 LBY262217 LLU262217 LVQ262217 MFM262217 MPI262217 MZE262217 NJA262217 NSW262217 OCS262217 OMO262217 OWK262217 PGG262217 PQC262217 PZY262217 QJU262217 QTQ262217 RDM262217 RNI262217 RXE262217 SHA262217 SQW262217 TAS262217 TKO262217 TUK262217 UEG262217 UOC262217 UXY262217 VHU262217 VRQ262217 WBM262217 WLI262217 WVE262217 A327753 IS327753 SO327753 ACK327753 AMG327753 AWC327753 BFY327753 BPU327753 BZQ327753 CJM327753 CTI327753 DDE327753 DNA327753 DWW327753 EGS327753 EQO327753 FAK327753 FKG327753 FUC327753 GDY327753 GNU327753 GXQ327753 HHM327753 HRI327753 IBE327753 ILA327753 IUW327753 JES327753 JOO327753 JYK327753 KIG327753 KSC327753 LBY327753 LLU327753 LVQ327753 MFM327753 MPI327753 MZE327753 NJA327753 NSW327753 OCS327753 OMO327753 OWK327753 PGG327753 PQC327753 PZY327753 QJU327753 QTQ327753 RDM327753 RNI327753 RXE327753 SHA327753 SQW327753 TAS327753 TKO327753 TUK327753 UEG327753 UOC327753 UXY327753 VHU327753 VRQ327753 WBM327753 WLI327753 WVE327753 A393289 IS393289 SO393289 ACK393289 AMG393289 AWC393289 BFY393289 BPU393289 BZQ393289 CJM393289 CTI393289 DDE393289 DNA393289 DWW393289 EGS393289 EQO393289 FAK393289 FKG393289 FUC393289 GDY393289 GNU393289 GXQ393289 HHM393289 HRI393289 IBE393289 ILA393289 IUW393289 JES393289 JOO393289 JYK393289 KIG393289 KSC393289 LBY393289 LLU393289 LVQ393289 MFM393289 MPI393289 MZE393289 NJA393289 NSW393289 OCS393289 OMO393289 OWK393289 PGG393289 PQC393289 PZY393289 QJU393289 QTQ393289 RDM393289 RNI393289 RXE393289 SHA393289 SQW393289 TAS393289 TKO393289 TUK393289 UEG393289 UOC393289 UXY393289 VHU393289 VRQ393289 WBM393289 WLI393289 WVE393289 A458825 IS458825 SO458825 ACK458825 AMG458825 AWC458825 BFY458825 BPU458825 BZQ458825 CJM458825 CTI458825 DDE458825 DNA458825 DWW458825 EGS458825 EQO458825 FAK458825 FKG458825 FUC458825 GDY458825 GNU458825 GXQ458825 HHM458825 HRI458825 IBE458825 ILA458825 IUW458825 JES458825 JOO458825 JYK458825 KIG458825 KSC458825 LBY458825 LLU458825 LVQ458825 MFM458825 MPI458825 MZE458825 NJA458825 NSW458825 OCS458825 OMO458825 OWK458825 PGG458825 PQC458825 PZY458825 QJU458825 QTQ458825 RDM458825 RNI458825 RXE458825 SHA458825 SQW458825 TAS458825 TKO458825 TUK458825 UEG458825 UOC458825 UXY458825 VHU458825 VRQ458825 WBM458825 WLI458825 WVE458825 A524361 IS524361 SO524361 ACK524361 AMG524361 AWC524361 BFY524361 BPU524361 BZQ524361 CJM524361 CTI524361 DDE524361 DNA524361 DWW524361 EGS524361 EQO524361 FAK524361 FKG524361 FUC524361 GDY524361 GNU524361 GXQ524361 HHM524361 HRI524361 IBE524361 ILA524361 IUW524361 JES524361 JOO524361 JYK524361 KIG524361 KSC524361 LBY524361 LLU524361 LVQ524361 MFM524361 MPI524361 MZE524361 NJA524361 NSW524361 OCS524361 OMO524361 OWK524361 PGG524361 PQC524361 PZY524361 QJU524361 QTQ524361 RDM524361 RNI524361 RXE524361 SHA524361 SQW524361 TAS524361 TKO524361 TUK524361 UEG524361 UOC524361 UXY524361 VHU524361 VRQ524361 WBM524361 WLI524361 WVE524361 A589897 IS589897 SO589897 ACK589897 AMG589897 AWC589897 BFY589897 BPU589897 BZQ589897 CJM589897 CTI589897 DDE589897 DNA589897 DWW589897 EGS589897 EQO589897 FAK589897 FKG589897 FUC589897 GDY589897 GNU589897 GXQ589897 HHM589897 HRI589897 IBE589897 ILA589897 IUW589897 JES589897 JOO589897 JYK589897 KIG589897 KSC589897 LBY589897 LLU589897 LVQ589897 MFM589897 MPI589897 MZE589897 NJA589897 NSW589897 OCS589897 OMO589897 OWK589897 PGG589897 PQC589897 PZY589897 QJU589897 QTQ589897 RDM589897 RNI589897 RXE589897 SHA589897 SQW589897 TAS589897 TKO589897 TUK589897 UEG589897 UOC589897 UXY589897 VHU589897 VRQ589897 WBM589897 WLI589897 WVE589897 A655433 IS655433 SO655433 ACK655433 AMG655433 AWC655433 BFY655433 BPU655433 BZQ655433 CJM655433 CTI655433 DDE655433 DNA655433 DWW655433 EGS655433 EQO655433 FAK655433 FKG655433 FUC655433 GDY655433 GNU655433 GXQ655433 HHM655433 HRI655433 IBE655433 ILA655433 IUW655433 JES655433 JOO655433 JYK655433 KIG655433 KSC655433 LBY655433 LLU655433 LVQ655433 MFM655433 MPI655433 MZE655433 NJA655433 NSW655433 OCS655433 OMO655433 OWK655433 PGG655433 PQC655433 PZY655433 QJU655433 QTQ655433 RDM655433 RNI655433 RXE655433 SHA655433 SQW655433 TAS655433 TKO655433 TUK655433 UEG655433 UOC655433 UXY655433 VHU655433 VRQ655433 WBM655433 WLI655433 WVE655433 A720969 IS720969 SO720969 ACK720969 AMG720969 AWC720969 BFY720969 BPU720969 BZQ720969 CJM720969 CTI720969 DDE720969 DNA720969 DWW720969 EGS720969 EQO720969 FAK720969 FKG720969 FUC720969 GDY720969 GNU720969 GXQ720969 HHM720969 HRI720969 IBE720969 ILA720969 IUW720969 JES720969 JOO720969 JYK720969 KIG720969 KSC720969 LBY720969 LLU720969 LVQ720969 MFM720969 MPI720969 MZE720969 NJA720969 NSW720969 OCS720969 OMO720969 OWK720969 PGG720969 PQC720969 PZY720969 QJU720969 QTQ720969 RDM720969 RNI720969 RXE720969 SHA720969 SQW720969 TAS720969 TKO720969 TUK720969 UEG720969 UOC720969 UXY720969 VHU720969 VRQ720969 WBM720969 WLI720969 WVE720969 A786505 IS786505 SO786505 ACK786505 AMG786505 AWC786505 BFY786505 BPU786505 BZQ786505 CJM786505 CTI786505 DDE786505 DNA786505 DWW786505 EGS786505 EQO786505 FAK786505 FKG786505 FUC786505 GDY786505 GNU786505 GXQ786505 HHM786505 HRI786505 IBE786505 ILA786505 IUW786505 JES786505 JOO786505 JYK786505 KIG786505 KSC786505 LBY786505 LLU786505 LVQ786505 MFM786505 MPI786505 MZE786505 NJA786505 NSW786505 OCS786505 OMO786505 OWK786505 PGG786505 PQC786505 PZY786505 QJU786505 QTQ786505 RDM786505 RNI786505 RXE786505 SHA786505 SQW786505 TAS786505 TKO786505 TUK786505 UEG786505 UOC786505 UXY786505 VHU786505 VRQ786505 WBM786505 WLI786505 WVE786505 A852041 IS852041 SO852041 ACK852041 AMG852041 AWC852041 BFY852041 BPU852041 BZQ852041 CJM852041 CTI852041 DDE852041 DNA852041 DWW852041 EGS852041 EQO852041 FAK852041 FKG852041 FUC852041 GDY852041 GNU852041 GXQ852041 HHM852041 HRI852041 IBE852041 ILA852041 IUW852041 JES852041 JOO852041 JYK852041 KIG852041 KSC852041 LBY852041 LLU852041 LVQ852041 MFM852041 MPI852041 MZE852041 NJA852041 NSW852041 OCS852041 OMO852041 OWK852041 PGG852041 PQC852041 PZY852041 QJU852041 QTQ852041 RDM852041 RNI852041 RXE852041 SHA852041 SQW852041 TAS852041 TKO852041 TUK852041 UEG852041 UOC852041 UXY852041 VHU852041 VRQ852041 WBM852041 WLI852041 WVE852041 A917577 IS917577 SO917577 ACK917577 AMG917577 AWC917577 BFY917577 BPU917577 BZQ917577 CJM917577 CTI917577 DDE917577 DNA917577 DWW917577 EGS917577 EQO917577 FAK917577 FKG917577 FUC917577 GDY917577 GNU917577 GXQ917577 HHM917577 HRI917577 IBE917577 ILA917577 IUW917577 JES917577 JOO917577 JYK917577 KIG917577 KSC917577 LBY917577 LLU917577 LVQ917577 MFM917577 MPI917577 MZE917577 NJA917577 NSW917577 OCS917577 OMO917577 OWK917577 PGG917577 PQC917577 PZY917577 QJU917577 QTQ917577 RDM917577 RNI917577 RXE917577 SHA917577 SQW917577 TAS917577 TKO917577 TUK917577 UEG917577 UOC917577 UXY917577 VHU917577 VRQ917577 WBM917577 WLI917577 WVE917577 A983113 IS983113 SO983113 ACK983113 AMG983113 AWC983113 BFY983113 BPU983113 BZQ983113 CJM983113 CTI983113 DDE983113 DNA983113 DWW983113 EGS983113 EQO983113 FAK983113 FKG983113 FUC983113 GDY983113 GNU983113 GXQ983113 HHM983113 HRI983113 IBE983113 ILA983113 IUW983113 JES983113 JOO983113 JYK983113 KIG983113 KSC983113 LBY983113 LLU983113 LVQ983113 MFM983113 MPI983113 MZE983113 NJA983113 NSW983113 OCS983113 OMO983113 OWK983113 PGG983113 PQC983113 PZY983113 QJU983113 QTQ983113 RDM983113 RNI983113 RXE983113 SHA983113 SQW983113 TAS983113 TKO983113 TUK983113 UEG983113 UOC983113 UXY983113 VHU983113 VRQ983113 WBM983113 WLI98311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98"/>
  <sheetViews>
    <sheetView topLeftCell="A16" zoomScaleNormal="100" workbookViewId="0">
      <selection activeCell="E32" sqref="E32"/>
    </sheetView>
  </sheetViews>
  <sheetFormatPr baseColWidth="10" defaultRowHeight="15" x14ac:dyDescent="0.25"/>
  <cols>
    <col min="1" max="1" width="4.5703125" style="369" customWidth="1"/>
    <col min="2" max="2" width="102.7109375" style="82" bestFit="1" customWidth="1"/>
    <col min="3" max="3" width="31.140625" style="82" customWidth="1"/>
    <col min="4" max="4" width="26.7109375" style="82" customWidth="1"/>
    <col min="5" max="5" width="25" style="82" customWidth="1"/>
    <col min="6" max="7" width="29.7109375" style="82" customWidth="1"/>
    <col min="8" max="8" width="24.5703125" style="82" customWidth="1"/>
    <col min="9" max="9" width="24" style="82" customWidth="1"/>
    <col min="10" max="10" width="20.28515625" style="82" customWidth="1"/>
    <col min="11" max="11" width="24.85546875" style="82" bestFit="1" customWidth="1"/>
    <col min="12" max="12" width="22" style="82" customWidth="1"/>
    <col min="13" max="13" width="18.7109375" style="82" customWidth="1"/>
    <col min="14" max="14" width="22.140625" style="82" customWidth="1"/>
    <col min="15" max="15" width="26.140625" style="82" customWidth="1"/>
    <col min="16" max="16" width="19.5703125" style="82" bestFit="1" customWidth="1"/>
    <col min="17" max="17" width="24.7109375" style="82" customWidth="1"/>
    <col min="18" max="22" width="6.42578125" style="1" customWidth="1"/>
    <col min="23" max="251" width="11.5703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5703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5703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5703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5703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5703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5703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5703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5703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5703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5703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5703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5703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5703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5703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5703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5703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5703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5703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5703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5703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5703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5703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5703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5703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5703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5703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5703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5703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5703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5703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5703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5703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5703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5703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5703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5703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5703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5703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5703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5703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5703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5703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5703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5703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5703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5703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5703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5703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5703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5703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5703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5703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5703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5703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5703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5703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5703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5703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5703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5703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5703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5703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5703125" style="1"/>
    <col min="16372" max="16384" width="11.42578125" style="1" customWidth="1"/>
  </cols>
  <sheetData>
    <row r="2" spans="2:16" ht="26.25" x14ac:dyDescent="0.25">
      <c r="B2" s="1457" t="s">
        <v>0</v>
      </c>
      <c r="C2" s="1458"/>
      <c r="D2" s="1458"/>
      <c r="E2" s="1458"/>
      <c r="F2" s="1458"/>
      <c r="G2" s="1458"/>
      <c r="H2" s="1458"/>
      <c r="I2" s="1458"/>
      <c r="J2" s="1458"/>
      <c r="K2" s="1458"/>
      <c r="L2" s="1458"/>
      <c r="M2" s="1458"/>
      <c r="N2" s="1458"/>
      <c r="O2" s="1458"/>
      <c r="P2" s="1458"/>
    </row>
    <row r="4" spans="2:16" ht="26.25" x14ac:dyDescent="0.25">
      <c r="B4" s="1457" t="s">
        <v>1</v>
      </c>
      <c r="C4" s="1458"/>
      <c r="D4" s="1458"/>
      <c r="E4" s="1458"/>
      <c r="F4" s="1458"/>
      <c r="G4" s="1458"/>
      <c r="H4" s="1458"/>
      <c r="I4" s="1458"/>
      <c r="J4" s="1458"/>
      <c r="K4" s="1458"/>
      <c r="L4" s="1458"/>
      <c r="M4" s="1458"/>
      <c r="N4" s="1458"/>
      <c r="O4" s="1458"/>
      <c r="P4" s="1458"/>
    </row>
    <row r="5" spans="2:16" ht="15.75" thickBot="1" x14ac:dyDescent="0.3"/>
    <row r="6" spans="2:16" ht="15.75" thickBot="1" x14ac:dyDescent="0.3">
      <c r="B6" s="423" t="s">
        <v>1265</v>
      </c>
      <c r="C6" s="1510" t="s">
        <v>1432</v>
      </c>
      <c r="D6" s="1510"/>
      <c r="E6" s="1510"/>
      <c r="F6" s="1510"/>
      <c r="G6" s="1510"/>
      <c r="H6" s="1510"/>
      <c r="I6" s="1510"/>
      <c r="J6" s="1510"/>
      <c r="K6" s="1510"/>
      <c r="L6" s="1510"/>
      <c r="M6" s="1510"/>
      <c r="N6" s="1511"/>
    </row>
    <row r="7" spans="2:16" ht="16.5" thickBot="1" x14ac:dyDescent="0.3">
      <c r="B7" s="3" t="s">
        <v>4</v>
      </c>
      <c r="C7" s="1510"/>
      <c r="D7" s="1510"/>
      <c r="E7" s="1510"/>
      <c r="F7" s="1510"/>
      <c r="G7" s="1510"/>
      <c r="H7" s="1510"/>
      <c r="I7" s="1510"/>
      <c r="J7" s="1510"/>
      <c r="K7" s="1510"/>
      <c r="L7" s="1510"/>
      <c r="M7" s="1510"/>
      <c r="N7" s="1511"/>
    </row>
    <row r="8" spans="2:16" ht="16.5" thickBot="1" x14ac:dyDescent="0.3">
      <c r="B8" s="3" t="s">
        <v>6</v>
      </c>
      <c r="C8" s="1512"/>
      <c r="D8" s="1512"/>
      <c r="E8" s="1512"/>
      <c r="F8" s="1512"/>
      <c r="G8" s="1512"/>
      <c r="H8" s="1512"/>
      <c r="I8" s="1512"/>
      <c r="J8" s="1512"/>
      <c r="K8" s="1512"/>
      <c r="L8" s="1512"/>
      <c r="M8" s="1512"/>
      <c r="N8" s="1513"/>
    </row>
    <row r="9" spans="2:16" ht="16.5" thickBot="1" x14ac:dyDescent="0.3">
      <c r="B9" s="3" t="s">
        <v>8</v>
      </c>
      <c r="C9" s="1512"/>
      <c r="D9" s="1512"/>
      <c r="E9" s="1512"/>
      <c r="F9" s="1512"/>
      <c r="G9" s="1512"/>
      <c r="H9" s="1512"/>
      <c r="I9" s="1512"/>
      <c r="J9" s="1512"/>
      <c r="K9" s="1512"/>
      <c r="L9" s="1512"/>
      <c r="M9" s="1512"/>
      <c r="N9" s="1513"/>
    </row>
    <row r="10" spans="2:16" ht="16.5" thickBot="1" x14ac:dyDescent="0.3">
      <c r="B10" s="3" t="s">
        <v>9</v>
      </c>
      <c r="C10" s="2340">
        <v>23</v>
      </c>
      <c r="D10" s="1514"/>
      <c r="E10" s="1515"/>
      <c r="F10" s="426"/>
      <c r="G10" s="426"/>
      <c r="H10" s="426"/>
      <c r="I10" s="426"/>
      <c r="J10" s="426"/>
      <c r="K10" s="426"/>
      <c r="L10" s="426"/>
      <c r="M10" s="426"/>
      <c r="N10" s="427"/>
    </row>
    <row r="11" spans="2:16" ht="16.5" thickBot="1" x14ac:dyDescent="0.3">
      <c r="B11" s="6" t="s">
        <v>10</v>
      </c>
      <c r="C11" s="281">
        <v>41983</v>
      </c>
      <c r="D11" s="8"/>
      <c r="E11" s="8"/>
      <c r="F11" s="8"/>
      <c r="G11" s="8"/>
      <c r="H11" s="8"/>
      <c r="I11" s="8"/>
      <c r="J11" s="8"/>
      <c r="K11" s="8"/>
      <c r="L11" s="8"/>
      <c r="M11" s="8"/>
      <c r="N11" s="9"/>
    </row>
    <row r="12" spans="2:16" ht="15.75" x14ac:dyDescent="0.25">
      <c r="B12" s="10"/>
      <c r="C12" s="11"/>
      <c r="D12" s="12"/>
      <c r="E12" s="12"/>
      <c r="F12" s="12"/>
      <c r="G12" s="12"/>
      <c r="H12" s="12"/>
      <c r="I12" s="428"/>
      <c r="J12" s="428"/>
      <c r="K12" s="428"/>
      <c r="L12" s="428"/>
      <c r="M12" s="428"/>
      <c r="N12" s="12"/>
    </row>
    <row r="13" spans="2:16" x14ac:dyDescent="0.25">
      <c r="I13" s="428"/>
      <c r="J13" s="428"/>
      <c r="K13" s="428"/>
      <c r="L13" s="428"/>
      <c r="M13" s="428"/>
      <c r="N13" s="429"/>
    </row>
    <row r="14" spans="2:16" x14ac:dyDescent="0.25">
      <c r="B14" s="1505" t="s">
        <v>11</v>
      </c>
      <c r="C14" s="1505"/>
      <c r="D14" s="430" t="s">
        <v>12</v>
      </c>
      <c r="E14" s="430" t="s">
        <v>13</v>
      </c>
      <c r="F14" s="430" t="s">
        <v>14</v>
      </c>
      <c r="G14" s="431"/>
      <c r="I14" s="17"/>
      <c r="J14" s="17"/>
      <c r="K14" s="17"/>
      <c r="L14" s="17"/>
      <c r="M14" s="17"/>
      <c r="N14" s="429"/>
    </row>
    <row r="15" spans="2:16" x14ac:dyDescent="0.25">
      <c r="B15" s="1505"/>
      <c r="C15" s="1505"/>
      <c r="D15" s="432">
        <v>23</v>
      </c>
      <c r="E15" s="433">
        <v>1764597445</v>
      </c>
      <c r="F15" s="434">
        <v>845</v>
      </c>
      <c r="G15" s="435"/>
      <c r="I15" s="21"/>
      <c r="J15" s="21"/>
      <c r="K15" s="21"/>
      <c r="L15" s="21"/>
      <c r="M15" s="21"/>
      <c r="N15" s="429"/>
    </row>
    <row r="16" spans="2:16" x14ac:dyDescent="0.25">
      <c r="B16" s="1505"/>
      <c r="C16" s="1505"/>
      <c r="D16" s="430"/>
      <c r="E16" s="433"/>
      <c r="F16" s="434"/>
      <c r="G16" s="435"/>
      <c r="I16" s="21"/>
      <c r="J16" s="21"/>
      <c r="K16" s="21"/>
      <c r="L16" s="21"/>
      <c r="M16" s="21"/>
      <c r="N16" s="429"/>
    </row>
    <row r="17" spans="1:14" x14ac:dyDescent="0.25">
      <c r="B17" s="1505"/>
      <c r="C17" s="1505"/>
      <c r="D17" s="430"/>
      <c r="E17" s="433"/>
      <c r="F17" s="436"/>
      <c r="G17" s="435"/>
      <c r="I17" s="21"/>
      <c r="J17" s="21"/>
      <c r="K17" s="21"/>
      <c r="L17" s="21"/>
      <c r="M17" s="21"/>
      <c r="N17" s="429"/>
    </row>
    <row r="18" spans="1:14" x14ac:dyDescent="0.25">
      <c r="B18" s="1505"/>
      <c r="C18" s="1505"/>
      <c r="D18" s="430"/>
      <c r="E18" s="88"/>
      <c r="F18" s="436"/>
      <c r="G18" s="435"/>
      <c r="H18" s="23"/>
      <c r="I18" s="21"/>
      <c r="J18" s="21"/>
      <c r="K18" s="21"/>
      <c r="L18" s="21"/>
      <c r="M18" s="21"/>
      <c r="N18" s="437"/>
    </row>
    <row r="19" spans="1:14" x14ac:dyDescent="0.25">
      <c r="B19" s="1505"/>
      <c r="C19" s="1505"/>
      <c r="D19" s="430"/>
      <c r="E19" s="88"/>
      <c r="F19" s="436"/>
      <c r="G19" s="435"/>
      <c r="H19" s="23"/>
      <c r="I19" s="25"/>
      <c r="J19" s="25"/>
      <c r="K19" s="25"/>
      <c r="L19" s="25"/>
      <c r="M19" s="25"/>
      <c r="N19" s="437"/>
    </row>
    <row r="20" spans="1:14" x14ac:dyDescent="0.25">
      <c r="B20" s="1505"/>
      <c r="C20" s="1505"/>
      <c r="D20" s="430"/>
      <c r="E20" s="88"/>
      <c r="F20" s="436"/>
      <c r="G20" s="435"/>
      <c r="H20" s="23"/>
      <c r="I20" s="428"/>
      <c r="J20" s="428"/>
      <c r="K20" s="428"/>
      <c r="L20" s="428"/>
      <c r="M20" s="428"/>
      <c r="N20" s="437"/>
    </row>
    <row r="21" spans="1:14" x14ac:dyDescent="0.25">
      <c r="B21" s="1505"/>
      <c r="C21" s="1505"/>
      <c r="D21" s="430"/>
      <c r="E21" s="438"/>
      <c r="F21" s="436"/>
      <c r="G21" s="435"/>
      <c r="H21" s="23"/>
      <c r="I21" s="428"/>
      <c r="J21" s="428"/>
      <c r="K21" s="428"/>
      <c r="L21" s="428"/>
      <c r="M21" s="428"/>
      <c r="N21" s="437"/>
    </row>
    <row r="22" spans="1:14" ht="15.75" thickBot="1" x14ac:dyDescent="0.3">
      <c r="B22" s="1506" t="s">
        <v>15</v>
      </c>
      <c r="C22" s="1507"/>
      <c r="D22" s="430"/>
      <c r="E22" s="433">
        <f>SUM(E15:E21)</f>
        <v>1764597445</v>
      </c>
      <c r="F22" s="434">
        <f>SUM(F15:F21)</f>
        <v>845</v>
      </c>
      <c r="G22" s="435"/>
      <c r="H22" s="23"/>
      <c r="I22" s="428"/>
      <c r="J22" s="428"/>
      <c r="K22" s="428"/>
      <c r="L22" s="428"/>
      <c r="M22" s="428"/>
      <c r="N22" s="437"/>
    </row>
    <row r="23" spans="1:14" ht="45.75" thickBot="1" x14ac:dyDescent="0.3">
      <c r="A23" s="510"/>
      <c r="B23" s="365" t="s">
        <v>16</v>
      </c>
      <c r="C23" s="365" t="s">
        <v>17</v>
      </c>
      <c r="E23" s="17"/>
      <c r="F23" s="17"/>
      <c r="G23" s="17"/>
      <c r="H23" s="17"/>
      <c r="I23" s="439"/>
      <c r="J23" s="439"/>
      <c r="K23" s="439"/>
      <c r="L23" s="439"/>
      <c r="M23" s="439"/>
    </row>
    <row r="24" spans="1:14" ht="15.75" thickBot="1" x14ac:dyDescent="0.3">
      <c r="A24" s="511">
        <v>1</v>
      </c>
      <c r="B24" s="487"/>
      <c r="C24" s="31">
        <f>+F22*0.8</f>
        <v>676</v>
      </c>
      <c r="D24" s="21"/>
      <c r="E24" s="433"/>
      <c r="F24" s="34"/>
      <c r="G24" s="34"/>
      <c r="H24" s="34"/>
      <c r="I24" s="440"/>
      <c r="J24" s="440"/>
      <c r="K24" s="440"/>
      <c r="L24" s="440"/>
      <c r="M24" s="440"/>
    </row>
    <row r="25" spans="1:14" x14ac:dyDescent="0.25">
      <c r="A25" s="512"/>
      <c r="C25" s="37"/>
      <c r="D25" s="21"/>
      <c r="E25" s="38"/>
      <c r="F25" s="34"/>
      <c r="G25" s="34"/>
      <c r="H25" s="34"/>
      <c r="I25" s="440"/>
      <c r="J25" s="440"/>
      <c r="K25" s="440"/>
      <c r="L25" s="440"/>
      <c r="M25" s="440"/>
    </row>
    <row r="26" spans="1:14" x14ac:dyDescent="0.25">
      <c r="A26" s="512"/>
      <c r="C26" s="37"/>
      <c r="D26" s="21"/>
      <c r="E26" s="38"/>
      <c r="F26" s="34"/>
      <c r="G26" s="34"/>
      <c r="H26" s="34"/>
      <c r="I26" s="440"/>
      <c r="J26" s="440"/>
      <c r="K26" s="440"/>
      <c r="L26" s="440"/>
      <c r="M26" s="440"/>
    </row>
    <row r="27" spans="1:14" x14ac:dyDescent="0.25">
      <c r="A27" s="512"/>
      <c r="B27" s="441" t="s">
        <v>18</v>
      </c>
      <c r="C27" s="442"/>
      <c r="D27" s="442"/>
      <c r="E27" s="442"/>
      <c r="F27" s="442"/>
      <c r="G27" s="442"/>
      <c r="H27" s="442"/>
      <c r="I27" s="428"/>
      <c r="J27" s="428"/>
      <c r="K27" s="428"/>
      <c r="L27" s="428"/>
      <c r="M27" s="428"/>
      <c r="N27" s="429"/>
    </row>
    <row r="28" spans="1:14" x14ac:dyDescent="0.25">
      <c r="A28" s="512"/>
      <c r="B28" s="442"/>
      <c r="C28" s="442"/>
      <c r="D28" s="442"/>
      <c r="E28" s="442"/>
      <c r="F28" s="442"/>
      <c r="G28" s="442"/>
      <c r="H28" s="442"/>
      <c r="I28" s="428"/>
      <c r="J28" s="428"/>
      <c r="K28" s="428"/>
      <c r="L28" s="428"/>
      <c r="M28" s="428"/>
      <c r="N28" s="429"/>
    </row>
    <row r="29" spans="1:14" x14ac:dyDescent="0.25">
      <c r="A29" s="512"/>
      <c r="B29" s="443" t="s">
        <v>19</v>
      </c>
      <c r="C29" s="443" t="s">
        <v>20</v>
      </c>
      <c r="D29" s="443" t="s">
        <v>21</v>
      </c>
      <c r="E29" s="442"/>
      <c r="F29" s="442"/>
      <c r="G29" s="442"/>
      <c r="H29" s="442"/>
      <c r="I29" s="428"/>
      <c r="J29" s="428"/>
      <c r="K29" s="428"/>
      <c r="L29" s="428"/>
      <c r="M29" s="428"/>
      <c r="N29" s="429"/>
    </row>
    <row r="30" spans="1:14" x14ac:dyDescent="0.25">
      <c r="A30" s="512"/>
      <c r="B30" s="88" t="s">
        <v>22</v>
      </c>
      <c r="C30" s="88"/>
      <c r="D30" s="88" t="s">
        <v>23</v>
      </c>
      <c r="E30" s="442"/>
      <c r="F30" s="442"/>
      <c r="G30" s="442"/>
      <c r="H30" s="442"/>
      <c r="I30" s="428"/>
      <c r="J30" s="428"/>
      <c r="K30" s="428"/>
      <c r="L30" s="428"/>
      <c r="M30" s="428"/>
      <c r="N30" s="429"/>
    </row>
    <row r="31" spans="1:14" x14ac:dyDescent="0.25">
      <c r="A31" s="512"/>
      <c r="B31" s="88" t="s">
        <v>24</v>
      </c>
      <c r="C31" s="666"/>
      <c r="D31" s="666" t="s">
        <v>23</v>
      </c>
      <c r="E31" s="442"/>
      <c r="F31" s="442"/>
      <c r="G31" s="442"/>
      <c r="H31" s="442"/>
      <c r="I31" s="428"/>
      <c r="J31" s="428"/>
      <c r="K31" s="428"/>
      <c r="L31" s="428"/>
      <c r="M31" s="428"/>
      <c r="N31" s="429"/>
    </row>
    <row r="32" spans="1:14" x14ac:dyDescent="0.25">
      <c r="A32" s="512"/>
      <c r="B32" s="88" t="s">
        <v>25</v>
      </c>
      <c r="C32" s="88" t="s">
        <v>23</v>
      </c>
      <c r="D32" s="88"/>
      <c r="E32" s="442"/>
      <c r="F32" s="442"/>
      <c r="G32" s="442"/>
      <c r="H32" s="442"/>
      <c r="I32" s="428"/>
      <c r="J32" s="428"/>
      <c r="K32" s="428"/>
      <c r="L32" s="428"/>
      <c r="M32" s="428"/>
      <c r="N32" s="429"/>
    </row>
    <row r="33" spans="1:17" x14ac:dyDescent="0.25">
      <c r="A33" s="512"/>
      <c r="B33" s="88" t="s">
        <v>26</v>
      </c>
      <c r="C33" s="88"/>
      <c r="D33" s="88" t="s">
        <v>23</v>
      </c>
      <c r="E33" s="442"/>
      <c r="F33" s="442"/>
      <c r="G33" s="442"/>
      <c r="H33" s="442"/>
      <c r="I33" s="428"/>
      <c r="J33" s="428"/>
      <c r="K33" s="428"/>
      <c r="L33" s="428"/>
      <c r="M33" s="428"/>
      <c r="N33" s="429"/>
    </row>
    <row r="34" spans="1:17" x14ac:dyDescent="0.25">
      <c r="A34" s="512"/>
      <c r="B34" s="442"/>
      <c r="C34" s="442"/>
      <c r="D34" s="442"/>
      <c r="E34" s="442"/>
      <c r="F34" s="442"/>
      <c r="G34" s="442"/>
      <c r="H34" s="442"/>
      <c r="I34" s="428"/>
      <c r="J34" s="428"/>
      <c r="K34" s="428"/>
      <c r="L34" s="428"/>
      <c r="M34" s="428"/>
      <c r="N34" s="429"/>
    </row>
    <row r="35" spans="1:17" x14ac:dyDescent="0.25">
      <c r="A35" s="512"/>
      <c r="B35" s="442"/>
      <c r="C35" s="442"/>
      <c r="D35" s="442"/>
      <c r="E35" s="442"/>
      <c r="F35" s="442"/>
      <c r="G35" s="442"/>
      <c r="H35" s="442"/>
      <c r="I35" s="428"/>
      <c r="J35" s="428"/>
      <c r="K35" s="428"/>
      <c r="L35" s="428"/>
      <c r="M35" s="428"/>
      <c r="N35" s="429"/>
    </row>
    <row r="36" spans="1:17" x14ac:dyDescent="0.25">
      <c r="A36" s="512"/>
      <c r="B36" s="441" t="s">
        <v>27</v>
      </c>
      <c r="C36" s="442"/>
      <c r="D36" s="442"/>
      <c r="E36" s="442"/>
      <c r="F36" s="442"/>
      <c r="G36" s="442"/>
      <c r="H36" s="442"/>
      <c r="I36" s="428"/>
      <c r="J36" s="428"/>
      <c r="K36" s="428"/>
      <c r="L36" s="428"/>
      <c r="M36" s="428"/>
      <c r="N36" s="429"/>
    </row>
    <row r="37" spans="1:17" x14ac:dyDescent="0.25">
      <c r="A37" s="512"/>
      <c r="B37" s="442"/>
      <c r="C37" s="442"/>
      <c r="D37" s="442"/>
      <c r="E37" s="442"/>
      <c r="F37" s="442"/>
      <c r="G37" s="442"/>
      <c r="H37" s="442"/>
      <c r="I37" s="428"/>
      <c r="J37" s="428"/>
      <c r="K37" s="428"/>
      <c r="L37" s="428"/>
      <c r="M37" s="428"/>
      <c r="N37" s="429"/>
    </row>
    <row r="38" spans="1:17" x14ac:dyDescent="0.25">
      <c r="A38" s="512"/>
      <c r="B38" s="442"/>
      <c r="C38" s="442"/>
      <c r="D38" s="442"/>
      <c r="E38" s="442"/>
      <c r="F38" s="442"/>
      <c r="G38" s="442"/>
      <c r="H38" s="442"/>
      <c r="I38" s="428"/>
      <c r="J38" s="428"/>
      <c r="K38" s="428"/>
      <c r="L38" s="428"/>
      <c r="M38" s="428"/>
      <c r="N38" s="429"/>
    </row>
    <row r="39" spans="1:17" x14ac:dyDescent="0.25">
      <c r="A39" s="512"/>
      <c r="B39" s="443" t="s">
        <v>19</v>
      </c>
      <c r="C39" s="443" t="s">
        <v>28</v>
      </c>
      <c r="D39" s="356" t="s">
        <v>29</v>
      </c>
      <c r="E39" s="356" t="s">
        <v>30</v>
      </c>
      <c r="F39" s="442"/>
      <c r="G39" s="442"/>
      <c r="H39" s="442"/>
      <c r="I39" s="428"/>
      <c r="J39" s="428"/>
      <c r="K39" s="428"/>
      <c r="L39" s="428"/>
      <c r="M39" s="428"/>
      <c r="N39" s="429"/>
    </row>
    <row r="40" spans="1:17" ht="28.5" x14ac:dyDescent="0.25">
      <c r="A40" s="512"/>
      <c r="B40" s="444" t="s">
        <v>31</v>
      </c>
      <c r="C40" s="355">
        <v>40</v>
      </c>
      <c r="D40" s="445">
        <v>30</v>
      </c>
      <c r="E40" s="1445">
        <f>+D40+D41</f>
        <v>30</v>
      </c>
      <c r="F40" s="442"/>
      <c r="G40" s="442"/>
      <c r="H40" s="442"/>
      <c r="I40" s="428"/>
      <c r="J40" s="428"/>
      <c r="K40" s="428"/>
      <c r="L40" s="428"/>
      <c r="M40" s="428"/>
      <c r="N40" s="429"/>
    </row>
    <row r="41" spans="1:17" ht="42.75" x14ac:dyDescent="0.25">
      <c r="A41" s="512"/>
      <c r="B41" s="444" t="s">
        <v>32</v>
      </c>
      <c r="C41" s="355">
        <v>60</v>
      </c>
      <c r="D41" s="445">
        <f>+F192</f>
        <v>0</v>
      </c>
      <c r="E41" s="1446"/>
      <c r="F41" s="442"/>
      <c r="G41" s="442"/>
      <c r="H41" s="442"/>
      <c r="I41" s="428"/>
      <c r="J41" s="428"/>
      <c r="K41" s="428"/>
      <c r="L41" s="428"/>
      <c r="M41" s="428"/>
      <c r="N41" s="429"/>
    </row>
    <row r="42" spans="1:17" x14ac:dyDescent="0.25">
      <c r="A42" s="512"/>
      <c r="C42" s="37"/>
      <c r="D42" s="21"/>
      <c r="E42" s="38"/>
      <c r="F42" s="34"/>
      <c r="G42" s="34"/>
      <c r="H42" s="34"/>
      <c r="I42" s="440"/>
      <c r="J42" s="440"/>
      <c r="K42" s="440"/>
      <c r="L42" s="440"/>
      <c r="M42" s="440"/>
    </row>
    <row r="43" spans="1:17" x14ac:dyDescent="0.25">
      <c r="A43" s="512"/>
      <c r="C43" s="37"/>
      <c r="D43" s="21"/>
      <c r="E43" s="38"/>
      <c r="F43" s="34"/>
      <c r="G43" s="34"/>
      <c r="H43" s="34"/>
      <c r="I43" s="440"/>
      <c r="J43" s="440"/>
      <c r="K43" s="440"/>
      <c r="L43" s="440"/>
      <c r="M43" s="440"/>
    </row>
    <row r="44" spans="1:17" x14ac:dyDescent="0.25">
      <c r="A44" s="512"/>
      <c r="C44" s="37"/>
      <c r="D44" s="21"/>
      <c r="E44" s="38"/>
      <c r="F44" s="34"/>
      <c r="G44" s="34"/>
      <c r="H44" s="34"/>
      <c r="I44" s="440"/>
      <c r="J44" s="440"/>
      <c r="K44" s="440"/>
      <c r="L44" s="440"/>
      <c r="M44" s="440"/>
    </row>
    <row r="45" spans="1:17" ht="15.75" thickBot="1" x14ac:dyDescent="0.3">
      <c r="M45" s="1508" t="s">
        <v>33</v>
      </c>
      <c r="N45" s="1508"/>
    </row>
    <row r="46" spans="1:17" x14ac:dyDescent="0.25">
      <c r="B46" s="441" t="s">
        <v>34</v>
      </c>
      <c r="J46" s="82">
        <f>9/30</f>
        <v>0.3</v>
      </c>
      <c r="K46" s="82">
        <f>8/28</f>
        <v>0.2857142857142857</v>
      </c>
      <c r="M46" s="446"/>
      <c r="N46" s="446"/>
    </row>
    <row r="47" spans="1:17" ht="15.75" thickBot="1" x14ac:dyDescent="0.3">
      <c r="M47" s="446"/>
      <c r="N47" s="446"/>
    </row>
    <row r="48" spans="1:17" s="13" customFormat="1" ht="60" x14ac:dyDescent="0.25">
      <c r="A48" s="513"/>
      <c r="B48" s="447" t="s">
        <v>35</v>
      </c>
      <c r="C48" s="447" t="s">
        <v>36</v>
      </c>
      <c r="D48" s="447" t="s">
        <v>37</v>
      </c>
      <c r="E48" s="447" t="s">
        <v>38</v>
      </c>
      <c r="F48" s="447" t="s">
        <v>39</v>
      </c>
      <c r="G48" s="447" t="s">
        <v>40</v>
      </c>
      <c r="H48" s="447" t="s">
        <v>41</v>
      </c>
      <c r="I48" s="447" t="s">
        <v>42</v>
      </c>
      <c r="J48" s="447" t="s">
        <v>43</v>
      </c>
      <c r="K48" s="447" t="s">
        <v>44</v>
      </c>
      <c r="L48" s="447" t="s">
        <v>45</v>
      </c>
      <c r="M48" s="448" t="s">
        <v>46</v>
      </c>
      <c r="N48" s="447" t="s">
        <v>47</v>
      </c>
      <c r="O48" s="447" t="s">
        <v>48</v>
      </c>
      <c r="P48" s="449" t="s">
        <v>49</v>
      </c>
      <c r="Q48" s="449" t="s">
        <v>50</v>
      </c>
    </row>
    <row r="49" spans="1:26" s="62" customFormat="1" ht="123.75" customHeight="1" x14ac:dyDescent="0.25">
      <c r="A49" s="50">
        <v>1</v>
      </c>
      <c r="B49" s="450" t="s">
        <v>1433</v>
      </c>
      <c r="C49" s="451" t="s">
        <v>1266</v>
      </c>
      <c r="D49" s="451" t="s">
        <v>1267</v>
      </c>
      <c r="E49" s="450" t="s">
        <v>1268</v>
      </c>
      <c r="F49" s="452" t="s">
        <v>21</v>
      </c>
      <c r="G49" s="518">
        <v>1</v>
      </c>
      <c r="H49" s="453">
        <v>40544</v>
      </c>
      <c r="I49" s="453">
        <v>40909</v>
      </c>
      <c r="J49" s="450" t="s">
        <v>21</v>
      </c>
      <c r="K49" s="450">
        <v>12</v>
      </c>
      <c r="L49" s="450"/>
      <c r="M49" s="450">
        <v>1000</v>
      </c>
      <c r="N49" s="450">
        <v>1000</v>
      </c>
      <c r="O49" s="517">
        <f>516874000+116400000</f>
        <v>633274000</v>
      </c>
      <c r="P49" s="454">
        <v>86</v>
      </c>
      <c r="Q49" s="516" t="s">
        <v>1269</v>
      </c>
      <c r="R49" s="61"/>
      <c r="S49" s="61"/>
      <c r="T49" s="61"/>
      <c r="U49" s="61"/>
      <c r="V49" s="61"/>
      <c r="W49" s="61"/>
      <c r="X49" s="61"/>
      <c r="Y49" s="61"/>
      <c r="Z49" s="61"/>
    </row>
    <row r="50" spans="1:26" s="62" customFormat="1" x14ac:dyDescent="0.25">
      <c r="A50" s="50">
        <v>2</v>
      </c>
      <c r="B50" s="450"/>
      <c r="C50" s="451"/>
      <c r="D50" s="451"/>
      <c r="E50" s="450"/>
      <c r="F50" s="452"/>
      <c r="G50" s="450"/>
      <c r="H50" s="455"/>
      <c r="I50" s="456"/>
      <c r="J50" s="457"/>
      <c r="K50" s="458"/>
      <c r="L50" s="459"/>
      <c r="M50" s="460"/>
      <c r="N50" s="461"/>
      <c r="O50" s="59"/>
      <c r="P50" s="59"/>
      <c r="Q50" s="515"/>
      <c r="R50" s="61"/>
      <c r="S50" s="61"/>
      <c r="T50" s="61"/>
      <c r="U50" s="61"/>
      <c r="V50" s="61"/>
      <c r="W50" s="61"/>
      <c r="X50" s="61"/>
      <c r="Y50" s="61"/>
      <c r="Z50" s="61"/>
    </row>
    <row r="51" spans="1:26" s="62" customFormat="1" x14ac:dyDescent="0.25">
      <c r="A51" s="50">
        <f t="shared" ref="A51:A54" si="0">+A50+1</f>
        <v>3</v>
      </c>
      <c r="B51" s="64"/>
      <c r="C51" s="64"/>
      <c r="D51" s="462"/>
      <c r="E51" s="463"/>
      <c r="F51" s="462"/>
      <c r="G51" s="464"/>
      <c r="H51" s="465"/>
      <c r="I51" s="455"/>
      <c r="J51" s="457"/>
      <c r="K51" s="57"/>
      <c r="L51" s="466"/>
      <c r="M51" s="58"/>
      <c r="N51" s="58"/>
      <c r="O51" s="59"/>
      <c r="P51" s="59"/>
      <c r="Q51" s="65"/>
      <c r="R51" s="61"/>
      <c r="S51" s="61"/>
      <c r="T51" s="61"/>
      <c r="U51" s="61"/>
      <c r="V51" s="61"/>
      <c r="W51" s="61"/>
      <c r="X51" s="61"/>
      <c r="Y51" s="61"/>
      <c r="Z51" s="61"/>
    </row>
    <row r="52" spans="1:26" s="62" customFormat="1" x14ac:dyDescent="0.25">
      <c r="A52" s="50">
        <f t="shared" si="0"/>
        <v>4</v>
      </c>
      <c r="B52" s="64"/>
      <c r="C52" s="64"/>
      <c r="D52" s="462"/>
      <c r="E52" s="463"/>
      <c r="F52" s="462"/>
      <c r="G52" s="464"/>
      <c r="H52" s="467"/>
      <c r="I52" s="456"/>
      <c r="J52" s="457"/>
      <c r="K52" s="57"/>
      <c r="L52" s="466"/>
      <c r="M52" s="58"/>
      <c r="N52" s="58"/>
      <c r="O52" s="207"/>
      <c r="P52" s="59"/>
      <c r="Q52" s="65"/>
      <c r="R52" s="61"/>
      <c r="S52" s="61"/>
      <c r="T52" s="61"/>
      <c r="U52" s="61"/>
      <c r="V52" s="61"/>
      <c r="W52" s="61"/>
      <c r="X52" s="61"/>
      <c r="Y52" s="61"/>
      <c r="Z52" s="61"/>
    </row>
    <row r="53" spans="1:26" s="62" customFormat="1" x14ac:dyDescent="0.25">
      <c r="A53" s="50">
        <f t="shared" si="0"/>
        <v>5</v>
      </c>
      <c r="B53" s="64"/>
      <c r="C53" s="64"/>
      <c r="D53" s="468"/>
      <c r="E53" s="469"/>
      <c r="F53" s="462"/>
      <c r="G53" s="464"/>
      <c r="H53" s="456"/>
      <c r="I53" s="456"/>
      <c r="J53" s="457"/>
      <c r="K53" s="57"/>
      <c r="L53" s="466"/>
      <c r="M53" s="58"/>
      <c r="N53" s="58"/>
      <c r="O53" s="59"/>
      <c r="P53" s="59"/>
      <c r="Q53" s="60"/>
      <c r="R53" s="61"/>
      <c r="S53" s="61"/>
      <c r="T53" s="61"/>
      <c r="U53" s="61"/>
      <c r="V53" s="61"/>
      <c r="W53" s="61"/>
      <c r="X53" s="61"/>
      <c r="Y53" s="61"/>
      <c r="Z53" s="61"/>
    </row>
    <row r="54" spans="1:26" s="62" customFormat="1" x14ac:dyDescent="0.25">
      <c r="A54" s="50">
        <f t="shared" si="0"/>
        <v>6</v>
      </c>
      <c r="B54" s="71"/>
      <c r="C54" s="462"/>
      <c r="D54" s="64"/>
      <c r="E54" s="469"/>
      <c r="F54" s="470"/>
      <c r="G54" s="464"/>
      <c r="H54" s="456"/>
      <c r="I54" s="456"/>
      <c r="J54" s="457"/>
      <c r="K54" s="57"/>
      <c r="L54" s="471"/>
      <c r="M54" s="58"/>
      <c r="N54" s="58"/>
      <c r="O54" s="59"/>
      <c r="P54" s="59"/>
      <c r="Q54" s="65"/>
      <c r="R54" s="61"/>
      <c r="S54" s="61"/>
      <c r="T54" s="61"/>
      <c r="U54" s="61"/>
      <c r="V54" s="61"/>
      <c r="W54" s="61"/>
      <c r="X54" s="61"/>
      <c r="Y54" s="61"/>
      <c r="Z54" s="61"/>
    </row>
    <row r="55" spans="1:26" s="62" customFormat="1" x14ac:dyDescent="0.25">
      <c r="A55" s="50"/>
      <c r="B55" s="71"/>
      <c r="C55" s="462"/>
      <c r="D55" s="64"/>
      <c r="E55" s="469"/>
      <c r="F55" s="470"/>
      <c r="G55" s="464"/>
      <c r="H55" s="456"/>
      <c r="I55" s="456"/>
      <c r="J55" s="457"/>
      <c r="K55" s="57"/>
      <c r="L55" s="471"/>
      <c r="M55" s="58"/>
      <c r="N55" s="58"/>
      <c r="O55" s="59"/>
      <c r="P55" s="77"/>
      <c r="Q55" s="65"/>
      <c r="R55" s="61"/>
      <c r="S55" s="61"/>
      <c r="T55" s="61"/>
      <c r="U55" s="61"/>
      <c r="V55" s="61"/>
      <c r="W55" s="61"/>
      <c r="X55" s="61"/>
      <c r="Y55" s="61"/>
      <c r="Z55" s="61"/>
    </row>
    <row r="56" spans="1:26" s="62" customFormat="1" x14ac:dyDescent="0.25">
      <c r="A56" s="50"/>
      <c r="B56" s="78"/>
      <c r="C56" s="72"/>
      <c r="D56" s="71"/>
      <c r="E56" s="228"/>
      <c r="F56" s="73"/>
      <c r="G56" s="73"/>
      <c r="H56" s="73"/>
      <c r="I56" s="74"/>
      <c r="J56" s="74"/>
      <c r="K56" s="79"/>
      <c r="L56" s="79"/>
      <c r="M56" s="80"/>
      <c r="N56" s="79"/>
      <c r="O56" s="77"/>
      <c r="P56" s="77"/>
      <c r="Q56" s="81"/>
    </row>
    <row r="57" spans="1:26" s="82" customFormat="1" x14ac:dyDescent="0.25">
      <c r="A57" s="514"/>
      <c r="E57" s="83"/>
    </row>
    <row r="58" spans="1:26" s="82" customFormat="1" x14ac:dyDescent="0.25">
      <c r="A58" s="514"/>
      <c r="B58" s="1422" t="s">
        <v>56</v>
      </c>
      <c r="C58" s="1422" t="s">
        <v>57</v>
      </c>
      <c r="D58" s="1424" t="s">
        <v>58</v>
      </c>
      <c r="E58" s="1424"/>
    </row>
    <row r="59" spans="1:26" s="82" customFormat="1" x14ac:dyDescent="0.25">
      <c r="A59" s="514"/>
      <c r="B59" s="1423"/>
      <c r="C59" s="1423"/>
      <c r="D59" s="356" t="s">
        <v>59</v>
      </c>
      <c r="E59" s="85" t="s">
        <v>60</v>
      </c>
    </row>
    <row r="60" spans="1:26" s="82" customFormat="1" ht="18.75" x14ac:dyDescent="0.25">
      <c r="A60" s="514"/>
      <c r="B60" s="86" t="s">
        <v>61</v>
      </c>
      <c r="C60" s="57"/>
      <c r="D60" s="88"/>
      <c r="E60" s="88" t="s">
        <v>21</v>
      </c>
      <c r="F60" s="89"/>
      <c r="G60" s="89"/>
      <c r="H60" s="89"/>
      <c r="I60" s="172"/>
      <c r="J60" s="89"/>
      <c r="K60" s="89"/>
      <c r="L60" s="89"/>
      <c r="M60" s="89"/>
    </row>
    <row r="61" spans="1:26" s="82" customFormat="1" x14ac:dyDescent="0.25">
      <c r="A61" s="514"/>
      <c r="B61" s="86" t="s">
        <v>62</v>
      </c>
      <c r="C61" s="87"/>
      <c r="D61" s="88"/>
      <c r="E61" s="88" t="s">
        <v>21</v>
      </c>
    </row>
    <row r="62" spans="1:26" s="82" customFormat="1" x14ac:dyDescent="0.25">
      <c r="A62" s="514"/>
      <c r="B62" s="90"/>
      <c r="C62" s="1413"/>
      <c r="D62" s="1413"/>
      <c r="E62" s="1413"/>
      <c r="F62" s="1413"/>
      <c r="G62" s="1413"/>
      <c r="H62" s="1413"/>
      <c r="I62" s="1413"/>
      <c r="J62" s="1413"/>
      <c r="K62" s="1413"/>
      <c r="L62" s="1413"/>
      <c r="M62" s="1413"/>
      <c r="N62" s="1413"/>
    </row>
    <row r="63" spans="1:26" ht="15.75" thickBot="1" x14ac:dyDescent="0.3"/>
    <row r="64" spans="1:26" ht="27" thickBot="1" x14ac:dyDescent="0.3">
      <c r="B64" s="1509" t="s">
        <v>63</v>
      </c>
      <c r="C64" s="1509"/>
      <c r="D64" s="1509"/>
      <c r="E64" s="1509"/>
      <c r="F64" s="1509"/>
      <c r="G64" s="1509"/>
      <c r="H64" s="1509"/>
      <c r="I64" s="1509"/>
      <c r="J64" s="1509"/>
      <c r="K64" s="1509"/>
      <c r="L64" s="1509"/>
      <c r="M64" s="1509"/>
      <c r="N64" s="1509"/>
    </row>
    <row r="67" spans="2:17" ht="90" x14ac:dyDescent="0.25">
      <c r="B67" s="472" t="s">
        <v>64</v>
      </c>
      <c r="C67" s="473" t="s">
        <v>65</v>
      </c>
      <c r="D67" s="473" t="s">
        <v>66</v>
      </c>
      <c r="E67" s="473" t="s">
        <v>67</v>
      </c>
      <c r="F67" s="473" t="s">
        <v>68</v>
      </c>
      <c r="G67" s="473" t="s">
        <v>69</v>
      </c>
      <c r="H67" s="473" t="s">
        <v>70</v>
      </c>
      <c r="I67" s="473" t="s">
        <v>71</v>
      </c>
      <c r="J67" s="473" t="s">
        <v>72</v>
      </c>
      <c r="K67" s="473" t="s">
        <v>73</v>
      </c>
      <c r="L67" s="473" t="s">
        <v>74</v>
      </c>
      <c r="M67" s="474" t="s">
        <v>75</v>
      </c>
      <c r="N67" s="474" t="s">
        <v>76</v>
      </c>
      <c r="O67" s="1464" t="s">
        <v>77</v>
      </c>
      <c r="P67" s="1466"/>
      <c r="Q67" s="473" t="s">
        <v>78</v>
      </c>
    </row>
    <row r="68" spans="2:17" ht="30" x14ac:dyDescent="0.25">
      <c r="B68" s="97" t="s">
        <v>1437</v>
      </c>
      <c r="C68" s="97" t="s">
        <v>1270</v>
      </c>
      <c r="D68" s="107" t="s">
        <v>1271</v>
      </c>
      <c r="E68" s="95">
        <v>50</v>
      </c>
      <c r="F68" s="96" t="s">
        <v>81</v>
      </c>
      <c r="G68" s="96" t="s">
        <v>81</v>
      </c>
      <c r="H68" s="96" t="s">
        <v>81</v>
      </c>
      <c r="I68" s="96" t="s">
        <v>20</v>
      </c>
      <c r="J68" s="97" t="s">
        <v>20</v>
      </c>
      <c r="K68" s="97" t="s">
        <v>20</v>
      </c>
      <c r="L68" s="88" t="s">
        <v>20</v>
      </c>
      <c r="M68" s="416" t="s">
        <v>20</v>
      </c>
      <c r="N68" s="416" t="s">
        <v>20</v>
      </c>
      <c r="O68" s="1499"/>
      <c r="P68" s="1500"/>
      <c r="Q68" s="88" t="s">
        <v>20</v>
      </c>
    </row>
    <row r="69" spans="2:17" x14ac:dyDescent="0.25">
      <c r="B69" s="97" t="s">
        <v>1437</v>
      </c>
      <c r="C69" s="97" t="s">
        <v>1270</v>
      </c>
      <c r="D69" s="107" t="s">
        <v>1272</v>
      </c>
      <c r="E69" s="95">
        <v>50</v>
      </c>
      <c r="F69" s="96" t="s">
        <v>81</v>
      </c>
      <c r="G69" s="96" t="s">
        <v>81</v>
      </c>
      <c r="H69" s="96" t="s">
        <v>81</v>
      </c>
      <c r="I69" s="96" t="s">
        <v>20</v>
      </c>
      <c r="J69" s="97" t="s">
        <v>20</v>
      </c>
      <c r="K69" s="97" t="s">
        <v>20</v>
      </c>
      <c r="L69" s="88" t="s">
        <v>20</v>
      </c>
      <c r="M69" s="416" t="s">
        <v>20</v>
      </c>
      <c r="N69" s="416" t="s">
        <v>20</v>
      </c>
      <c r="O69" s="1448"/>
      <c r="P69" s="1449"/>
      <c r="Q69" s="88"/>
    </row>
    <row r="70" spans="2:17" ht="30" x14ac:dyDescent="0.25">
      <c r="B70" s="97" t="s">
        <v>1437</v>
      </c>
      <c r="C70" s="97" t="s">
        <v>1270</v>
      </c>
      <c r="D70" s="107" t="s">
        <v>1273</v>
      </c>
      <c r="E70" s="95">
        <v>50</v>
      </c>
      <c r="F70" s="96" t="s">
        <v>81</v>
      </c>
      <c r="G70" s="96" t="s">
        <v>81</v>
      </c>
      <c r="H70" s="96" t="s">
        <v>81</v>
      </c>
      <c r="I70" s="96" t="s">
        <v>20</v>
      </c>
      <c r="J70" s="97" t="s">
        <v>20</v>
      </c>
      <c r="K70" s="97" t="s">
        <v>20</v>
      </c>
      <c r="L70" s="88" t="s">
        <v>20</v>
      </c>
      <c r="M70" s="416" t="s">
        <v>20</v>
      </c>
      <c r="N70" s="416" t="s">
        <v>20</v>
      </c>
      <c r="O70" s="1448"/>
      <c r="P70" s="1449"/>
      <c r="Q70" s="88"/>
    </row>
    <row r="71" spans="2:17" ht="30" x14ac:dyDescent="0.25">
      <c r="B71" s="97" t="s">
        <v>1437</v>
      </c>
      <c r="C71" s="97" t="s">
        <v>1270</v>
      </c>
      <c r="D71" s="107" t="s">
        <v>1274</v>
      </c>
      <c r="E71" s="95">
        <v>50</v>
      </c>
      <c r="F71" s="96" t="s">
        <v>81</v>
      </c>
      <c r="G71" s="96" t="s">
        <v>81</v>
      </c>
      <c r="H71" s="96" t="s">
        <v>81</v>
      </c>
      <c r="I71" s="96" t="s">
        <v>20</v>
      </c>
      <c r="J71" s="97" t="s">
        <v>20</v>
      </c>
      <c r="K71" s="97" t="s">
        <v>20</v>
      </c>
      <c r="L71" s="88" t="s">
        <v>20</v>
      </c>
      <c r="M71" s="416" t="s">
        <v>20</v>
      </c>
      <c r="N71" s="416" t="s">
        <v>20</v>
      </c>
      <c r="O71" s="1448"/>
      <c r="P71" s="1449"/>
      <c r="Q71" s="88"/>
    </row>
    <row r="72" spans="2:17" ht="30" x14ac:dyDescent="0.25">
      <c r="B72" s="97" t="s">
        <v>1437</v>
      </c>
      <c r="C72" s="97" t="s">
        <v>1270</v>
      </c>
      <c r="D72" s="107" t="s">
        <v>1275</v>
      </c>
      <c r="E72" s="95">
        <v>50</v>
      </c>
      <c r="F72" s="96" t="s">
        <v>81</v>
      </c>
      <c r="G72" s="96" t="s">
        <v>81</v>
      </c>
      <c r="H72" s="96" t="s">
        <v>81</v>
      </c>
      <c r="I72" s="96" t="s">
        <v>20</v>
      </c>
      <c r="J72" s="97" t="s">
        <v>20</v>
      </c>
      <c r="K72" s="97" t="s">
        <v>20</v>
      </c>
      <c r="L72" s="88" t="s">
        <v>20</v>
      </c>
      <c r="M72" s="416" t="s">
        <v>20</v>
      </c>
      <c r="N72" s="416" t="s">
        <v>20</v>
      </c>
      <c r="O72" s="1448"/>
      <c r="P72" s="1449"/>
      <c r="Q72" s="88"/>
    </row>
    <row r="73" spans="2:17" ht="30" x14ac:dyDescent="0.25">
      <c r="B73" s="97" t="s">
        <v>1437</v>
      </c>
      <c r="C73" s="97" t="s">
        <v>1270</v>
      </c>
      <c r="D73" s="107" t="s">
        <v>1275</v>
      </c>
      <c r="E73" s="95">
        <v>50</v>
      </c>
      <c r="F73" s="96" t="s">
        <v>81</v>
      </c>
      <c r="G73" s="96" t="s">
        <v>81</v>
      </c>
      <c r="H73" s="96" t="s">
        <v>81</v>
      </c>
      <c r="I73" s="96" t="s">
        <v>20</v>
      </c>
      <c r="J73" s="97" t="s">
        <v>20</v>
      </c>
      <c r="K73" s="97" t="s">
        <v>20</v>
      </c>
      <c r="L73" s="88" t="s">
        <v>20</v>
      </c>
      <c r="M73" s="416" t="s">
        <v>20</v>
      </c>
      <c r="N73" s="416" t="s">
        <v>20</v>
      </c>
      <c r="O73" s="1448"/>
      <c r="P73" s="1449"/>
      <c r="Q73" s="88"/>
    </row>
    <row r="74" spans="2:17" ht="45" x14ac:dyDescent="0.25">
      <c r="B74" s="97" t="s">
        <v>1437</v>
      </c>
      <c r="C74" s="97" t="s">
        <v>1270</v>
      </c>
      <c r="D74" s="365" t="s">
        <v>1276</v>
      </c>
      <c r="E74" s="95">
        <v>50</v>
      </c>
      <c r="F74" s="96" t="s">
        <v>81</v>
      </c>
      <c r="G74" s="96" t="s">
        <v>81</v>
      </c>
      <c r="H74" s="96" t="s">
        <v>81</v>
      </c>
      <c r="I74" s="96" t="s">
        <v>20</v>
      </c>
      <c r="J74" s="97" t="s">
        <v>20</v>
      </c>
      <c r="K74" s="97" t="s">
        <v>20</v>
      </c>
      <c r="L74" s="88" t="s">
        <v>20</v>
      </c>
      <c r="M74" s="416" t="s">
        <v>20</v>
      </c>
      <c r="N74" s="416" t="s">
        <v>20</v>
      </c>
      <c r="O74" s="1448"/>
      <c r="P74" s="1449"/>
      <c r="Q74" s="88"/>
    </row>
    <row r="75" spans="2:17" ht="30" x14ac:dyDescent="0.25">
      <c r="B75" s="97" t="s">
        <v>1437</v>
      </c>
      <c r="C75" s="97" t="s">
        <v>1270</v>
      </c>
      <c r="D75" s="365" t="s">
        <v>1277</v>
      </c>
      <c r="E75" s="95">
        <v>50</v>
      </c>
      <c r="F75" s="96" t="s">
        <v>81</v>
      </c>
      <c r="G75" s="96" t="s">
        <v>81</v>
      </c>
      <c r="H75" s="96" t="s">
        <v>81</v>
      </c>
      <c r="I75" s="96" t="s">
        <v>20</v>
      </c>
      <c r="J75" s="97" t="s">
        <v>20</v>
      </c>
      <c r="K75" s="97" t="s">
        <v>20</v>
      </c>
      <c r="L75" s="88" t="s">
        <v>20</v>
      </c>
      <c r="M75" s="416" t="s">
        <v>20</v>
      </c>
      <c r="N75" s="416" t="s">
        <v>20</v>
      </c>
      <c r="O75" s="475"/>
      <c r="P75" s="476"/>
      <c r="Q75" s="88"/>
    </row>
    <row r="76" spans="2:17" ht="45" x14ac:dyDescent="0.25">
      <c r="B76" s="97" t="s">
        <v>1437</v>
      </c>
      <c r="C76" s="97" t="s">
        <v>1270</v>
      </c>
      <c r="D76" s="365" t="s">
        <v>1278</v>
      </c>
      <c r="E76" s="95">
        <v>50</v>
      </c>
      <c r="F76" s="96" t="s">
        <v>81</v>
      </c>
      <c r="G76" s="96" t="s">
        <v>81</v>
      </c>
      <c r="H76" s="96" t="s">
        <v>81</v>
      </c>
      <c r="I76" s="96" t="s">
        <v>20</v>
      </c>
      <c r="J76" s="97" t="s">
        <v>20</v>
      </c>
      <c r="K76" s="97" t="s">
        <v>20</v>
      </c>
      <c r="L76" s="88" t="s">
        <v>20</v>
      </c>
      <c r="M76" s="416" t="s">
        <v>20</v>
      </c>
      <c r="N76" s="416" t="s">
        <v>20</v>
      </c>
      <c r="O76" s="475"/>
      <c r="P76" s="476"/>
      <c r="Q76" s="88"/>
    </row>
    <row r="77" spans="2:17" ht="30" x14ac:dyDescent="0.25">
      <c r="B77" s="97" t="s">
        <v>1437</v>
      </c>
      <c r="C77" s="97" t="s">
        <v>1270</v>
      </c>
      <c r="D77" s="365" t="s">
        <v>1279</v>
      </c>
      <c r="E77" s="95">
        <v>50</v>
      </c>
      <c r="F77" s="96" t="s">
        <v>81</v>
      </c>
      <c r="G77" s="96" t="s">
        <v>81</v>
      </c>
      <c r="H77" s="96" t="s">
        <v>81</v>
      </c>
      <c r="I77" s="96" t="s">
        <v>20</v>
      </c>
      <c r="J77" s="97" t="s">
        <v>20</v>
      </c>
      <c r="K77" s="97" t="s">
        <v>20</v>
      </c>
      <c r="L77" s="88" t="s">
        <v>20</v>
      </c>
      <c r="M77" s="416" t="s">
        <v>20</v>
      </c>
      <c r="N77" s="416" t="s">
        <v>20</v>
      </c>
      <c r="O77" s="475"/>
      <c r="P77" s="476"/>
      <c r="Q77" s="88"/>
    </row>
    <row r="78" spans="2:17" ht="30" x14ac:dyDescent="0.25">
      <c r="B78" s="97" t="s">
        <v>1437</v>
      </c>
      <c r="C78" s="97" t="s">
        <v>1270</v>
      </c>
      <c r="D78" s="365" t="s">
        <v>1280</v>
      </c>
      <c r="E78" s="95">
        <v>50</v>
      </c>
      <c r="F78" s="96" t="s">
        <v>81</v>
      </c>
      <c r="G78" s="96" t="s">
        <v>81</v>
      </c>
      <c r="H78" s="96" t="s">
        <v>81</v>
      </c>
      <c r="I78" s="96" t="s">
        <v>20</v>
      </c>
      <c r="J78" s="97" t="s">
        <v>20</v>
      </c>
      <c r="K78" s="97" t="s">
        <v>20</v>
      </c>
      <c r="L78" s="88" t="s">
        <v>20</v>
      </c>
      <c r="M78" s="416" t="s">
        <v>20</v>
      </c>
      <c r="N78" s="416" t="s">
        <v>20</v>
      </c>
      <c r="O78" s="475"/>
      <c r="P78" s="476"/>
      <c r="Q78" s="88"/>
    </row>
    <row r="79" spans="2:17" x14ac:dyDescent="0.25">
      <c r="B79" s="97" t="s">
        <v>1437</v>
      </c>
      <c r="C79" s="97" t="s">
        <v>1270</v>
      </c>
      <c r="D79" s="88" t="s">
        <v>1281</v>
      </c>
      <c r="E79" s="95">
        <v>50</v>
      </c>
      <c r="F79" s="96" t="s">
        <v>81</v>
      </c>
      <c r="G79" s="96" t="s">
        <v>81</v>
      </c>
      <c r="H79" s="96" t="s">
        <v>81</v>
      </c>
      <c r="I79" s="96" t="s">
        <v>20</v>
      </c>
      <c r="J79" s="97" t="s">
        <v>20</v>
      </c>
      <c r="K79" s="97" t="s">
        <v>20</v>
      </c>
      <c r="L79" s="88" t="s">
        <v>20</v>
      </c>
      <c r="M79" s="416" t="s">
        <v>20</v>
      </c>
      <c r="N79" s="416" t="s">
        <v>20</v>
      </c>
      <c r="O79" s="475"/>
      <c r="P79" s="476"/>
      <c r="Q79" s="88"/>
    </row>
    <row r="80" spans="2:17" x14ac:dyDescent="0.25">
      <c r="B80" s="97" t="s">
        <v>1437</v>
      </c>
      <c r="C80" s="97" t="s">
        <v>1270</v>
      </c>
      <c r="D80" s="88" t="s">
        <v>1282</v>
      </c>
      <c r="E80" s="95">
        <v>50</v>
      </c>
      <c r="F80" s="96" t="s">
        <v>81</v>
      </c>
      <c r="G80" s="96" t="s">
        <v>81</v>
      </c>
      <c r="H80" s="96" t="s">
        <v>81</v>
      </c>
      <c r="I80" s="96" t="s">
        <v>20</v>
      </c>
      <c r="J80" s="97" t="s">
        <v>20</v>
      </c>
      <c r="K80" s="97" t="s">
        <v>20</v>
      </c>
      <c r="L80" s="88" t="s">
        <v>20</v>
      </c>
      <c r="M80" s="416" t="s">
        <v>20</v>
      </c>
      <c r="N80" s="416" t="s">
        <v>20</v>
      </c>
      <c r="O80" s="475"/>
      <c r="P80" s="476"/>
      <c r="Q80" s="88"/>
    </row>
    <row r="81" spans="2:17" ht="45" x14ac:dyDescent="0.25">
      <c r="B81" s="97" t="s">
        <v>1437</v>
      </c>
      <c r="C81" s="97" t="s">
        <v>1270</v>
      </c>
      <c r="D81" s="365" t="s">
        <v>1283</v>
      </c>
      <c r="E81" s="95">
        <v>50</v>
      </c>
      <c r="F81" s="96" t="s">
        <v>81</v>
      </c>
      <c r="G81" s="96" t="s">
        <v>81</v>
      </c>
      <c r="H81" s="96" t="s">
        <v>81</v>
      </c>
      <c r="I81" s="96" t="s">
        <v>20</v>
      </c>
      <c r="J81" s="97" t="s">
        <v>20</v>
      </c>
      <c r="K81" s="97" t="s">
        <v>20</v>
      </c>
      <c r="L81" s="88" t="s">
        <v>20</v>
      </c>
      <c r="M81" s="416" t="s">
        <v>20</v>
      </c>
      <c r="N81" s="416" t="s">
        <v>20</v>
      </c>
      <c r="O81" s="475"/>
      <c r="P81" s="476"/>
      <c r="Q81" s="88"/>
    </row>
    <row r="82" spans="2:17" x14ac:dyDescent="0.25">
      <c r="B82" s="97" t="s">
        <v>1437</v>
      </c>
      <c r="C82" s="97" t="s">
        <v>1270</v>
      </c>
      <c r="D82" s="88" t="s">
        <v>1284</v>
      </c>
      <c r="E82" s="95">
        <v>50</v>
      </c>
      <c r="F82" s="96" t="s">
        <v>81</v>
      </c>
      <c r="G82" s="96" t="s">
        <v>81</v>
      </c>
      <c r="H82" s="96" t="s">
        <v>81</v>
      </c>
      <c r="I82" s="96" t="s">
        <v>20</v>
      </c>
      <c r="J82" s="97" t="s">
        <v>20</v>
      </c>
      <c r="K82" s="97" t="s">
        <v>20</v>
      </c>
      <c r="L82" s="88" t="s">
        <v>20</v>
      </c>
      <c r="M82" s="416" t="s">
        <v>20</v>
      </c>
      <c r="N82" s="416" t="s">
        <v>20</v>
      </c>
      <c r="O82" s="475"/>
      <c r="P82" s="476"/>
      <c r="Q82" s="88"/>
    </row>
    <row r="83" spans="2:17" x14ac:dyDescent="0.25">
      <c r="B83" s="97" t="s">
        <v>1437</v>
      </c>
      <c r="C83" s="97" t="s">
        <v>1270</v>
      </c>
      <c r="D83" s="88" t="s">
        <v>1285</v>
      </c>
      <c r="E83" s="95">
        <v>50</v>
      </c>
      <c r="F83" s="96" t="s">
        <v>81</v>
      </c>
      <c r="G83" s="96" t="s">
        <v>81</v>
      </c>
      <c r="H83" s="96" t="s">
        <v>81</v>
      </c>
      <c r="I83" s="96" t="s">
        <v>20</v>
      </c>
      <c r="J83" s="97" t="s">
        <v>20</v>
      </c>
      <c r="K83" s="97" t="s">
        <v>20</v>
      </c>
      <c r="L83" s="88" t="s">
        <v>20</v>
      </c>
      <c r="M83" s="416" t="s">
        <v>20</v>
      </c>
      <c r="N83" s="416" t="s">
        <v>20</v>
      </c>
      <c r="O83" s="475"/>
      <c r="P83" s="476"/>
      <c r="Q83" s="88"/>
    </row>
    <row r="84" spans="2:17" ht="30" x14ac:dyDescent="0.25">
      <c r="B84" s="97" t="s">
        <v>1437</v>
      </c>
      <c r="C84" s="97" t="s">
        <v>1270</v>
      </c>
      <c r="D84" s="365" t="s">
        <v>1286</v>
      </c>
      <c r="E84" s="95">
        <v>45</v>
      </c>
      <c r="F84" s="96" t="s">
        <v>81</v>
      </c>
      <c r="G84" s="96" t="s">
        <v>81</v>
      </c>
      <c r="H84" s="96" t="s">
        <v>81</v>
      </c>
      <c r="I84" s="96" t="s">
        <v>20</v>
      </c>
      <c r="J84" s="97" t="s">
        <v>20</v>
      </c>
      <c r="K84" s="97" t="s">
        <v>20</v>
      </c>
      <c r="L84" s="88" t="s">
        <v>20</v>
      </c>
      <c r="M84" s="416" t="s">
        <v>20</v>
      </c>
      <c r="N84" s="416" t="s">
        <v>20</v>
      </c>
      <c r="O84" s="475"/>
      <c r="P84" s="476"/>
      <c r="Q84" s="88"/>
    </row>
    <row r="96" spans="2:17" x14ac:dyDescent="0.25">
      <c r="B96" s="439"/>
      <c r="C96" s="439"/>
      <c r="D96" s="439"/>
      <c r="E96" s="439"/>
      <c r="F96" s="439"/>
      <c r="G96" s="439"/>
      <c r="H96" s="439"/>
      <c r="I96" s="439"/>
      <c r="J96" s="439"/>
      <c r="K96" s="439"/>
      <c r="L96" s="439"/>
      <c r="M96" s="439"/>
      <c r="N96" s="439"/>
      <c r="O96" s="25"/>
      <c r="P96" s="25"/>
      <c r="Q96" s="439"/>
    </row>
    <row r="97" spans="1:17" x14ac:dyDescent="0.25">
      <c r="B97" s="82" t="s">
        <v>83</v>
      </c>
    </row>
    <row r="98" spans="1:17" x14ac:dyDescent="0.25">
      <c r="B98" s="82" t="s">
        <v>84</v>
      </c>
    </row>
    <row r="99" spans="1:17" x14ac:dyDescent="0.25">
      <c r="B99" s="82" t="s">
        <v>85</v>
      </c>
    </row>
    <row r="101" spans="1:17" ht="15.75" thickBot="1" x14ac:dyDescent="0.3"/>
    <row r="102" spans="1:17" ht="27" thickBot="1" x14ac:dyDescent="0.3">
      <c r="B102" s="1459" t="s">
        <v>86</v>
      </c>
      <c r="C102" s="1460"/>
      <c r="D102" s="1460"/>
      <c r="E102" s="1460"/>
      <c r="F102" s="1460"/>
      <c r="G102" s="1460"/>
      <c r="H102" s="1460"/>
      <c r="I102" s="1460"/>
      <c r="J102" s="1460"/>
      <c r="K102" s="1460"/>
      <c r="L102" s="1460"/>
      <c r="M102" s="1460"/>
      <c r="N102" s="1461"/>
    </row>
    <row r="107" spans="1:17" ht="75" x14ac:dyDescent="0.25">
      <c r="B107" s="472" t="s">
        <v>87</v>
      </c>
      <c r="C107" s="472" t="s">
        <v>88</v>
      </c>
      <c r="D107" s="472" t="s">
        <v>89</v>
      </c>
      <c r="E107" s="472" t="s">
        <v>90</v>
      </c>
      <c r="F107" s="472" t="s">
        <v>91</v>
      </c>
      <c r="G107" s="472" t="s">
        <v>92</v>
      </c>
      <c r="H107" s="472" t="s">
        <v>93</v>
      </c>
      <c r="I107" s="472" t="s">
        <v>94</v>
      </c>
      <c r="J107" s="1464" t="s">
        <v>95</v>
      </c>
      <c r="K107" s="1465"/>
      <c r="L107" s="1466"/>
      <c r="M107" s="472" t="s">
        <v>96</v>
      </c>
      <c r="N107" s="472" t="s">
        <v>97</v>
      </c>
      <c r="O107" s="472" t="s">
        <v>98</v>
      </c>
      <c r="P107" s="1464" t="s">
        <v>77</v>
      </c>
      <c r="Q107" s="1466"/>
    </row>
    <row r="108" spans="1:17" ht="45" x14ac:dyDescent="0.25">
      <c r="B108" s="2341" t="s">
        <v>1436</v>
      </c>
      <c r="C108" s="2141" t="s">
        <v>215</v>
      </c>
      <c r="D108" s="2141" t="s">
        <v>1294</v>
      </c>
      <c r="E108" s="2141">
        <v>42203156</v>
      </c>
      <c r="F108" s="2141" t="s">
        <v>113</v>
      </c>
      <c r="G108" s="2141" t="s">
        <v>133</v>
      </c>
      <c r="H108" s="2153">
        <v>29896</v>
      </c>
      <c r="I108" s="2141" t="s">
        <v>81</v>
      </c>
      <c r="J108" s="472" t="s">
        <v>442</v>
      </c>
      <c r="K108" s="477" t="s">
        <v>1295</v>
      </c>
      <c r="L108" s="477" t="s">
        <v>1296</v>
      </c>
      <c r="M108" s="472" t="s">
        <v>20</v>
      </c>
      <c r="N108" s="472" t="s">
        <v>20</v>
      </c>
      <c r="O108" s="472" t="s">
        <v>20</v>
      </c>
      <c r="P108" s="1464"/>
      <c r="Q108" s="1466"/>
    </row>
    <row r="109" spans="1:17" s="82" customFormat="1" ht="60" x14ac:dyDescent="0.25">
      <c r="A109" s="514"/>
      <c r="B109" s="2342"/>
      <c r="C109" s="2142"/>
      <c r="D109" s="2142"/>
      <c r="E109" s="2142"/>
      <c r="F109" s="2142"/>
      <c r="G109" s="2142"/>
      <c r="H109" s="2154"/>
      <c r="I109" s="2142"/>
      <c r="J109" s="360" t="s">
        <v>442</v>
      </c>
      <c r="K109" s="269" t="s">
        <v>1297</v>
      </c>
      <c r="L109" s="269" t="s">
        <v>1298</v>
      </c>
      <c r="M109" s="88"/>
      <c r="N109" s="88"/>
      <c r="O109" s="88"/>
      <c r="P109" s="1499"/>
      <c r="Q109" s="1500"/>
    </row>
    <row r="110" spans="1:17" ht="35.25" customHeight="1" x14ac:dyDescent="0.25">
      <c r="B110" s="2342"/>
      <c r="C110" s="2142"/>
      <c r="D110" s="2142"/>
      <c r="E110" s="2142"/>
      <c r="F110" s="2142"/>
      <c r="G110" s="2142"/>
      <c r="H110" s="2154"/>
      <c r="I110" s="2142"/>
      <c r="J110" s="360" t="s">
        <v>442</v>
      </c>
      <c r="K110" s="269" t="s">
        <v>1299</v>
      </c>
      <c r="L110" s="269" t="s">
        <v>1298</v>
      </c>
      <c r="M110" s="88"/>
      <c r="N110" s="88"/>
      <c r="O110" s="88"/>
      <c r="P110" s="1499"/>
      <c r="Q110" s="1500"/>
    </row>
    <row r="111" spans="1:17" ht="138" customHeight="1" x14ac:dyDescent="0.25">
      <c r="B111" s="2342"/>
      <c r="C111" s="2142"/>
      <c r="D111" s="2142"/>
      <c r="E111" s="2142"/>
      <c r="F111" s="2142"/>
      <c r="G111" s="2142"/>
      <c r="H111" s="2154"/>
      <c r="I111" s="2142"/>
      <c r="J111" s="360" t="s">
        <v>442</v>
      </c>
      <c r="K111" s="107" t="s">
        <v>1300</v>
      </c>
      <c r="L111" s="107" t="s">
        <v>1301</v>
      </c>
      <c r="M111" s="88"/>
      <c r="N111" s="88"/>
      <c r="O111" s="88"/>
      <c r="P111" s="1499"/>
      <c r="Q111" s="1500"/>
    </row>
    <row r="112" spans="1:17" s="82" customFormat="1" ht="63.75" customHeight="1" x14ac:dyDescent="0.25">
      <c r="A112" s="514"/>
      <c r="B112" s="2342"/>
      <c r="C112" s="2142"/>
      <c r="D112" s="2142"/>
      <c r="E112" s="2142"/>
      <c r="F112" s="2142"/>
      <c r="G112" s="2142"/>
      <c r="H112" s="2154"/>
      <c r="I112" s="2142"/>
      <c r="J112" s="107" t="s">
        <v>1302</v>
      </c>
      <c r="K112" s="481" t="s">
        <v>1303</v>
      </c>
      <c r="L112" s="107" t="s">
        <v>1304</v>
      </c>
      <c r="M112" s="88"/>
      <c r="N112" s="88"/>
      <c r="O112" s="88"/>
      <c r="P112" s="1499"/>
      <c r="Q112" s="1500"/>
    </row>
    <row r="113" spans="1:17" ht="76.5" customHeight="1" x14ac:dyDescent="0.25">
      <c r="B113" s="2343"/>
      <c r="C113" s="2143"/>
      <c r="D113" s="2143"/>
      <c r="E113" s="2143"/>
      <c r="F113" s="2143"/>
      <c r="G113" s="2143"/>
      <c r="H113" s="2155"/>
      <c r="I113" s="2143"/>
      <c r="J113" s="107" t="s">
        <v>1302</v>
      </c>
      <c r="K113" s="483" t="s">
        <v>1305</v>
      </c>
      <c r="L113" s="483" t="s">
        <v>1306</v>
      </c>
      <c r="M113" s="484"/>
      <c r="N113" s="484"/>
      <c r="O113" s="484"/>
      <c r="P113" s="1406"/>
      <c r="Q113" s="1407"/>
    </row>
    <row r="114" spans="1:17" s="82" customFormat="1" ht="45" customHeight="1" x14ac:dyDescent="0.25">
      <c r="A114" s="514"/>
      <c r="B114" s="482" t="s">
        <v>1438</v>
      </c>
      <c r="C114" s="482" t="s">
        <v>215</v>
      </c>
      <c r="D114" s="482" t="s">
        <v>1307</v>
      </c>
      <c r="E114" s="96">
        <v>64554869</v>
      </c>
      <c r="F114" s="360" t="s">
        <v>1308</v>
      </c>
      <c r="G114" s="107" t="s">
        <v>218</v>
      </c>
      <c r="H114" s="485">
        <v>33543</v>
      </c>
      <c r="I114" s="96" t="s">
        <v>81</v>
      </c>
      <c r="J114" s="360"/>
      <c r="K114" s="107"/>
      <c r="L114" s="107"/>
      <c r="M114" s="88" t="s">
        <v>20</v>
      </c>
      <c r="N114" s="88" t="s">
        <v>21</v>
      </c>
      <c r="O114" s="88" t="s">
        <v>20</v>
      </c>
      <c r="P114" s="1499" t="s">
        <v>1309</v>
      </c>
      <c r="Q114" s="1500"/>
    </row>
    <row r="115" spans="1:17" s="82" customFormat="1" ht="30.75" customHeight="1" x14ac:dyDescent="0.25">
      <c r="A115" s="514"/>
      <c r="B115" s="482" t="s">
        <v>1438</v>
      </c>
      <c r="C115" s="182" t="s">
        <v>1310</v>
      </c>
      <c r="D115" s="107" t="s">
        <v>1311</v>
      </c>
      <c r="E115" s="197">
        <v>73161113</v>
      </c>
      <c r="F115" s="360" t="s">
        <v>1312</v>
      </c>
      <c r="G115" s="107" t="s">
        <v>293</v>
      </c>
      <c r="H115" s="485">
        <v>39620</v>
      </c>
      <c r="I115" s="96" t="s">
        <v>81</v>
      </c>
      <c r="J115" s="360" t="s">
        <v>387</v>
      </c>
      <c r="K115" s="107"/>
      <c r="L115" s="107"/>
      <c r="M115" s="88" t="s">
        <v>20</v>
      </c>
      <c r="N115" s="88" t="s">
        <v>20</v>
      </c>
      <c r="O115" s="88" t="s">
        <v>20</v>
      </c>
      <c r="P115" s="1448" t="s">
        <v>1313</v>
      </c>
      <c r="Q115" s="1449"/>
    </row>
    <row r="116" spans="1:17" s="102" customFormat="1" ht="44.25" customHeight="1" x14ac:dyDescent="0.25">
      <c r="A116" s="561"/>
      <c r="B116" s="1487" t="s">
        <v>1439</v>
      </c>
      <c r="C116" s="1487" t="s">
        <v>111</v>
      </c>
      <c r="D116" s="1487" t="s">
        <v>1314</v>
      </c>
      <c r="E116" s="2365">
        <v>64450437</v>
      </c>
      <c r="F116" s="2174" t="s">
        <v>113</v>
      </c>
      <c r="G116" s="1487" t="s">
        <v>161</v>
      </c>
      <c r="H116" s="2130">
        <v>39171</v>
      </c>
      <c r="I116" s="2132" t="s">
        <v>81</v>
      </c>
      <c r="J116" s="565" t="s">
        <v>1440</v>
      </c>
      <c r="K116" s="566" t="s">
        <v>1441</v>
      </c>
      <c r="L116" s="486" t="s">
        <v>394</v>
      </c>
      <c r="M116" s="492" t="s">
        <v>20</v>
      </c>
      <c r="N116" s="492" t="s">
        <v>20</v>
      </c>
      <c r="O116" s="492" t="s">
        <v>20</v>
      </c>
      <c r="P116" s="2344" t="s">
        <v>1442</v>
      </c>
      <c r="Q116" s="2345"/>
    </row>
    <row r="117" spans="1:17" s="102" customFormat="1" ht="126" customHeight="1" x14ac:dyDescent="0.25">
      <c r="A117" s="561"/>
      <c r="B117" s="1489"/>
      <c r="C117" s="1489"/>
      <c r="D117" s="1489"/>
      <c r="E117" s="2366"/>
      <c r="F117" s="2175"/>
      <c r="G117" s="1489"/>
      <c r="H117" s="2353"/>
      <c r="I117" s="2354"/>
      <c r="J117" s="565" t="s">
        <v>1440</v>
      </c>
      <c r="K117" s="566" t="s">
        <v>1443</v>
      </c>
      <c r="L117" s="486" t="s">
        <v>394</v>
      </c>
      <c r="M117" s="492" t="s">
        <v>20</v>
      </c>
      <c r="N117" s="492" t="s">
        <v>20</v>
      </c>
      <c r="O117" s="492" t="s">
        <v>20</v>
      </c>
      <c r="P117" s="2344" t="s">
        <v>1444</v>
      </c>
      <c r="Q117" s="2345"/>
    </row>
    <row r="118" spans="1:17" s="102" customFormat="1" ht="45" x14ac:dyDescent="0.25">
      <c r="A118" s="561" t="s">
        <v>1315</v>
      </c>
      <c r="B118" s="486" t="s">
        <v>1439</v>
      </c>
      <c r="C118" s="486" t="s">
        <v>111</v>
      </c>
      <c r="D118" s="486" t="s">
        <v>1316</v>
      </c>
      <c r="E118" s="571">
        <v>64581556</v>
      </c>
      <c r="F118" s="565" t="s">
        <v>1312</v>
      </c>
      <c r="G118" s="486" t="s">
        <v>1317</v>
      </c>
      <c r="H118" s="563">
        <v>37274</v>
      </c>
      <c r="I118" s="564" t="s">
        <v>81</v>
      </c>
      <c r="J118" s="565" t="s">
        <v>1318</v>
      </c>
      <c r="K118" s="486" t="s">
        <v>1319</v>
      </c>
      <c r="L118" s="486" t="s">
        <v>1320</v>
      </c>
      <c r="M118" s="492" t="s">
        <v>20</v>
      </c>
      <c r="N118" s="492" t="s">
        <v>20</v>
      </c>
      <c r="O118" s="492" t="s">
        <v>20</v>
      </c>
      <c r="P118" s="2344"/>
      <c r="Q118" s="2345"/>
    </row>
    <row r="119" spans="1:17" s="102" customFormat="1" ht="105" x14ac:dyDescent="0.25">
      <c r="A119" s="561"/>
      <c r="B119" s="486"/>
      <c r="C119" s="486"/>
      <c r="D119" s="486"/>
      <c r="E119" s="562"/>
      <c r="F119" s="486"/>
      <c r="G119" s="486"/>
      <c r="H119" s="563"/>
      <c r="I119" s="567"/>
      <c r="J119" s="486" t="s">
        <v>1321</v>
      </c>
      <c r="K119" s="568" t="s">
        <v>1322</v>
      </c>
      <c r="L119" s="566" t="s">
        <v>1323</v>
      </c>
      <c r="M119" s="492" t="s">
        <v>20</v>
      </c>
      <c r="N119" s="492" t="s">
        <v>20</v>
      </c>
      <c r="O119" s="492" t="s">
        <v>20</v>
      </c>
      <c r="P119" s="2344"/>
      <c r="Q119" s="2345"/>
    </row>
    <row r="120" spans="1:17" s="102" customFormat="1" ht="75.75" thickBot="1" x14ac:dyDescent="0.3">
      <c r="A120" s="561"/>
      <c r="B120" s="573"/>
      <c r="C120" s="569"/>
      <c r="D120" s="486"/>
      <c r="E120" s="562"/>
      <c r="F120" s="486"/>
      <c r="G120" s="486"/>
      <c r="H120" s="563"/>
      <c r="I120" s="574"/>
      <c r="J120" s="486" t="s">
        <v>1324</v>
      </c>
      <c r="K120" s="486" t="s">
        <v>1325</v>
      </c>
      <c r="L120" s="486" t="s">
        <v>1326</v>
      </c>
      <c r="M120" s="492"/>
      <c r="N120" s="575"/>
      <c r="O120" s="492"/>
      <c r="P120" s="2344"/>
      <c r="Q120" s="2345"/>
    </row>
    <row r="121" spans="1:17" s="102" customFormat="1" ht="105.75" thickBot="1" x14ac:dyDescent="0.3">
      <c r="A121" s="561"/>
      <c r="B121" s="1487" t="s">
        <v>1439</v>
      </c>
      <c r="C121" s="2369" t="s">
        <v>111</v>
      </c>
      <c r="D121" s="2367" t="s">
        <v>1327</v>
      </c>
      <c r="E121" s="2365">
        <v>22865022</v>
      </c>
      <c r="F121" s="2174" t="s">
        <v>1312</v>
      </c>
      <c r="G121" s="2174" t="s">
        <v>161</v>
      </c>
      <c r="H121" s="2355">
        <v>37953</v>
      </c>
      <c r="I121" s="2132" t="s">
        <v>81</v>
      </c>
      <c r="J121" s="486" t="s">
        <v>1328</v>
      </c>
      <c r="K121" s="486" t="s">
        <v>1329</v>
      </c>
      <c r="L121" s="486" t="s">
        <v>1330</v>
      </c>
      <c r="M121" s="492" t="s">
        <v>20</v>
      </c>
      <c r="N121" s="492" t="s">
        <v>20</v>
      </c>
      <c r="O121" s="492" t="s">
        <v>20</v>
      </c>
      <c r="P121" s="2344"/>
      <c r="Q121" s="2345"/>
    </row>
    <row r="122" spans="1:17" s="102" customFormat="1" ht="60.75" thickBot="1" x14ac:dyDescent="0.3">
      <c r="A122" s="561"/>
      <c r="B122" s="2352"/>
      <c r="C122" s="2370"/>
      <c r="D122" s="2368"/>
      <c r="E122" s="2366"/>
      <c r="F122" s="2175"/>
      <c r="G122" s="2175"/>
      <c r="H122" s="2356"/>
      <c r="I122" s="2354"/>
      <c r="J122" s="486" t="s">
        <v>1331</v>
      </c>
      <c r="K122" s="486" t="s">
        <v>1332</v>
      </c>
      <c r="L122" s="486" t="s">
        <v>1333</v>
      </c>
      <c r="M122" s="576"/>
      <c r="N122" s="577"/>
      <c r="O122" s="578"/>
      <c r="P122" s="579"/>
      <c r="Q122" s="579"/>
    </row>
    <row r="123" spans="1:17" s="102" customFormat="1" ht="105.75" thickBot="1" x14ac:dyDescent="0.3">
      <c r="A123" s="561"/>
      <c r="B123" s="580" t="s">
        <v>1439</v>
      </c>
      <c r="C123" s="580" t="s">
        <v>111</v>
      </c>
      <c r="D123" s="486" t="s">
        <v>1334</v>
      </c>
      <c r="E123" s="562">
        <v>22865110</v>
      </c>
      <c r="F123" s="565" t="s">
        <v>1312</v>
      </c>
      <c r="G123" s="486" t="s">
        <v>161</v>
      </c>
      <c r="H123" s="563">
        <v>37953</v>
      </c>
      <c r="I123" s="574" t="s">
        <v>81</v>
      </c>
      <c r="J123" s="486" t="s">
        <v>1335</v>
      </c>
      <c r="K123" s="486" t="s">
        <v>1336</v>
      </c>
      <c r="L123" s="486" t="s">
        <v>1337</v>
      </c>
      <c r="M123" s="492" t="s">
        <v>20</v>
      </c>
      <c r="N123" s="492" t="s">
        <v>20</v>
      </c>
      <c r="O123" s="492" t="s">
        <v>20</v>
      </c>
      <c r="P123" s="579"/>
      <c r="Q123" s="579"/>
    </row>
    <row r="124" spans="1:17" s="102" customFormat="1" ht="45.75" thickBot="1" x14ac:dyDescent="0.3">
      <c r="A124" s="561"/>
      <c r="B124" s="488"/>
      <c r="C124" s="581"/>
      <c r="D124" s="582"/>
      <c r="E124" s="583"/>
      <c r="F124" s="569"/>
      <c r="G124" s="569"/>
      <c r="H124" s="584"/>
      <c r="I124" s="585"/>
      <c r="J124" s="569" t="s">
        <v>1338</v>
      </c>
      <c r="K124" s="570" t="s">
        <v>1339</v>
      </c>
      <c r="L124" s="569" t="s">
        <v>1340</v>
      </c>
      <c r="M124" s="586"/>
      <c r="N124" s="577"/>
      <c r="O124" s="587"/>
      <c r="P124" s="588"/>
      <c r="Q124" s="588"/>
    </row>
    <row r="125" spans="1:17" s="102" customFormat="1" ht="45" x14ac:dyDescent="0.25">
      <c r="A125" s="589"/>
      <c r="B125" s="489"/>
      <c r="C125" s="486"/>
      <c r="D125" s="486"/>
      <c r="E125" s="562"/>
      <c r="F125" s="486"/>
      <c r="G125" s="486"/>
      <c r="H125" s="563"/>
      <c r="I125" s="574"/>
      <c r="J125" s="486" t="s">
        <v>442</v>
      </c>
      <c r="K125" s="486" t="s">
        <v>1341</v>
      </c>
      <c r="L125" s="486" t="s">
        <v>1342</v>
      </c>
      <c r="M125" s="576"/>
      <c r="N125" s="590"/>
      <c r="O125" s="578"/>
      <c r="P125" s="579"/>
      <c r="Q125" s="579"/>
    </row>
    <row r="126" spans="1:17" s="102" customFormat="1" ht="60" x14ac:dyDescent="0.25">
      <c r="A126" s="542"/>
      <c r="B126" s="490"/>
      <c r="C126" s="489"/>
      <c r="D126" s="486"/>
      <c r="E126" s="562"/>
      <c r="F126" s="486"/>
      <c r="G126" s="486"/>
      <c r="H126" s="563"/>
      <c r="I126" s="574"/>
      <c r="J126" s="486" t="s">
        <v>1343</v>
      </c>
      <c r="K126" s="486" t="s">
        <v>1344</v>
      </c>
      <c r="L126" s="486" t="s">
        <v>1345</v>
      </c>
      <c r="M126" s="576"/>
      <c r="N126" s="590"/>
      <c r="O126" s="578"/>
      <c r="P126" s="579"/>
      <c r="Q126" s="579"/>
    </row>
    <row r="127" spans="1:17" s="102" customFormat="1" ht="90" x14ac:dyDescent="0.25">
      <c r="A127" s="561"/>
      <c r="B127" s="492" t="s">
        <v>1445</v>
      </c>
      <c r="C127" s="578" t="s">
        <v>111</v>
      </c>
      <c r="D127" s="591" t="s">
        <v>1346</v>
      </c>
      <c r="E127" s="492">
        <v>64580970</v>
      </c>
      <c r="F127" s="592" t="s">
        <v>113</v>
      </c>
      <c r="G127" s="486" t="s">
        <v>161</v>
      </c>
      <c r="H127" s="592">
        <v>37245</v>
      </c>
      <c r="I127" s="155" t="s">
        <v>81</v>
      </c>
      <c r="J127" s="593" t="s">
        <v>1347</v>
      </c>
      <c r="K127" s="593" t="s">
        <v>1348</v>
      </c>
      <c r="L127" s="593" t="s">
        <v>1349</v>
      </c>
      <c r="M127" s="492" t="s">
        <v>20</v>
      </c>
      <c r="N127" s="492" t="s">
        <v>20</v>
      </c>
      <c r="O127" s="492" t="s">
        <v>20</v>
      </c>
      <c r="P127" s="1421"/>
      <c r="Q127" s="1421"/>
    </row>
    <row r="128" spans="1:17" s="102" customFormat="1" ht="60" x14ac:dyDescent="0.25">
      <c r="A128" s="561"/>
      <c r="B128" s="492"/>
      <c r="C128" s="594"/>
      <c r="D128" s="591"/>
      <c r="E128" s="492"/>
      <c r="F128" s="492"/>
      <c r="G128" s="486"/>
      <c r="H128" s="592"/>
      <c r="I128" s="492"/>
      <c r="J128" s="593" t="s">
        <v>1350</v>
      </c>
      <c r="K128" s="593" t="s">
        <v>1351</v>
      </c>
      <c r="L128" s="486" t="s">
        <v>1352</v>
      </c>
      <c r="M128" s="575"/>
      <c r="N128" s="595"/>
      <c r="O128" s="595"/>
      <c r="P128" s="2344"/>
      <c r="Q128" s="2345"/>
    </row>
    <row r="129" spans="1:17" s="102" customFormat="1" ht="90" x14ac:dyDescent="0.25">
      <c r="A129" s="561"/>
      <c r="B129" s="492" t="s">
        <v>1445</v>
      </c>
      <c r="C129" s="492" t="s">
        <v>1310</v>
      </c>
      <c r="D129" s="593" t="s">
        <v>1353</v>
      </c>
      <c r="E129" s="492">
        <v>110212074</v>
      </c>
      <c r="F129" s="492" t="s">
        <v>1312</v>
      </c>
      <c r="G129" s="486" t="s">
        <v>133</v>
      </c>
      <c r="H129" s="592">
        <v>41684</v>
      </c>
      <c r="I129" s="155" t="s">
        <v>81</v>
      </c>
      <c r="J129" s="593" t="s">
        <v>1354</v>
      </c>
      <c r="K129" s="593" t="s">
        <v>1355</v>
      </c>
      <c r="L129" s="486" t="s">
        <v>1356</v>
      </c>
      <c r="M129" s="492" t="s">
        <v>20</v>
      </c>
      <c r="N129" s="492" t="s">
        <v>20</v>
      </c>
      <c r="O129" s="492" t="s">
        <v>20</v>
      </c>
      <c r="P129" s="1421" t="s">
        <v>1357</v>
      </c>
      <c r="Q129" s="1421"/>
    </row>
    <row r="130" spans="1:17" s="543" customFormat="1" x14ac:dyDescent="0.25">
      <c r="A130" s="542"/>
      <c r="D130" s="544"/>
      <c r="G130" s="545"/>
      <c r="H130" s="546"/>
      <c r="I130" s="547"/>
      <c r="J130" s="544"/>
      <c r="K130" s="544"/>
      <c r="L130" s="545"/>
      <c r="P130" s="548"/>
      <c r="Q130" s="548"/>
    </row>
    <row r="131" spans="1:17" s="543" customFormat="1" ht="11.25" customHeight="1" x14ac:dyDescent="0.25">
      <c r="A131" s="542"/>
      <c r="D131" s="544"/>
      <c r="G131" s="545"/>
      <c r="H131" s="546"/>
      <c r="I131" s="547"/>
      <c r="J131" s="544"/>
      <c r="K131" s="544"/>
      <c r="L131" s="545"/>
      <c r="P131" s="548"/>
      <c r="Q131" s="548"/>
    </row>
    <row r="132" spans="1:17" s="543" customFormat="1" ht="7.5" hidden="1" customHeight="1" x14ac:dyDescent="0.25">
      <c r="A132" s="542"/>
      <c r="D132" s="544"/>
      <c r="G132" s="545"/>
      <c r="H132" s="546"/>
      <c r="I132" s="547"/>
      <c r="J132" s="544"/>
      <c r="K132" s="544"/>
      <c r="L132" s="545"/>
      <c r="P132" s="548"/>
      <c r="Q132" s="548"/>
    </row>
    <row r="133" spans="1:17" s="543" customFormat="1" hidden="1" x14ac:dyDescent="0.25">
      <c r="A133" s="542"/>
      <c r="D133" s="544"/>
      <c r="G133" s="545"/>
      <c r="H133" s="546"/>
      <c r="I133" s="547"/>
      <c r="J133" s="544"/>
      <c r="K133" s="544"/>
      <c r="L133" s="545"/>
      <c r="P133" s="548"/>
      <c r="Q133" s="548"/>
    </row>
    <row r="134" spans="1:17" s="102" customFormat="1" ht="11.25" hidden="1" customHeight="1" x14ac:dyDescent="0.25">
      <c r="A134" s="561"/>
      <c r="B134" s="2346" t="s">
        <v>143</v>
      </c>
      <c r="C134" s="2346"/>
      <c r="D134" s="2346"/>
      <c r="E134" s="2346"/>
      <c r="F134" s="2346"/>
      <c r="G134" s="2346"/>
      <c r="H134" s="2346"/>
      <c r="I134" s="2346"/>
      <c r="J134" s="2346"/>
      <c r="K134" s="2346"/>
      <c r="L134" s="2346"/>
      <c r="M134" s="2346"/>
      <c r="N134" s="2346"/>
      <c r="O134" s="596"/>
    </row>
    <row r="135" spans="1:17" s="102" customFormat="1" x14ac:dyDescent="0.25">
      <c r="A135" s="561"/>
    </row>
    <row r="136" spans="1:17" s="102" customFormat="1" x14ac:dyDescent="0.25">
      <c r="A136" s="561"/>
    </row>
    <row r="137" spans="1:17" s="102" customFormat="1" ht="30" x14ac:dyDescent="0.25">
      <c r="A137" s="561"/>
      <c r="B137" s="597" t="s">
        <v>19</v>
      </c>
      <c r="C137" s="597" t="s">
        <v>144</v>
      </c>
      <c r="D137" s="1797" t="s">
        <v>77</v>
      </c>
      <c r="E137" s="1798"/>
    </row>
    <row r="138" spans="1:17" s="102" customFormat="1" x14ac:dyDescent="0.25">
      <c r="A138" s="561"/>
      <c r="B138" s="593" t="s">
        <v>145</v>
      </c>
      <c r="C138" s="155" t="s">
        <v>20</v>
      </c>
      <c r="D138" s="2344"/>
      <c r="E138" s="2345"/>
      <c r="I138" s="543"/>
    </row>
    <row r="139" spans="1:17" s="102" customFormat="1" x14ac:dyDescent="0.25">
      <c r="A139" s="561"/>
    </row>
    <row r="140" spans="1:17" s="102" customFormat="1" x14ac:dyDescent="0.25">
      <c r="A140" s="561"/>
    </row>
    <row r="141" spans="1:17" s="102" customFormat="1" ht="26.25" x14ac:dyDescent="0.25">
      <c r="A141" s="561"/>
      <c r="B141" s="2347" t="s">
        <v>146</v>
      </c>
      <c r="C141" s="2348"/>
      <c r="D141" s="2348"/>
      <c r="E141" s="2348"/>
      <c r="F141" s="2348"/>
      <c r="G141" s="2348"/>
      <c r="H141" s="2348"/>
      <c r="I141" s="2348"/>
      <c r="J141" s="2348"/>
      <c r="K141" s="2348"/>
      <c r="L141" s="2348"/>
      <c r="M141" s="2348"/>
      <c r="N141" s="2348"/>
      <c r="O141" s="2348"/>
      <c r="P141" s="2348"/>
    </row>
    <row r="142" spans="1:17" s="102" customFormat="1" x14ac:dyDescent="0.25">
      <c r="A142" s="561"/>
    </row>
    <row r="143" spans="1:17" s="102" customFormat="1" ht="15.75" thickBot="1" x14ac:dyDescent="0.3">
      <c r="A143" s="561"/>
    </row>
    <row r="144" spans="1:17" s="102" customFormat="1" ht="27" thickBot="1" x14ac:dyDescent="0.3">
      <c r="A144" s="561"/>
      <c r="B144" s="2349" t="s">
        <v>147</v>
      </c>
      <c r="C144" s="2350"/>
      <c r="D144" s="2350"/>
      <c r="E144" s="2350"/>
      <c r="F144" s="2350"/>
      <c r="G144" s="2350"/>
      <c r="H144" s="2350"/>
      <c r="I144" s="2350"/>
      <c r="J144" s="2350"/>
      <c r="K144" s="2350"/>
      <c r="L144" s="2350"/>
      <c r="M144" s="2350"/>
      <c r="N144" s="2351"/>
    </row>
    <row r="145" spans="1:26" s="102" customFormat="1" x14ac:dyDescent="0.25">
      <c r="A145" s="561"/>
    </row>
    <row r="146" spans="1:26" s="102" customFormat="1" ht="15.75" thickBot="1" x14ac:dyDescent="0.3">
      <c r="A146" s="561"/>
      <c r="M146" s="598"/>
      <c r="N146" s="598"/>
    </row>
    <row r="147" spans="1:26" s="602" customFormat="1" ht="60.75" thickBot="1" x14ac:dyDescent="0.3">
      <c r="A147" s="599"/>
      <c r="B147" s="600" t="s">
        <v>35</v>
      </c>
      <c r="C147" s="600" t="s">
        <v>36</v>
      </c>
      <c r="D147" s="600" t="s">
        <v>37</v>
      </c>
      <c r="E147" s="600" t="s">
        <v>38</v>
      </c>
      <c r="F147" s="600" t="s">
        <v>39</v>
      </c>
      <c r="G147" s="600" t="s">
        <v>40</v>
      </c>
      <c r="H147" s="600" t="s">
        <v>41</v>
      </c>
      <c r="I147" s="600" t="s">
        <v>42</v>
      </c>
      <c r="J147" s="600" t="s">
        <v>43</v>
      </c>
      <c r="K147" s="600" t="s">
        <v>44</v>
      </c>
      <c r="L147" s="600" t="s">
        <v>45</v>
      </c>
      <c r="M147" s="601" t="s">
        <v>46</v>
      </c>
      <c r="N147" s="600" t="s">
        <v>47</v>
      </c>
      <c r="O147" s="600" t="s">
        <v>48</v>
      </c>
      <c r="P147" s="549" t="s">
        <v>49</v>
      </c>
      <c r="Q147" s="549" t="s">
        <v>50</v>
      </c>
    </row>
    <row r="148" spans="1:26" s="643" customFormat="1" ht="55.5" customHeight="1" x14ac:dyDescent="0.25">
      <c r="A148" s="641">
        <v>1</v>
      </c>
      <c r="B148" s="644" t="s">
        <v>1413</v>
      </c>
      <c r="C148" s="645" t="s">
        <v>1413</v>
      </c>
      <c r="D148" s="645" t="s">
        <v>1414</v>
      </c>
      <c r="E148" s="644" t="s">
        <v>1415</v>
      </c>
      <c r="F148" s="646" t="s">
        <v>20</v>
      </c>
      <c r="G148" s="661">
        <v>1</v>
      </c>
      <c r="H148" s="662" t="s">
        <v>1416</v>
      </c>
      <c r="I148" s="659" t="s">
        <v>1374</v>
      </c>
      <c r="J148" s="647" t="s">
        <v>21</v>
      </c>
      <c r="K148" s="646">
        <v>12</v>
      </c>
      <c r="L148" s="647"/>
      <c r="M148" s="647">
        <v>1580</v>
      </c>
      <c r="N148" s="647">
        <v>1580</v>
      </c>
      <c r="O148" s="663">
        <v>236513880</v>
      </c>
      <c r="P148" s="648">
        <v>930</v>
      </c>
      <c r="Q148" s="664"/>
      <c r="R148" s="642"/>
      <c r="S148" s="642"/>
      <c r="T148" s="642"/>
      <c r="U148" s="642"/>
      <c r="V148" s="642"/>
      <c r="W148" s="642"/>
      <c r="X148" s="642"/>
      <c r="Y148" s="642"/>
      <c r="Z148" s="642"/>
    </row>
    <row r="149" spans="1:26" s="643" customFormat="1" ht="38.25" x14ac:dyDescent="0.25">
      <c r="A149" s="641"/>
      <c r="B149" s="644" t="s">
        <v>1413</v>
      </c>
      <c r="C149" s="645" t="s">
        <v>1413</v>
      </c>
      <c r="D149" s="645" t="s">
        <v>1417</v>
      </c>
      <c r="E149" s="660" t="s">
        <v>1374</v>
      </c>
      <c r="F149" s="649"/>
      <c r="G149" s="650"/>
      <c r="H149" s="651"/>
      <c r="I149" s="651"/>
      <c r="J149" s="652"/>
      <c r="K149" s="653"/>
      <c r="L149" s="653"/>
      <c r="M149" s="654"/>
      <c r="N149" s="653"/>
      <c r="O149" s="648"/>
      <c r="P149" s="648" t="s">
        <v>1418</v>
      </c>
      <c r="Q149" s="665"/>
      <c r="R149" s="642"/>
      <c r="S149" s="642"/>
      <c r="T149" s="642"/>
      <c r="U149" s="642"/>
      <c r="V149" s="642"/>
      <c r="W149" s="642"/>
      <c r="X149" s="642"/>
      <c r="Y149" s="642"/>
      <c r="Z149" s="642"/>
    </row>
    <row r="150" spans="1:26" s="643" customFormat="1" ht="38.25" x14ac:dyDescent="0.25">
      <c r="A150" s="641"/>
      <c r="B150" s="644" t="s">
        <v>1413</v>
      </c>
      <c r="C150" s="645" t="s">
        <v>1413</v>
      </c>
      <c r="D150" s="645" t="s">
        <v>1420</v>
      </c>
      <c r="E150" s="644" t="s">
        <v>1421</v>
      </c>
      <c r="F150" s="656"/>
      <c r="G150" s="650"/>
      <c r="H150" s="651">
        <v>39630</v>
      </c>
      <c r="I150" s="651">
        <v>40057</v>
      </c>
      <c r="J150" s="652" t="s">
        <v>21</v>
      </c>
      <c r="K150" s="657">
        <v>14</v>
      </c>
      <c r="L150" s="658">
        <v>0</v>
      </c>
      <c r="M150" s="647" t="s">
        <v>1374</v>
      </c>
      <c r="N150" s="647" t="s">
        <v>1374</v>
      </c>
      <c r="O150" s="655">
        <v>14998998</v>
      </c>
      <c r="P150" s="648">
        <v>940</v>
      </c>
      <c r="Q150" s="665"/>
      <c r="R150" s="642"/>
      <c r="S150" s="642"/>
      <c r="T150" s="642"/>
      <c r="U150" s="642"/>
      <c r="V150" s="642"/>
      <c r="W150" s="642"/>
      <c r="X150" s="642"/>
      <c r="Y150" s="642"/>
      <c r="Z150" s="642"/>
    </row>
    <row r="151" spans="1:26" s="606" customFormat="1" x14ac:dyDescent="0.25">
      <c r="A151" s="603"/>
      <c r="B151" s="607"/>
      <c r="C151" s="608"/>
      <c r="D151" s="607"/>
      <c r="E151" s="609"/>
      <c r="F151" s="610"/>
      <c r="G151" s="610"/>
      <c r="H151" s="610"/>
      <c r="I151" s="611"/>
      <c r="J151" s="611"/>
      <c r="K151" s="611"/>
      <c r="L151" s="611"/>
      <c r="M151" s="612"/>
      <c r="N151" s="612"/>
      <c r="O151" s="231"/>
      <c r="P151" s="231"/>
      <c r="Q151" s="604"/>
      <c r="R151" s="605"/>
      <c r="S151" s="605"/>
      <c r="T151" s="605"/>
      <c r="U151" s="605"/>
      <c r="V151" s="605"/>
      <c r="W151" s="605"/>
      <c r="X151" s="605"/>
      <c r="Y151" s="605"/>
      <c r="Z151" s="605"/>
    </row>
    <row r="152" spans="1:26" s="606" customFormat="1" x14ac:dyDescent="0.25">
      <c r="A152" s="603"/>
      <c r="B152" s="607"/>
      <c r="C152" s="608"/>
      <c r="D152" s="607"/>
      <c r="E152" s="609"/>
      <c r="F152" s="610"/>
      <c r="G152" s="610"/>
      <c r="H152" s="610"/>
      <c r="I152" s="611"/>
      <c r="J152" s="611"/>
      <c r="K152" s="611"/>
      <c r="L152" s="611"/>
      <c r="M152" s="612"/>
      <c r="N152" s="612"/>
      <c r="O152" s="231"/>
      <c r="P152" s="231"/>
      <c r="Q152" s="604"/>
      <c r="R152" s="605"/>
      <c r="S152" s="605"/>
      <c r="T152" s="605"/>
      <c r="U152" s="605"/>
      <c r="V152" s="605"/>
      <c r="W152" s="605"/>
      <c r="X152" s="605"/>
      <c r="Y152" s="605"/>
      <c r="Z152" s="605"/>
    </row>
    <row r="153" spans="1:26" s="606" customFormat="1" x14ac:dyDescent="0.25">
      <c r="A153" s="603"/>
      <c r="B153" s="613"/>
      <c r="C153" s="608"/>
      <c r="D153" s="607"/>
      <c r="E153" s="609"/>
      <c r="F153" s="610"/>
      <c r="G153" s="610"/>
      <c r="H153" s="610"/>
      <c r="I153" s="611"/>
      <c r="J153" s="611"/>
      <c r="K153" s="614"/>
      <c r="L153" s="614"/>
      <c r="M153" s="615"/>
      <c r="N153" s="614"/>
      <c r="O153" s="231"/>
      <c r="P153" s="231"/>
      <c r="Q153" s="616"/>
    </row>
    <row r="154" spans="1:26" s="102" customFormat="1" x14ac:dyDescent="0.25">
      <c r="A154" s="561"/>
      <c r="E154" s="617"/>
    </row>
    <row r="155" spans="1:26" s="102" customFormat="1" ht="18.75" x14ac:dyDescent="0.25">
      <c r="A155" s="561"/>
      <c r="B155" s="618" t="s">
        <v>151</v>
      </c>
      <c r="C155" s="619" t="s">
        <v>1422</v>
      </c>
      <c r="H155" s="620"/>
      <c r="I155" s="620"/>
      <c r="J155" s="620"/>
      <c r="K155" s="620"/>
      <c r="L155" s="620"/>
      <c r="M155" s="620"/>
    </row>
    <row r="156" spans="1:26" s="102" customFormat="1" x14ac:dyDescent="0.25">
      <c r="A156" s="561"/>
    </row>
    <row r="157" spans="1:26" s="102" customFormat="1" ht="15.75" thickBot="1" x14ac:dyDescent="0.3">
      <c r="A157" s="561"/>
    </row>
    <row r="158" spans="1:26" s="102" customFormat="1" ht="30.75" thickBot="1" x14ac:dyDescent="0.3">
      <c r="A158" s="561"/>
      <c r="B158" s="621" t="s">
        <v>152</v>
      </c>
      <c r="C158" s="622" t="s">
        <v>153</v>
      </c>
      <c r="D158" s="621" t="s">
        <v>29</v>
      </c>
      <c r="E158" s="622" t="s">
        <v>154</v>
      </c>
    </row>
    <row r="159" spans="1:26" s="102" customFormat="1" x14ac:dyDescent="0.25">
      <c r="A159" s="561"/>
      <c r="B159" s="623" t="s">
        <v>155</v>
      </c>
      <c r="C159" s="624">
        <v>20</v>
      </c>
      <c r="D159" s="624">
        <v>0</v>
      </c>
      <c r="E159" s="1648">
        <f>+D159+D160+D161</f>
        <v>30</v>
      </c>
    </row>
    <row r="160" spans="1:26" s="102" customFormat="1" x14ac:dyDescent="0.25">
      <c r="A160" s="561"/>
      <c r="B160" s="623" t="s">
        <v>156</v>
      </c>
      <c r="C160" s="155">
        <v>30</v>
      </c>
      <c r="D160" s="155">
        <v>30</v>
      </c>
      <c r="E160" s="1649"/>
    </row>
    <row r="161" spans="1:17" s="102" customFormat="1" ht="15.75" thickBot="1" x14ac:dyDescent="0.3">
      <c r="A161" s="561"/>
      <c r="B161" s="623" t="s">
        <v>157</v>
      </c>
      <c r="C161" s="625">
        <v>40</v>
      </c>
      <c r="D161" s="625">
        <v>0</v>
      </c>
      <c r="E161" s="1650"/>
    </row>
    <row r="162" spans="1:17" s="102" customFormat="1" x14ac:dyDescent="0.25">
      <c r="A162" s="561"/>
    </row>
    <row r="163" spans="1:17" s="102" customFormat="1" ht="15.75" thickBot="1" x14ac:dyDescent="0.3">
      <c r="A163" s="561"/>
    </row>
    <row r="164" spans="1:17" s="102" customFormat="1" ht="27" thickBot="1" x14ac:dyDescent="0.3">
      <c r="A164" s="561"/>
      <c r="B164" s="2349" t="s">
        <v>158</v>
      </c>
      <c r="C164" s="2350"/>
      <c r="D164" s="2350"/>
      <c r="E164" s="2350"/>
      <c r="F164" s="2350"/>
      <c r="G164" s="2350"/>
      <c r="H164" s="2350"/>
      <c r="I164" s="2350"/>
      <c r="J164" s="2350"/>
      <c r="K164" s="2350"/>
      <c r="L164" s="2350"/>
      <c r="M164" s="2350"/>
      <c r="N164" s="2351"/>
    </row>
    <row r="165" spans="1:17" s="102" customFormat="1" x14ac:dyDescent="0.25">
      <c r="A165" s="561"/>
    </row>
    <row r="166" spans="1:17" s="102" customFormat="1" ht="75" x14ac:dyDescent="0.25">
      <c r="A166" s="561"/>
      <c r="B166" s="98" t="s">
        <v>87</v>
      </c>
      <c r="C166" s="98" t="s">
        <v>88</v>
      </c>
      <c r="D166" s="98" t="s">
        <v>89</v>
      </c>
      <c r="E166" s="98" t="s">
        <v>90</v>
      </c>
      <c r="F166" s="98" t="s">
        <v>91</v>
      </c>
      <c r="G166" s="98" t="s">
        <v>92</v>
      </c>
      <c r="H166" s="98" t="s">
        <v>93</v>
      </c>
      <c r="I166" s="98" t="s">
        <v>94</v>
      </c>
      <c r="J166" s="1797" t="s">
        <v>95</v>
      </c>
      <c r="K166" s="2357"/>
      <c r="L166" s="1798"/>
      <c r="M166" s="98" t="s">
        <v>96</v>
      </c>
      <c r="N166" s="98" t="s">
        <v>97</v>
      </c>
      <c r="O166" s="98" t="s">
        <v>98</v>
      </c>
      <c r="P166" s="1797" t="s">
        <v>77</v>
      </c>
      <c r="Q166" s="1798"/>
    </row>
    <row r="167" spans="1:17" s="102" customFormat="1" ht="45" x14ac:dyDescent="0.25">
      <c r="A167" s="561"/>
      <c r="B167" s="486" t="s">
        <v>1423</v>
      </c>
      <c r="C167" s="626" t="s">
        <v>1446</v>
      </c>
      <c r="D167" s="486" t="s">
        <v>1425</v>
      </c>
      <c r="E167" s="627">
        <v>1102803801</v>
      </c>
      <c r="F167" s="486" t="s">
        <v>1312</v>
      </c>
      <c r="G167" s="486" t="s">
        <v>161</v>
      </c>
      <c r="H167" s="628">
        <v>41264</v>
      </c>
      <c r="I167" s="629" t="s">
        <v>81</v>
      </c>
      <c r="J167" s="565" t="s">
        <v>1426</v>
      </c>
      <c r="K167" s="566" t="s">
        <v>1427</v>
      </c>
      <c r="L167" s="566" t="s">
        <v>1428</v>
      </c>
      <c r="M167" s="492" t="s">
        <v>20</v>
      </c>
      <c r="N167" s="492" t="s">
        <v>21</v>
      </c>
      <c r="O167" s="492" t="s">
        <v>20</v>
      </c>
      <c r="P167" s="2344"/>
      <c r="Q167" s="2345"/>
    </row>
    <row r="168" spans="1:17" s="102" customFormat="1" ht="30" x14ac:dyDescent="0.25">
      <c r="A168" s="561"/>
      <c r="B168" s="486" t="s">
        <v>1429</v>
      </c>
      <c r="C168" s="626" t="s">
        <v>1446</v>
      </c>
      <c r="D168" s="486" t="s">
        <v>1430</v>
      </c>
      <c r="E168" s="627">
        <v>64544898</v>
      </c>
      <c r="F168" s="627" t="s">
        <v>379</v>
      </c>
      <c r="G168" s="486" t="s">
        <v>1431</v>
      </c>
      <c r="H168" s="572">
        <v>37939</v>
      </c>
      <c r="I168" s="629" t="s">
        <v>81</v>
      </c>
      <c r="J168" s="486"/>
      <c r="K168" s="486"/>
      <c r="L168" s="486"/>
      <c r="M168" s="492" t="s">
        <v>20</v>
      </c>
      <c r="N168" s="492" t="s">
        <v>21</v>
      </c>
      <c r="O168" s="492" t="s">
        <v>20</v>
      </c>
      <c r="P168" s="2344"/>
      <c r="Q168" s="2345"/>
    </row>
    <row r="169" spans="1:17" s="102" customFormat="1" x14ac:dyDescent="0.25">
      <c r="A169" s="561"/>
      <c r="B169" s="486"/>
      <c r="C169" s="486"/>
      <c r="D169" s="486"/>
      <c r="E169" s="562"/>
      <c r="F169" s="486"/>
      <c r="G169" s="486"/>
      <c r="H169" s="563"/>
      <c r="I169" s="629"/>
      <c r="J169" s="486"/>
      <c r="K169" s="486"/>
      <c r="L169" s="486"/>
      <c r="M169" s="492"/>
      <c r="N169" s="492"/>
      <c r="O169" s="492"/>
      <c r="P169" s="2358"/>
      <c r="Q169" s="2359"/>
    </row>
    <row r="170" spans="1:17" s="102" customFormat="1" x14ac:dyDescent="0.25">
      <c r="A170" s="561"/>
      <c r="B170" s="486"/>
      <c r="C170" s="486"/>
      <c r="D170" s="627"/>
      <c r="E170" s="627"/>
      <c r="F170" s="486"/>
      <c r="G170" s="486"/>
      <c r="H170" s="563"/>
      <c r="I170" s="567"/>
      <c r="J170" s="486"/>
      <c r="K170" s="486"/>
      <c r="L170" s="486"/>
      <c r="M170" s="492"/>
      <c r="N170" s="492"/>
      <c r="O170" s="492"/>
      <c r="P170" s="630"/>
      <c r="Q170" s="631"/>
    </row>
    <row r="171" spans="1:17" s="102" customFormat="1" x14ac:dyDescent="0.25">
      <c r="A171" s="561"/>
      <c r="B171" s="486"/>
      <c r="C171" s="627"/>
      <c r="D171" s="627"/>
      <c r="E171" s="486"/>
      <c r="F171" s="632"/>
      <c r="G171" s="629"/>
      <c r="H171" s="486"/>
      <c r="I171" s="486"/>
      <c r="J171" s="486"/>
      <c r="K171" s="593"/>
      <c r="L171" s="593"/>
      <c r="M171" s="492"/>
      <c r="N171" s="2344"/>
      <c r="O171" s="2345"/>
      <c r="P171" s="2358"/>
      <c r="Q171" s="2359"/>
    </row>
    <row r="172" spans="1:17" s="102" customFormat="1" x14ac:dyDescent="0.25">
      <c r="A172" s="561"/>
      <c r="B172" s="486"/>
      <c r="C172" s="486"/>
      <c r="D172" s="486"/>
      <c r="E172" s="627"/>
      <c r="F172" s="486"/>
      <c r="G172" s="486"/>
      <c r="H172" s="563"/>
      <c r="I172" s="567"/>
      <c r="J172" s="486"/>
      <c r="K172" s="486"/>
      <c r="L172" s="486"/>
      <c r="M172" s="492"/>
      <c r="N172" s="492"/>
      <c r="O172" s="492"/>
      <c r="P172" s="630"/>
      <c r="Q172" s="631"/>
    </row>
    <row r="173" spans="1:17" s="102" customFormat="1" x14ac:dyDescent="0.25">
      <c r="A173" s="561"/>
      <c r="B173" s="486"/>
      <c r="C173" s="486"/>
      <c r="D173" s="486"/>
      <c r="E173" s="627"/>
      <c r="F173" s="627"/>
      <c r="G173" s="627"/>
      <c r="H173" s="563"/>
      <c r="I173" s="567"/>
      <c r="J173" s="486"/>
      <c r="K173" s="486"/>
      <c r="L173" s="486"/>
      <c r="M173" s="492"/>
      <c r="N173" s="492"/>
      <c r="O173" s="492"/>
      <c r="P173" s="2360"/>
      <c r="Q173" s="2360"/>
    </row>
    <row r="174" spans="1:17" s="102" customFormat="1" x14ac:dyDescent="0.25">
      <c r="A174" s="561"/>
      <c r="B174" s="486"/>
      <c r="C174" s="486"/>
      <c r="D174" s="486"/>
      <c r="E174" s="627"/>
      <c r="F174" s="627"/>
      <c r="G174" s="627"/>
      <c r="H174" s="563"/>
      <c r="I174" s="567"/>
      <c r="J174" s="486"/>
      <c r="K174" s="486"/>
      <c r="L174" s="486"/>
      <c r="M174" s="492"/>
      <c r="N174" s="492"/>
      <c r="O174" s="492"/>
      <c r="P174" s="155"/>
      <c r="Q174" s="155"/>
    </row>
    <row r="175" spans="1:17" s="102" customFormat="1" x14ac:dyDescent="0.25">
      <c r="A175" s="561"/>
      <c r="B175" s="486"/>
      <c r="C175" s="486"/>
      <c r="D175" s="486"/>
      <c r="E175" s="627"/>
      <c r="F175" s="627"/>
      <c r="G175" s="627"/>
      <c r="H175" s="563"/>
      <c r="I175" s="567"/>
      <c r="J175" s="486"/>
      <c r="K175" s="486"/>
      <c r="L175" s="486"/>
      <c r="M175" s="492"/>
      <c r="N175" s="492"/>
      <c r="O175" s="492"/>
      <c r="P175" s="155"/>
      <c r="Q175" s="155"/>
    </row>
    <row r="176" spans="1:17" s="102" customFormat="1" x14ac:dyDescent="0.25">
      <c r="A176" s="561"/>
      <c r="B176" s="486"/>
      <c r="C176" s="486"/>
      <c r="D176" s="486"/>
      <c r="E176" s="627"/>
      <c r="F176" s="627"/>
      <c r="G176" s="627"/>
      <c r="H176" s="563"/>
      <c r="I176" s="567"/>
      <c r="J176" s="486"/>
      <c r="K176" s="486"/>
      <c r="L176" s="486"/>
      <c r="M176" s="492"/>
      <c r="N176" s="492"/>
      <c r="O176" s="492"/>
      <c r="P176" s="155"/>
      <c r="Q176" s="155"/>
    </row>
    <row r="177" spans="1:17" s="102" customFormat="1" x14ac:dyDescent="0.25">
      <c r="A177" s="561"/>
      <c r="B177" s="486"/>
      <c r="C177" s="486"/>
      <c r="D177" s="486"/>
      <c r="E177" s="627"/>
      <c r="F177" s="627"/>
      <c r="G177" s="627"/>
      <c r="H177" s="563"/>
      <c r="I177" s="567"/>
      <c r="J177" s="486"/>
      <c r="K177" s="486"/>
      <c r="L177" s="486"/>
      <c r="M177" s="492"/>
      <c r="N177" s="492"/>
      <c r="O177" s="492"/>
      <c r="P177" s="155"/>
      <c r="Q177" s="155"/>
    </row>
    <row r="178" spans="1:17" s="102" customFormat="1" x14ac:dyDescent="0.25">
      <c r="A178" s="561"/>
    </row>
    <row r="179" spans="1:17" s="102" customFormat="1" x14ac:dyDescent="0.25">
      <c r="A179" s="561"/>
    </row>
    <row r="180" spans="1:17" s="102" customFormat="1" ht="15.75" thickBot="1" x14ac:dyDescent="0.3">
      <c r="A180" s="561"/>
    </row>
    <row r="181" spans="1:17" s="102" customFormat="1" ht="30" x14ac:dyDescent="0.25">
      <c r="A181" s="561"/>
      <c r="B181" s="633" t="s">
        <v>19</v>
      </c>
      <c r="C181" s="633" t="s">
        <v>152</v>
      </c>
      <c r="D181" s="98" t="s">
        <v>153</v>
      </c>
      <c r="E181" s="633" t="s">
        <v>29</v>
      </c>
      <c r="F181" s="622" t="s">
        <v>182</v>
      </c>
      <c r="G181" s="634"/>
    </row>
    <row r="182" spans="1:17" s="102" customFormat="1" ht="108" x14ac:dyDescent="0.2">
      <c r="A182" s="561"/>
      <c r="B182" s="2361" t="s">
        <v>183</v>
      </c>
      <c r="C182" s="635" t="s">
        <v>184</v>
      </c>
      <c r="D182" s="155">
        <v>25</v>
      </c>
      <c r="E182" s="155">
        <v>0</v>
      </c>
      <c r="F182" s="2362">
        <f>D169+E182+E183+E184</f>
        <v>0</v>
      </c>
      <c r="G182" s="636"/>
    </row>
    <row r="183" spans="1:17" s="102" customFormat="1" ht="96" x14ac:dyDescent="0.2">
      <c r="A183" s="561"/>
      <c r="B183" s="2361"/>
      <c r="C183" s="635" t="s">
        <v>185</v>
      </c>
      <c r="D183" s="579">
        <v>25</v>
      </c>
      <c r="E183" s="155">
        <v>0</v>
      </c>
      <c r="F183" s="2363"/>
      <c r="G183" s="636"/>
    </row>
    <row r="184" spans="1:17" s="102" customFormat="1" ht="60" x14ac:dyDescent="0.2">
      <c r="A184" s="561"/>
      <c r="B184" s="2361"/>
      <c r="C184" s="635" t="s">
        <v>186</v>
      </c>
      <c r="D184" s="155">
        <v>10</v>
      </c>
      <c r="E184" s="155">
        <v>0</v>
      </c>
      <c r="F184" s="2364"/>
      <c r="G184" s="636"/>
    </row>
    <row r="185" spans="1:17" s="102" customFormat="1" x14ac:dyDescent="0.25">
      <c r="A185" s="561"/>
      <c r="C185" s="637"/>
    </row>
    <row r="186" spans="1:17" s="102" customFormat="1" x14ac:dyDescent="0.25">
      <c r="A186" s="561"/>
    </row>
    <row r="187" spans="1:17" s="102" customFormat="1" x14ac:dyDescent="0.25">
      <c r="A187" s="561"/>
    </row>
    <row r="188" spans="1:17" s="102" customFormat="1" x14ac:dyDescent="0.25">
      <c r="A188" s="561"/>
      <c r="B188" s="638" t="s">
        <v>187</v>
      </c>
    </row>
    <row r="189" spans="1:17" s="102" customFormat="1" x14ac:dyDescent="0.25">
      <c r="A189" s="561"/>
    </row>
    <row r="190" spans="1:17" s="102" customFormat="1" x14ac:dyDescent="0.25">
      <c r="A190" s="561"/>
    </row>
    <row r="191" spans="1:17" s="102" customFormat="1" x14ac:dyDescent="0.25">
      <c r="A191" s="561"/>
      <c r="B191" s="173" t="s">
        <v>19</v>
      </c>
      <c r="C191" s="173" t="s">
        <v>28</v>
      </c>
      <c r="D191" s="633" t="s">
        <v>29</v>
      </c>
      <c r="E191" s="633" t="s">
        <v>30</v>
      </c>
    </row>
    <row r="192" spans="1:17" s="102" customFormat="1" ht="28.5" x14ac:dyDescent="0.25">
      <c r="A192" s="561"/>
      <c r="B192" s="639" t="s">
        <v>188</v>
      </c>
      <c r="C192" s="640">
        <v>40</v>
      </c>
      <c r="D192" s="155">
        <v>30</v>
      </c>
      <c r="E192" s="2090">
        <f>+D192+D193</f>
        <v>30</v>
      </c>
    </row>
    <row r="193" spans="1:17" s="102" customFormat="1" ht="42.75" x14ac:dyDescent="0.25">
      <c r="A193" s="561"/>
      <c r="B193" s="639" t="s">
        <v>189</v>
      </c>
      <c r="C193" s="640">
        <v>60</v>
      </c>
      <c r="D193" s="155">
        <v>0</v>
      </c>
      <c r="E193" s="2115"/>
    </row>
    <row r="194" spans="1:17" s="102" customFormat="1" x14ac:dyDescent="0.25">
      <c r="A194" s="561"/>
    </row>
    <row r="195" spans="1:17" s="102" customFormat="1" x14ac:dyDescent="0.25">
      <c r="A195" s="561"/>
    </row>
    <row r="196" spans="1:17" s="102" customFormat="1" x14ac:dyDescent="0.25">
      <c r="A196" s="561"/>
    </row>
    <row r="198" spans="1:17" x14ac:dyDescent="0.25">
      <c r="D198" s="82">
        <v>0</v>
      </c>
      <c r="F198" s="1"/>
      <c r="G198" s="1"/>
      <c r="H198" s="1"/>
      <c r="I198" s="1"/>
      <c r="J198" s="1"/>
      <c r="K198" s="1"/>
      <c r="L198" s="1"/>
      <c r="M198" s="1"/>
      <c r="N198" s="1"/>
      <c r="O198" s="1"/>
      <c r="P198" s="1"/>
      <c r="Q198" s="1"/>
    </row>
  </sheetData>
  <mergeCells count="86">
    <mergeCell ref="C116:C117"/>
    <mergeCell ref="D116:D117"/>
    <mergeCell ref="E116:E117"/>
    <mergeCell ref="F116:F117"/>
    <mergeCell ref="P128:Q128"/>
    <mergeCell ref="F121:F122"/>
    <mergeCell ref="E121:E122"/>
    <mergeCell ref="D121:D122"/>
    <mergeCell ref="C121:C122"/>
    <mergeCell ref="P127:Q127"/>
    <mergeCell ref="P121:Q121"/>
    <mergeCell ref="E192:E193"/>
    <mergeCell ref="B164:N164"/>
    <mergeCell ref="J166:L166"/>
    <mergeCell ref="P166:Q166"/>
    <mergeCell ref="P167:Q167"/>
    <mergeCell ref="P168:Q168"/>
    <mergeCell ref="P169:Q169"/>
    <mergeCell ref="N171:O171"/>
    <mergeCell ref="P171:Q171"/>
    <mergeCell ref="P173:Q173"/>
    <mergeCell ref="B182:B184"/>
    <mergeCell ref="F182:F184"/>
    <mergeCell ref="P114:Q114"/>
    <mergeCell ref="P129:Q129"/>
    <mergeCell ref="E159:E161"/>
    <mergeCell ref="B134:N134"/>
    <mergeCell ref="D137:E137"/>
    <mergeCell ref="D138:E138"/>
    <mergeCell ref="B141:P141"/>
    <mergeCell ref="B144:N144"/>
    <mergeCell ref="B121:B122"/>
    <mergeCell ref="G116:G117"/>
    <mergeCell ref="H116:H117"/>
    <mergeCell ref="I116:I117"/>
    <mergeCell ref="I121:I122"/>
    <mergeCell ref="H121:H122"/>
    <mergeCell ref="G121:G122"/>
    <mergeCell ref="B116:B117"/>
    <mergeCell ref="P115:Q115"/>
    <mergeCell ref="P117:Q117"/>
    <mergeCell ref="P118:Q118"/>
    <mergeCell ref="P119:Q119"/>
    <mergeCell ref="P120:Q120"/>
    <mergeCell ref="P116:Q116"/>
    <mergeCell ref="E108:E113"/>
    <mergeCell ref="D108:D113"/>
    <mergeCell ref="C108:C113"/>
    <mergeCell ref="B108:B113"/>
    <mergeCell ref="P109:Q109"/>
    <mergeCell ref="P110:Q110"/>
    <mergeCell ref="P111:Q111"/>
    <mergeCell ref="P112:Q112"/>
    <mergeCell ref="P113:Q113"/>
    <mergeCell ref="P108:Q108"/>
    <mergeCell ref="I108:I113"/>
    <mergeCell ref="H108:H113"/>
    <mergeCell ref="G108:G113"/>
    <mergeCell ref="F108:F113"/>
    <mergeCell ref="B102:N102"/>
    <mergeCell ref="J107:L107"/>
    <mergeCell ref="P107:Q107"/>
    <mergeCell ref="O73:P73"/>
    <mergeCell ref="O74:P74"/>
    <mergeCell ref="O70:P70"/>
    <mergeCell ref="O71:P71"/>
    <mergeCell ref="O68:P68"/>
    <mergeCell ref="O69:P69"/>
    <mergeCell ref="O72:P72"/>
    <mergeCell ref="B2:P2"/>
    <mergeCell ref="B4:P4"/>
    <mergeCell ref="C6:N6"/>
    <mergeCell ref="C7:N7"/>
    <mergeCell ref="C8:N8"/>
    <mergeCell ref="C9:N9"/>
    <mergeCell ref="O67:P67"/>
    <mergeCell ref="C10:E10"/>
    <mergeCell ref="B14:C21"/>
    <mergeCell ref="B22:C22"/>
    <mergeCell ref="E40:E41"/>
    <mergeCell ref="M45:N45"/>
    <mergeCell ref="B58:B59"/>
    <mergeCell ref="C58:C59"/>
    <mergeCell ref="D58:E58"/>
    <mergeCell ref="C62:N62"/>
    <mergeCell ref="B64:N64"/>
  </mergeCells>
  <dataValidations count="2">
    <dataValidation type="list" allowBlank="1" showInputMessage="1" showErrorMessage="1" sqref="WVE983109 A65605 IS65605 SO65605 ACK65605 AMG65605 AWC65605 BFY65605 BPU65605 BZQ65605 CJM65605 CTI65605 DDE65605 DNA65605 DWW65605 EGS65605 EQO65605 FAK65605 FKG65605 FUC65605 GDY65605 GNU65605 GXQ65605 HHM65605 HRI65605 IBE65605 ILA65605 IUW65605 JES65605 JOO65605 JYK65605 KIG65605 KSC65605 LBY65605 LLU65605 LVQ65605 MFM65605 MPI65605 MZE65605 NJA65605 NSW65605 OCS65605 OMO65605 OWK65605 PGG65605 PQC65605 PZY65605 QJU65605 QTQ65605 RDM65605 RNI65605 RXE65605 SHA65605 SQW65605 TAS65605 TKO65605 TUK65605 UEG65605 UOC65605 UXY65605 VHU65605 VRQ65605 WBM65605 WLI65605 WVE65605 A131141 IS131141 SO131141 ACK131141 AMG131141 AWC131141 BFY131141 BPU131141 BZQ131141 CJM131141 CTI131141 DDE131141 DNA131141 DWW131141 EGS131141 EQO131141 FAK131141 FKG131141 FUC131141 GDY131141 GNU131141 GXQ131141 HHM131141 HRI131141 IBE131141 ILA131141 IUW131141 JES131141 JOO131141 JYK131141 KIG131141 KSC131141 LBY131141 LLU131141 LVQ131141 MFM131141 MPI131141 MZE131141 NJA131141 NSW131141 OCS131141 OMO131141 OWK131141 PGG131141 PQC131141 PZY131141 QJU131141 QTQ131141 RDM131141 RNI131141 RXE131141 SHA131141 SQW131141 TAS131141 TKO131141 TUK131141 UEG131141 UOC131141 UXY131141 VHU131141 VRQ131141 WBM131141 WLI131141 WVE131141 A196677 IS196677 SO196677 ACK196677 AMG196677 AWC196677 BFY196677 BPU196677 BZQ196677 CJM196677 CTI196677 DDE196677 DNA196677 DWW196677 EGS196677 EQO196677 FAK196677 FKG196677 FUC196677 GDY196677 GNU196677 GXQ196677 HHM196677 HRI196677 IBE196677 ILA196677 IUW196677 JES196677 JOO196677 JYK196677 KIG196677 KSC196677 LBY196677 LLU196677 LVQ196677 MFM196677 MPI196677 MZE196677 NJA196677 NSW196677 OCS196677 OMO196677 OWK196677 PGG196677 PQC196677 PZY196677 QJU196677 QTQ196677 RDM196677 RNI196677 RXE196677 SHA196677 SQW196677 TAS196677 TKO196677 TUK196677 UEG196677 UOC196677 UXY196677 VHU196677 VRQ196677 WBM196677 WLI196677 WVE196677 A262213 IS262213 SO262213 ACK262213 AMG262213 AWC262213 BFY262213 BPU262213 BZQ262213 CJM262213 CTI262213 DDE262213 DNA262213 DWW262213 EGS262213 EQO262213 FAK262213 FKG262213 FUC262213 GDY262213 GNU262213 GXQ262213 HHM262213 HRI262213 IBE262213 ILA262213 IUW262213 JES262213 JOO262213 JYK262213 KIG262213 KSC262213 LBY262213 LLU262213 LVQ262213 MFM262213 MPI262213 MZE262213 NJA262213 NSW262213 OCS262213 OMO262213 OWK262213 PGG262213 PQC262213 PZY262213 QJU262213 QTQ262213 RDM262213 RNI262213 RXE262213 SHA262213 SQW262213 TAS262213 TKO262213 TUK262213 UEG262213 UOC262213 UXY262213 VHU262213 VRQ262213 WBM262213 WLI262213 WVE262213 A327749 IS327749 SO327749 ACK327749 AMG327749 AWC327749 BFY327749 BPU327749 BZQ327749 CJM327749 CTI327749 DDE327749 DNA327749 DWW327749 EGS327749 EQO327749 FAK327749 FKG327749 FUC327749 GDY327749 GNU327749 GXQ327749 HHM327749 HRI327749 IBE327749 ILA327749 IUW327749 JES327749 JOO327749 JYK327749 KIG327749 KSC327749 LBY327749 LLU327749 LVQ327749 MFM327749 MPI327749 MZE327749 NJA327749 NSW327749 OCS327749 OMO327749 OWK327749 PGG327749 PQC327749 PZY327749 QJU327749 QTQ327749 RDM327749 RNI327749 RXE327749 SHA327749 SQW327749 TAS327749 TKO327749 TUK327749 UEG327749 UOC327749 UXY327749 VHU327749 VRQ327749 WBM327749 WLI327749 WVE327749 A393285 IS393285 SO393285 ACK393285 AMG393285 AWC393285 BFY393285 BPU393285 BZQ393285 CJM393285 CTI393285 DDE393285 DNA393285 DWW393285 EGS393285 EQO393285 FAK393285 FKG393285 FUC393285 GDY393285 GNU393285 GXQ393285 HHM393285 HRI393285 IBE393285 ILA393285 IUW393285 JES393285 JOO393285 JYK393285 KIG393285 KSC393285 LBY393285 LLU393285 LVQ393285 MFM393285 MPI393285 MZE393285 NJA393285 NSW393285 OCS393285 OMO393285 OWK393285 PGG393285 PQC393285 PZY393285 QJU393285 QTQ393285 RDM393285 RNI393285 RXE393285 SHA393285 SQW393285 TAS393285 TKO393285 TUK393285 UEG393285 UOC393285 UXY393285 VHU393285 VRQ393285 WBM393285 WLI393285 WVE393285 A458821 IS458821 SO458821 ACK458821 AMG458821 AWC458821 BFY458821 BPU458821 BZQ458821 CJM458821 CTI458821 DDE458821 DNA458821 DWW458821 EGS458821 EQO458821 FAK458821 FKG458821 FUC458821 GDY458821 GNU458821 GXQ458821 HHM458821 HRI458821 IBE458821 ILA458821 IUW458821 JES458821 JOO458821 JYK458821 KIG458821 KSC458821 LBY458821 LLU458821 LVQ458821 MFM458821 MPI458821 MZE458821 NJA458821 NSW458821 OCS458821 OMO458821 OWK458821 PGG458821 PQC458821 PZY458821 QJU458821 QTQ458821 RDM458821 RNI458821 RXE458821 SHA458821 SQW458821 TAS458821 TKO458821 TUK458821 UEG458821 UOC458821 UXY458821 VHU458821 VRQ458821 WBM458821 WLI458821 WVE458821 A524357 IS524357 SO524357 ACK524357 AMG524357 AWC524357 BFY524357 BPU524357 BZQ524357 CJM524357 CTI524357 DDE524357 DNA524357 DWW524357 EGS524357 EQO524357 FAK524357 FKG524357 FUC524357 GDY524357 GNU524357 GXQ524357 HHM524357 HRI524357 IBE524357 ILA524357 IUW524357 JES524357 JOO524357 JYK524357 KIG524357 KSC524357 LBY524357 LLU524357 LVQ524357 MFM524357 MPI524357 MZE524357 NJA524357 NSW524357 OCS524357 OMO524357 OWK524357 PGG524357 PQC524357 PZY524357 QJU524357 QTQ524357 RDM524357 RNI524357 RXE524357 SHA524357 SQW524357 TAS524357 TKO524357 TUK524357 UEG524357 UOC524357 UXY524357 VHU524357 VRQ524357 WBM524357 WLI524357 WVE524357 A589893 IS589893 SO589893 ACK589893 AMG589893 AWC589893 BFY589893 BPU589893 BZQ589893 CJM589893 CTI589893 DDE589893 DNA589893 DWW589893 EGS589893 EQO589893 FAK589893 FKG589893 FUC589893 GDY589893 GNU589893 GXQ589893 HHM589893 HRI589893 IBE589893 ILA589893 IUW589893 JES589893 JOO589893 JYK589893 KIG589893 KSC589893 LBY589893 LLU589893 LVQ589893 MFM589893 MPI589893 MZE589893 NJA589893 NSW589893 OCS589893 OMO589893 OWK589893 PGG589893 PQC589893 PZY589893 QJU589893 QTQ589893 RDM589893 RNI589893 RXE589893 SHA589893 SQW589893 TAS589893 TKO589893 TUK589893 UEG589893 UOC589893 UXY589893 VHU589893 VRQ589893 WBM589893 WLI589893 WVE589893 A655429 IS655429 SO655429 ACK655429 AMG655429 AWC655429 BFY655429 BPU655429 BZQ655429 CJM655429 CTI655429 DDE655429 DNA655429 DWW655429 EGS655429 EQO655429 FAK655429 FKG655429 FUC655429 GDY655429 GNU655429 GXQ655429 HHM655429 HRI655429 IBE655429 ILA655429 IUW655429 JES655429 JOO655429 JYK655429 KIG655429 KSC655429 LBY655429 LLU655429 LVQ655429 MFM655429 MPI655429 MZE655429 NJA655429 NSW655429 OCS655429 OMO655429 OWK655429 PGG655429 PQC655429 PZY655429 QJU655429 QTQ655429 RDM655429 RNI655429 RXE655429 SHA655429 SQW655429 TAS655429 TKO655429 TUK655429 UEG655429 UOC655429 UXY655429 VHU655429 VRQ655429 WBM655429 WLI655429 WVE655429 A720965 IS720965 SO720965 ACK720965 AMG720965 AWC720965 BFY720965 BPU720965 BZQ720965 CJM720965 CTI720965 DDE720965 DNA720965 DWW720965 EGS720965 EQO720965 FAK720965 FKG720965 FUC720965 GDY720965 GNU720965 GXQ720965 HHM720965 HRI720965 IBE720965 ILA720965 IUW720965 JES720965 JOO720965 JYK720965 KIG720965 KSC720965 LBY720965 LLU720965 LVQ720965 MFM720965 MPI720965 MZE720965 NJA720965 NSW720965 OCS720965 OMO720965 OWK720965 PGG720965 PQC720965 PZY720965 QJU720965 QTQ720965 RDM720965 RNI720965 RXE720965 SHA720965 SQW720965 TAS720965 TKO720965 TUK720965 UEG720965 UOC720965 UXY720965 VHU720965 VRQ720965 WBM720965 WLI720965 WVE720965 A786501 IS786501 SO786501 ACK786501 AMG786501 AWC786501 BFY786501 BPU786501 BZQ786501 CJM786501 CTI786501 DDE786501 DNA786501 DWW786501 EGS786501 EQO786501 FAK786501 FKG786501 FUC786501 GDY786501 GNU786501 GXQ786501 HHM786501 HRI786501 IBE786501 ILA786501 IUW786501 JES786501 JOO786501 JYK786501 KIG786501 KSC786501 LBY786501 LLU786501 LVQ786501 MFM786501 MPI786501 MZE786501 NJA786501 NSW786501 OCS786501 OMO786501 OWK786501 PGG786501 PQC786501 PZY786501 QJU786501 QTQ786501 RDM786501 RNI786501 RXE786501 SHA786501 SQW786501 TAS786501 TKO786501 TUK786501 UEG786501 UOC786501 UXY786501 VHU786501 VRQ786501 WBM786501 WLI786501 WVE786501 A852037 IS852037 SO852037 ACK852037 AMG852037 AWC852037 BFY852037 BPU852037 BZQ852037 CJM852037 CTI852037 DDE852037 DNA852037 DWW852037 EGS852037 EQO852037 FAK852037 FKG852037 FUC852037 GDY852037 GNU852037 GXQ852037 HHM852037 HRI852037 IBE852037 ILA852037 IUW852037 JES852037 JOO852037 JYK852037 KIG852037 KSC852037 LBY852037 LLU852037 LVQ852037 MFM852037 MPI852037 MZE852037 NJA852037 NSW852037 OCS852037 OMO852037 OWK852037 PGG852037 PQC852037 PZY852037 QJU852037 QTQ852037 RDM852037 RNI852037 RXE852037 SHA852037 SQW852037 TAS852037 TKO852037 TUK852037 UEG852037 UOC852037 UXY852037 VHU852037 VRQ852037 WBM852037 WLI852037 WVE852037 A917573 IS917573 SO917573 ACK917573 AMG917573 AWC917573 BFY917573 BPU917573 BZQ917573 CJM917573 CTI917573 DDE917573 DNA917573 DWW917573 EGS917573 EQO917573 FAK917573 FKG917573 FUC917573 GDY917573 GNU917573 GXQ917573 HHM917573 HRI917573 IBE917573 ILA917573 IUW917573 JES917573 JOO917573 JYK917573 KIG917573 KSC917573 LBY917573 LLU917573 LVQ917573 MFM917573 MPI917573 MZE917573 NJA917573 NSW917573 OCS917573 OMO917573 OWK917573 PGG917573 PQC917573 PZY917573 QJU917573 QTQ917573 RDM917573 RNI917573 RXE917573 SHA917573 SQW917573 TAS917573 TKO917573 TUK917573 UEG917573 UOC917573 UXY917573 VHU917573 VRQ917573 WBM917573 WLI917573 WVE917573 A983109 IS983109 SO983109 ACK983109 AMG983109 AWC983109 BFY983109 BPU983109 BZQ983109 CJM983109 CTI983109 DDE983109 DNA983109 DWW983109 EGS983109 EQO983109 FAK983109 FKG983109 FUC983109 GDY983109 GNU983109 GXQ983109 HHM983109 HRI983109 IBE983109 ILA983109 IUW983109 JES983109 JOO983109 JYK983109 KIG983109 KSC983109 LBY983109 LLU983109 LVQ983109 MFM983109 MPI983109 MZE983109 NJA983109 NSW983109 OCS983109 OMO983109 OWK983109 PGG983109 PQC983109 PZY983109 QJU983109 QTQ983109 RDM983109 RNI983109 RXE983109 SHA983109 SQW983109 TAS983109 TKO983109 TUK983109 UEG983109 UOC983109 UXY983109 VHU983109 VRQ983109 WBM983109 WLI98310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109 WLL983109 C65605 IV65605 SR65605 ACN65605 AMJ65605 AWF65605 BGB65605 BPX65605 BZT65605 CJP65605 CTL65605 DDH65605 DND65605 DWZ65605 EGV65605 EQR65605 FAN65605 FKJ65605 FUF65605 GEB65605 GNX65605 GXT65605 HHP65605 HRL65605 IBH65605 ILD65605 IUZ65605 JEV65605 JOR65605 JYN65605 KIJ65605 KSF65605 LCB65605 LLX65605 LVT65605 MFP65605 MPL65605 MZH65605 NJD65605 NSZ65605 OCV65605 OMR65605 OWN65605 PGJ65605 PQF65605 QAB65605 QJX65605 QTT65605 RDP65605 RNL65605 RXH65605 SHD65605 SQZ65605 TAV65605 TKR65605 TUN65605 UEJ65605 UOF65605 UYB65605 VHX65605 VRT65605 WBP65605 WLL65605 WVH65605 C131141 IV131141 SR131141 ACN131141 AMJ131141 AWF131141 BGB131141 BPX131141 BZT131141 CJP131141 CTL131141 DDH131141 DND131141 DWZ131141 EGV131141 EQR131141 FAN131141 FKJ131141 FUF131141 GEB131141 GNX131141 GXT131141 HHP131141 HRL131141 IBH131141 ILD131141 IUZ131141 JEV131141 JOR131141 JYN131141 KIJ131141 KSF131141 LCB131141 LLX131141 LVT131141 MFP131141 MPL131141 MZH131141 NJD131141 NSZ131141 OCV131141 OMR131141 OWN131141 PGJ131141 PQF131141 QAB131141 QJX131141 QTT131141 RDP131141 RNL131141 RXH131141 SHD131141 SQZ131141 TAV131141 TKR131141 TUN131141 UEJ131141 UOF131141 UYB131141 VHX131141 VRT131141 WBP131141 WLL131141 WVH131141 C196677 IV196677 SR196677 ACN196677 AMJ196677 AWF196677 BGB196677 BPX196677 BZT196677 CJP196677 CTL196677 DDH196677 DND196677 DWZ196677 EGV196677 EQR196677 FAN196677 FKJ196677 FUF196677 GEB196677 GNX196677 GXT196677 HHP196677 HRL196677 IBH196677 ILD196677 IUZ196677 JEV196677 JOR196677 JYN196677 KIJ196677 KSF196677 LCB196677 LLX196677 LVT196677 MFP196677 MPL196677 MZH196677 NJD196677 NSZ196677 OCV196677 OMR196677 OWN196677 PGJ196677 PQF196677 QAB196677 QJX196677 QTT196677 RDP196677 RNL196677 RXH196677 SHD196677 SQZ196677 TAV196677 TKR196677 TUN196677 UEJ196677 UOF196677 UYB196677 VHX196677 VRT196677 WBP196677 WLL196677 WVH196677 C262213 IV262213 SR262213 ACN262213 AMJ262213 AWF262213 BGB262213 BPX262213 BZT262213 CJP262213 CTL262213 DDH262213 DND262213 DWZ262213 EGV262213 EQR262213 FAN262213 FKJ262213 FUF262213 GEB262213 GNX262213 GXT262213 HHP262213 HRL262213 IBH262213 ILD262213 IUZ262213 JEV262213 JOR262213 JYN262213 KIJ262213 KSF262213 LCB262213 LLX262213 LVT262213 MFP262213 MPL262213 MZH262213 NJD262213 NSZ262213 OCV262213 OMR262213 OWN262213 PGJ262213 PQF262213 QAB262213 QJX262213 QTT262213 RDP262213 RNL262213 RXH262213 SHD262213 SQZ262213 TAV262213 TKR262213 TUN262213 UEJ262213 UOF262213 UYB262213 VHX262213 VRT262213 WBP262213 WLL262213 WVH262213 C327749 IV327749 SR327749 ACN327749 AMJ327749 AWF327749 BGB327749 BPX327749 BZT327749 CJP327749 CTL327749 DDH327749 DND327749 DWZ327749 EGV327749 EQR327749 FAN327749 FKJ327749 FUF327749 GEB327749 GNX327749 GXT327749 HHP327749 HRL327749 IBH327749 ILD327749 IUZ327749 JEV327749 JOR327749 JYN327749 KIJ327749 KSF327749 LCB327749 LLX327749 LVT327749 MFP327749 MPL327749 MZH327749 NJD327749 NSZ327749 OCV327749 OMR327749 OWN327749 PGJ327749 PQF327749 QAB327749 QJX327749 QTT327749 RDP327749 RNL327749 RXH327749 SHD327749 SQZ327749 TAV327749 TKR327749 TUN327749 UEJ327749 UOF327749 UYB327749 VHX327749 VRT327749 WBP327749 WLL327749 WVH327749 C393285 IV393285 SR393285 ACN393285 AMJ393285 AWF393285 BGB393285 BPX393285 BZT393285 CJP393285 CTL393285 DDH393285 DND393285 DWZ393285 EGV393285 EQR393285 FAN393285 FKJ393285 FUF393285 GEB393285 GNX393285 GXT393285 HHP393285 HRL393285 IBH393285 ILD393285 IUZ393285 JEV393285 JOR393285 JYN393285 KIJ393285 KSF393285 LCB393285 LLX393285 LVT393285 MFP393285 MPL393285 MZH393285 NJD393285 NSZ393285 OCV393285 OMR393285 OWN393285 PGJ393285 PQF393285 QAB393285 QJX393285 QTT393285 RDP393285 RNL393285 RXH393285 SHD393285 SQZ393285 TAV393285 TKR393285 TUN393285 UEJ393285 UOF393285 UYB393285 VHX393285 VRT393285 WBP393285 WLL393285 WVH393285 C458821 IV458821 SR458821 ACN458821 AMJ458821 AWF458821 BGB458821 BPX458821 BZT458821 CJP458821 CTL458821 DDH458821 DND458821 DWZ458821 EGV458821 EQR458821 FAN458821 FKJ458821 FUF458821 GEB458821 GNX458821 GXT458821 HHP458821 HRL458821 IBH458821 ILD458821 IUZ458821 JEV458821 JOR458821 JYN458821 KIJ458821 KSF458821 LCB458821 LLX458821 LVT458821 MFP458821 MPL458821 MZH458821 NJD458821 NSZ458821 OCV458821 OMR458821 OWN458821 PGJ458821 PQF458821 QAB458821 QJX458821 QTT458821 RDP458821 RNL458821 RXH458821 SHD458821 SQZ458821 TAV458821 TKR458821 TUN458821 UEJ458821 UOF458821 UYB458821 VHX458821 VRT458821 WBP458821 WLL458821 WVH458821 C524357 IV524357 SR524357 ACN524357 AMJ524357 AWF524357 BGB524357 BPX524357 BZT524357 CJP524357 CTL524357 DDH524357 DND524357 DWZ524357 EGV524357 EQR524357 FAN524357 FKJ524357 FUF524357 GEB524357 GNX524357 GXT524357 HHP524357 HRL524357 IBH524357 ILD524357 IUZ524357 JEV524357 JOR524357 JYN524357 KIJ524357 KSF524357 LCB524357 LLX524357 LVT524357 MFP524357 MPL524357 MZH524357 NJD524357 NSZ524357 OCV524357 OMR524357 OWN524357 PGJ524357 PQF524357 QAB524357 QJX524357 QTT524357 RDP524357 RNL524357 RXH524357 SHD524357 SQZ524357 TAV524357 TKR524357 TUN524357 UEJ524357 UOF524357 UYB524357 VHX524357 VRT524357 WBP524357 WLL524357 WVH524357 C589893 IV589893 SR589893 ACN589893 AMJ589893 AWF589893 BGB589893 BPX589893 BZT589893 CJP589893 CTL589893 DDH589893 DND589893 DWZ589893 EGV589893 EQR589893 FAN589893 FKJ589893 FUF589893 GEB589893 GNX589893 GXT589893 HHP589893 HRL589893 IBH589893 ILD589893 IUZ589893 JEV589893 JOR589893 JYN589893 KIJ589893 KSF589893 LCB589893 LLX589893 LVT589893 MFP589893 MPL589893 MZH589893 NJD589893 NSZ589893 OCV589893 OMR589893 OWN589893 PGJ589893 PQF589893 QAB589893 QJX589893 QTT589893 RDP589893 RNL589893 RXH589893 SHD589893 SQZ589893 TAV589893 TKR589893 TUN589893 UEJ589893 UOF589893 UYB589893 VHX589893 VRT589893 WBP589893 WLL589893 WVH589893 C655429 IV655429 SR655429 ACN655429 AMJ655429 AWF655429 BGB655429 BPX655429 BZT655429 CJP655429 CTL655429 DDH655429 DND655429 DWZ655429 EGV655429 EQR655429 FAN655429 FKJ655429 FUF655429 GEB655429 GNX655429 GXT655429 HHP655429 HRL655429 IBH655429 ILD655429 IUZ655429 JEV655429 JOR655429 JYN655429 KIJ655429 KSF655429 LCB655429 LLX655429 LVT655429 MFP655429 MPL655429 MZH655429 NJD655429 NSZ655429 OCV655429 OMR655429 OWN655429 PGJ655429 PQF655429 QAB655429 QJX655429 QTT655429 RDP655429 RNL655429 RXH655429 SHD655429 SQZ655429 TAV655429 TKR655429 TUN655429 UEJ655429 UOF655429 UYB655429 VHX655429 VRT655429 WBP655429 WLL655429 WVH655429 C720965 IV720965 SR720965 ACN720965 AMJ720965 AWF720965 BGB720965 BPX720965 BZT720965 CJP720965 CTL720965 DDH720965 DND720965 DWZ720965 EGV720965 EQR720965 FAN720965 FKJ720965 FUF720965 GEB720965 GNX720965 GXT720965 HHP720965 HRL720965 IBH720965 ILD720965 IUZ720965 JEV720965 JOR720965 JYN720965 KIJ720965 KSF720965 LCB720965 LLX720965 LVT720965 MFP720965 MPL720965 MZH720965 NJD720965 NSZ720965 OCV720965 OMR720965 OWN720965 PGJ720965 PQF720965 QAB720965 QJX720965 QTT720965 RDP720965 RNL720965 RXH720965 SHD720965 SQZ720965 TAV720965 TKR720965 TUN720965 UEJ720965 UOF720965 UYB720965 VHX720965 VRT720965 WBP720965 WLL720965 WVH720965 C786501 IV786501 SR786501 ACN786501 AMJ786501 AWF786501 BGB786501 BPX786501 BZT786501 CJP786501 CTL786501 DDH786501 DND786501 DWZ786501 EGV786501 EQR786501 FAN786501 FKJ786501 FUF786501 GEB786501 GNX786501 GXT786501 HHP786501 HRL786501 IBH786501 ILD786501 IUZ786501 JEV786501 JOR786501 JYN786501 KIJ786501 KSF786501 LCB786501 LLX786501 LVT786501 MFP786501 MPL786501 MZH786501 NJD786501 NSZ786501 OCV786501 OMR786501 OWN786501 PGJ786501 PQF786501 QAB786501 QJX786501 QTT786501 RDP786501 RNL786501 RXH786501 SHD786501 SQZ786501 TAV786501 TKR786501 TUN786501 UEJ786501 UOF786501 UYB786501 VHX786501 VRT786501 WBP786501 WLL786501 WVH786501 C852037 IV852037 SR852037 ACN852037 AMJ852037 AWF852037 BGB852037 BPX852037 BZT852037 CJP852037 CTL852037 DDH852037 DND852037 DWZ852037 EGV852037 EQR852037 FAN852037 FKJ852037 FUF852037 GEB852037 GNX852037 GXT852037 HHP852037 HRL852037 IBH852037 ILD852037 IUZ852037 JEV852037 JOR852037 JYN852037 KIJ852037 KSF852037 LCB852037 LLX852037 LVT852037 MFP852037 MPL852037 MZH852037 NJD852037 NSZ852037 OCV852037 OMR852037 OWN852037 PGJ852037 PQF852037 QAB852037 QJX852037 QTT852037 RDP852037 RNL852037 RXH852037 SHD852037 SQZ852037 TAV852037 TKR852037 TUN852037 UEJ852037 UOF852037 UYB852037 VHX852037 VRT852037 WBP852037 WLL852037 WVH852037 C917573 IV917573 SR917573 ACN917573 AMJ917573 AWF917573 BGB917573 BPX917573 BZT917573 CJP917573 CTL917573 DDH917573 DND917573 DWZ917573 EGV917573 EQR917573 FAN917573 FKJ917573 FUF917573 GEB917573 GNX917573 GXT917573 HHP917573 HRL917573 IBH917573 ILD917573 IUZ917573 JEV917573 JOR917573 JYN917573 KIJ917573 KSF917573 LCB917573 LLX917573 LVT917573 MFP917573 MPL917573 MZH917573 NJD917573 NSZ917573 OCV917573 OMR917573 OWN917573 PGJ917573 PQF917573 QAB917573 QJX917573 QTT917573 RDP917573 RNL917573 RXH917573 SHD917573 SQZ917573 TAV917573 TKR917573 TUN917573 UEJ917573 UOF917573 UYB917573 VHX917573 VRT917573 WBP917573 WLL917573 WVH917573 C983109 IV983109 SR983109 ACN983109 AMJ983109 AWF983109 BGB983109 BPX983109 BZT983109 CJP983109 CTL983109 DDH983109 DND983109 DWZ983109 EGV983109 EQR983109 FAN983109 FKJ983109 FUF983109 GEB983109 GNX983109 GXT983109 HHP983109 HRL983109 IBH983109 ILD983109 IUZ983109 JEV983109 JOR983109 JYN983109 KIJ983109 KSF983109 LCB983109 LLX983109 LVT983109 MFP983109 MPL983109 MZH983109 NJD983109 NSZ983109 OCV983109 OMR983109 OWN983109 PGJ983109 PQF983109 QAB983109 QJX983109 QTT983109 RDP983109 RNL983109 RXH983109 SHD983109 SQZ983109 TAV983109 TKR983109 TUN983109 UEJ983109 UOF983109 UYB983109 VHX983109 VRT983109 WBP98310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4"/>
  <sheetViews>
    <sheetView topLeftCell="A19" workbookViewId="0">
      <selection activeCell="E32" sqref="E32"/>
    </sheetView>
  </sheetViews>
  <sheetFormatPr baseColWidth="10" defaultRowHeight="15" x14ac:dyDescent="0.25"/>
  <cols>
    <col min="1" max="1" width="3.140625" style="1" bestFit="1" customWidth="1"/>
    <col min="2" max="2" width="102.7109375" style="82" bestFit="1" customWidth="1"/>
    <col min="3" max="3" width="31.140625" style="82" customWidth="1"/>
    <col min="4" max="4" width="26.7109375" style="82" customWidth="1"/>
    <col min="5" max="5" width="25" style="82" customWidth="1"/>
    <col min="6" max="7" width="29.7109375" style="82" customWidth="1"/>
    <col min="8" max="8" width="24.5703125" style="82" customWidth="1"/>
    <col min="9" max="9" width="24" style="82" customWidth="1"/>
    <col min="10" max="10" width="20.28515625" style="82" customWidth="1"/>
    <col min="11" max="11" width="24.85546875" style="82" bestFit="1" customWidth="1"/>
    <col min="12" max="12" width="22" style="82" customWidth="1"/>
    <col min="13" max="13" width="18.7109375" style="82" customWidth="1"/>
    <col min="14" max="14" width="22.140625" style="82" customWidth="1"/>
    <col min="15" max="15" width="26.140625" style="82" customWidth="1"/>
    <col min="16" max="16" width="19.5703125" style="82" bestFit="1" customWidth="1"/>
    <col min="17" max="17" width="24.7109375" style="82"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57" t="s">
        <v>0</v>
      </c>
      <c r="C2" s="1458"/>
      <c r="D2" s="1458"/>
      <c r="E2" s="1458"/>
      <c r="F2" s="1458"/>
      <c r="G2" s="1458"/>
      <c r="H2" s="1458"/>
      <c r="I2" s="1458"/>
      <c r="J2" s="1458"/>
      <c r="K2" s="1458"/>
      <c r="L2" s="1458"/>
      <c r="M2" s="1458"/>
      <c r="N2" s="1458"/>
      <c r="O2" s="1458"/>
      <c r="P2" s="1458"/>
    </row>
    <row r="4" spans="2:16" ht="26.25" x14ac:dyDescent="0.25">
      <c r="B4" s="1457" t="s">
        <v>1</v>
      </c>
      <c r="C4" s="1458"/>
      <c r="D4" s="1458"/>
      <c r="E4" s="1458"/>
      <c r="F4" s="1458"/>
      <c r="G4" s="1458"/>
      <c r="H4" s="1458"/>
      <c r="I4" s="1458"/>
      <c r="J4" s="1458"/>
      <c r="K4" s="1458"/>
      <c r="L4" s="1458"/>
      <c r="M4" s="1458"/>
      <c r="N4" s="1458"/>
      <c r="O4" s="1458"/>
      <c r="P4" s="1458"/>
    </row>
    <row r="5" spans="2:16" ht="15.75" thickBot="1" x14ac:dyDescent="0.3"/>
    <row r="6" spans="2:16" ht="15.75" thickBot="1" x14ac:dyDescent="0.3">
      <c r="B6" s="423" t="s">
        <v>1265</v>
      </c>
      <c r="C6" s="1510" t="s">
        <v>1432</v>
      </c>
      <c r="D6" s="1510"/>
      <c r="E6" s="1510"/>
      <c r="F6" s="1510"/>
      <c r="G6" s="1510"/>
      <c r="H6" s="1510"/>
      <c r="I6" s="1510"/>
      <c r="J6" s="1510"/>
      <c r="K6" s="1510"/>
      <c r="L6" s="1510"/>
      <c r="M6" s="1510"/>
      <c r="N6" s="1511"/>
    </row>
    <row r="7" spans="2:16" ht="16.5" thickBot="1" x14ac:dyDescent="0.3">
      <c r="B7" s="3" t="s">
        <v>4</v>
      </c>
      <c r="C7" s="1510"/>
      <c r="D7" s="1510"/>
      <c r="E7" s="1510"/>
      <c r="F7" s="1510"/>
      <c r="G7" s="1510"/>
      <c r="H7" s="1510"/>
      <c r="I7" s="1510"/>
      <c r="J7" s="1510"/>
      <c r="K7" s="1510"/>
      <c r="L7" s="1510"/>
      <c r="M7" s="1510"/>
      <c r="N7" s="1511"/>
    </row>
    <row r="8" spans="2:16" ht="16.5" thickBot="1" x14ac:dyDescent="0.3">
      <c r="B8" s="3" t="s">
        <v>6</v>
      </c>
      <c r="C8" s="1512"/>
      <c r="D8" s="1512"/>
      <c r="E8" s="1512"/>
      <c r="F8" s="1512"/>
      <c r="G8" s="1512"/>
      <c r="H8" s="1512"/>
      <c r="I8" s="1512"/>
      <c r="J8" s="1512"/>
      <c r="K8" s="1512"/>
      <c r="L8" s="1512"/>
      <c r="M8" s="1512"/>
      <c r="N8" s="1513"/>
    </row>
    <row r="9" spans="2:16" ht="16.5" thickBot="1" x14ac:dyDescent="0.3">
      <c r="B9" s="3" t="s">
        <v>8</v>
      </c>
      <c r="C9" s="1512"/>
      <c r="D9" s="1512"/>
      <c r="E9" s="1512"/>
      <c r="F9" s="1512"/>
      <c r="G9" s="1512"/>
      <c r="H9" s="1512"/>
      <c r="I9" s="1512"/>
      <c r="J9" s="1512"/>
      <c r="K9" s="1512"/>
      <c r="L9" s="1512"/>
      <c r="M9" s="1512"/>
      <c r="N9" s="1513"/>
    </row>
    <row r="10" spans="2:16" ht="16.5" thickBot="1" x14ac:dyDescent="0.3">
      <c r="B10" s="3" t="s">
        <v>9</v>
      </c>
      <c r="C10" s="2340">
        <v>25</v>
      </c>
      <c r="D10" s="1514"/>
      <c r="E10" s="1515"/>
      <c r="F10" s="426"/>
      <c r="G10" s="426"/>
      <c r="H10" s="426"/>
      <c r="I10" s="426"/>
      <c r="J10" s="426"/>
      <c r="K10" s="426"/>
      <c r="L10" s="426"/>
      <c r="M10" s="426"/>
      <c r="N10" s="427"/>
    </row>
    <row r="11" spans="2:16" ht="16.5" thickBot="1" x14ac:dyDescent="0.3">
      <c r="B11" s="6" t="s">
        <v>10</v>
      </c>
      <c r="C11" s="281">
        <v>41983</v>
      </c>
      <c r="D11" s="424"/>
      <c r="E11" s="424"/>
      <c r="F11" s="424"/>
      <c r="G11" s="424"/>
      <c r="H11" s="424"/>
      <c r="I11" s="424"/>
      <c r="J11" s="424"/>
      <c r="K11" s="424"/>
      <c r="L11" s="424"/>
      <c r="M11" s="424"/>
      <c r="N11" s="425"/>
    </row>
    <row r="12" spans="2:16" ht="15.75" x14ac:dyDescent="0.25">
      <c r="B12" s="10"/>
      <c r="C12" s="11"/>
      <c r="D12" s="12"/>
      <c r="E12" s="12"/>
      <c r="F12" s="12"/>
      <c r="G12" s="12"/>
      <c r="H12" s="12"/>
      <c r="I12" s="428"/>
      <c r="J12" s="428"/>
      <c r="K12" s="428"/>
      <c r="L12" s="428"/>
      <c r="M12" s="428"/>
      <c r="N12" s="12"/>
    </row>
    <row r="13" spans="2:16" x14ac:dyDescent="0.25">
      <c r="I13" s="428"/>
      <c r="J13" s="428"/>
      <c r="K13" s="428"/>
      <c r="L13" s="428"/>
      <c r="M13" s="428"/>
      <c r="N13" s="429"/>
    </row>
    <row r="14" spans="2:16" x14ac:dyDescent="0.25">
      <c r="B14" s="1505" t="s">
        <v>11</v>
      </c>
      <c r="C14" s="1505"/>
      <c r="D14" s="430" t="s">
        <v>12</v>
      </c>
      <c r="E14" s="430" t="s">
        <v>13</v>
      </c>
      <c r="F14" s="430" t="s">
        <v>14</v>
      </c>
      <c r="G14" s="431"/>
      <c r="I14" s="17"/>
      <c r="J14" s="17"/>
      <c r="K14" s="17"/>
      <c r="L14" s="17"/>
      <c r="M14" s="17"/>
      <c r="N14" s="429"/>
    </row>
    <row r="15" spans="2:16" x14ac:dyDescent="0.25">
      <c r="B15" s="1505"/>
      <c r="C15" s="1505"/>
      <c r="D15" s="430">
        <v>25</v>
      </c>
      <c r="E15" s="433">
        <v>2401523150</v>
      </c>
      <c r="F15" s="434">
        <v>1150</v>
      </c>
      <c r="G15" s="435"/>
      <c r="I15" s="21"/>
      <c r="J15" s="21"/>
      <c r="K15" s="21"/>
      <c r="L15" s="21"/>
      <c r="M15" s="21"/>
      <c r="N15" s="429"/>
    </row>
    <row r="16" spans="2:16" x14ac:dyDescent="0.25">
      <c r="B16" s="1505"/>
      <c r="C16" s="1505"/>
      <c r="D16" s="88"/>
      <c r="E16" s="88"/>
      <c r="F16" s="88"/>
      <c r="G16" s="435"/>
      <c r="I16" s="21"/>
      <c r="J16" s="21"/>
      <c r="K16" s="21"/>
      <c r="L16" s="21"/>
      <c r="M16" s="21"/>
      <c r="N16" s="429"/>
    </row>
    <row r="17" spans="1:14" x14ac:dyDescent="0.25">
      <c r="B17" s="1505"/>
      <c r="C17" s="1505"/>
      <c r="D17" s="430"/>
      <c r="E17" s="433"/>
      <c r="F17" s="436"/>
      <c r="G17" s="435"/>
      <c r="I17" s="21"/>
      <c r="J17" s="21"/>
      <c r="K17" s="21"/>
      <c r="L17" s="21"/>
      <c r="M17" s="21"/>
      <c r="N17" s="429"/>
    </row>
    <row r="18" spans="1:14" x14ac:dyDescent="0.25">
      <c r="B18" s="1505"/>
      <c r="C18" s="1505"/>
      <c r="D18" s="430"/>
      <c r="E18" s="88"/>
      <c r="F18" s="436"/>
      <c r="G18" s="435"/>
      <c r="H18" s="23"/>
      <c r="I18" s="21"/>
      <c r="J18" s="21"/>
      <c r="K18" s="21"/>
      <c r="L18" s="21"/>
      <c r="M18" s="21"/>
      <c r="N18" s="437"/>
    </row>
    <row r="19" spans="1:14" x14ac:dyDescent="0.25">
      <c r="B19" s="1505"/>
      <c r="C19" s="1505"/>
      <c r="D19" s="430"/>
      <c r="E19" s="88"/>
      <c r="F19" s="436"/>
      <c r="G19" s="435"/>
      <c r="H19" s="23"/>
      <c r="I19" s="25"/>
      <c r="J19" s="25"/>
      <c r="K19" s="25"/>
      <c r="L19" s="25"/>
      <c r="M19" s="25"/>
      <c r="N19" s="437"/>
    </row>
    <row r="20" spans="1:14" x14ac:dyDescent="0.25">
      <c r="B20" s="1505"/>
      <c r="C20" s="1505"/>
      <c r="D20" s="430"/>
      <c r="E20" s="88"/>
      <c r="F20" s="436"/>
      <c r="G20" s="435"/>
      <c r="H20" s="23"/>
      <c r="I20" s="428"/>
      <c r="J20" s="428"/>
      <c r="K20" s="428"/>
      <c r="L20" s="428"/>
      <c r="M20" s="428"/>
      <c r="N20" s="437"/>
    </row>
    <row r="21" spans="1:14" x14ac:dyDescent="0.25">
      <c r="B21" s="1505"/>
      <c r="C21" s="1505"/>
      <c r="D21" s="430"/>
      <c r="E21" s="438"/>
      <c r="F21" s="436"/>
      <c r="G21" s="435"/>
      <c r="H21" s="23"/>
      <c r="I21" s="428"/>
      <c r="J21" s="428"/>
      <c r="K21" s="428"/>
      <c r="L21" s="428"/>
      <c r="M21" s="428"/>
      <c r="N21" s="437"/>
    </row>
    <row r="22" spans="1:14" ht="15.75" thickBot="1" x14ac:dyDescent="0.3">
      <c r="B22" s="1506" t="s">
        <v>15</v>
      </c>
      <c r="C22" s="1507"/>
      <c r="D22" s="430"/>
      <c r="E22" s="433">
        <f>SUM(E15:E21)</f>
        <v>2401523150</v>
      </c>
      <c r="F22" s="434">
        <f>SUM(F15:F21)</f>
        <v>1150</v>
      </c>
      <c r="G22" s="435"/>
      <c r="H22" s="23"/>
      <c r="I22" s="428"/>
      <c r="J22" s="428"/>
      <c r="K22" s="428"/>
      <c r="L22" s="428"/>
      <c r="M22" s="428"/>
      <c r="N22" s="437"/>
    </row>
    <row r="23" spans="1:14" ht="45.75" thickBot="1" x14ac:dyDescent="0.3">
      <c r="A23" s="27"/>
      <c r="B23" s="365" t="s">
        <v>16</v>
      </c>
      <c r="C23" s="365" t="s">
        <v>17</v>
      </c>
      <c r="E23" s="17"/>
      <c r="F23" s="17"/>
      <c r="G23" s="17"/>
      <c r="H23" s="17"/>
      <c r="I23" s="439"/>
      <c r="J23" s="439"/>
      <c r="K23" s="439"/>
      <c r="L23" s="439"/>
      <c r="M23" s="439"/>
    </row>
    <row r="24" spans="1:14" ht="15.75" thickBot="1" x14ac:dyDescent="0.3">
      <c r="A24" s="30">
        <v>1</v>
      </c>
      <c r="C24" s="285">
        <f>+F22*0.8</f>
        <v>920</v>
      </c>
      <c r="D24" s="21"/>
      <c r="E24" s="433"/>
      <c r="F24" s="34"/>
      <c r="G24" s="34"/>
      <c r="H24" s="34"/>
      <c r="I24" s="440"/>
      <c r="J24" s="440"/>
      <c r="K24" s="440"/>
      <c r="L24" s="440"/>
      <c r="M24" s="440"/>
    </row>
    <row r="25" spans="1:14" x14ac:dyDescent="0.25">
      <c r="A25" s="36"/>
      <c r="C25" s="37"/>
      <c r="D25" s="21"/>
      <c r="E25" s="38"/>
      <c r="F25" s="34"/>
      <c r="G25" s="34"/>
      <c r="H25" s="34"/>
      <c r="I25" s="440"/>
      <c r="J25" s="440"/>
      <c r="K25" s="440"/>
      <c r="L25" s="440"/>
      <c r="M25" s="440"/>
    </row>
    <row r="26" spans="1:14" x14ac:dyDescent="0.25">
      <c r="A26" s="36"/>
      <c r="C26" s="37"/>
      <c r="D26" s="21"/>
      <c r="E26" s="38"/>
      <c r="F26" s="34"/>
      <c r="G26" s="34"/>
      <c r="H26" s="34"/>
      <c r="I26" s="440"/>
      <c r="J26" s="440"/>
      <c r="K26" s="440"/>
      <c r="L26" s="440"/>
      <c r="M26" s="440"/>
    </row>
    <row r="27" spans="1:14" x14ac:dyDescent="0.25">
      <c r="A27" s="36"/>
      <c r="B27" s="441" t="s">
        <v>18</v>
      </c>
      <c r="C27" s="442"/>
      <c r="D27" s="442"/>
      <c r="E27" s="442"/>
      <c r="F27" s="442"/>
      <c r="G27" s="442"/>
      <c r="H27" s="442"/>
      <c r="I27" s="428"/>
      <c r="J27" s="428"/>
      <c r="K27" s="428"/>
      <c r="L27" s="428"/>
      <c r="M27" s="428"/>
      <c r="N27" s="429"/>
    </row>
    <row r="28" spans="1:14" x14ac:dyDescent="0.25">
      <c r="A28" s="36"/>
      <c r="B28" s="442"/>
      <c r="C28" s="442"/>
      <c r="D28" s="442"/>
      <c r="E28" s="442"/>
      <c r="F28" s="442"/>
      <c r="G28" s="442"/>
      <c r="H28" s="442"/>
      <c r="I28" s="428"/>
      <c r="J28" s="428"/>
      <c r="K28" s="428"/>
      <c r="L28" s="428"/>
      <c r="M28" s="428"/>
      <c r="N28" s="429"/>
    </row>
    <row r="29" spans="1:14" x14ac:dyDescent="0.25">
      <c r="A29" s="36"/>
      <c r="B29" s="443" t="s">
        <v>19</v>
      </c>
      <c r="C29" s="443" t="s">
        <v>20</v>
      </c>
      <c r="D29" s="443" t="s">
        <v>21</v>
      </c>
      <c r="E29" s="442"/>
      <c r="F29" s="442"/>
      <c r="G29" s="442"/>
      <c r="H29" s="442"/>
      <c r="I29" s="428"/>
      <c r="J29" s="428"/>
      <c r="K29" s="428"/>
      <c r="L29" s="428"/>
      <c r="M29" s="428"/>
      <c r="N29" s="429"/>
    </row>
    <row r="30" spans="1:14" x14ac:dyDescent="0.25">
      <c r="A30" s="36"/>
      <c r="B30" s="88" t="s">
        <v>22</v>
      </c>
      <c r="C30" s="88"/>
      <c r="D30" s="88" t="s">
        <v>23</v>
      </c>
      <c r="E30" s="442"/>
      <c r="F30" s="442"/>
      <c r="G30" s="442"/>
      <c r="H30" s="442"/>
      <c r="I30" s="428"/>
      <c r="J30" s="428"/>
      <c r="K30" s="428"/>
      <c r="L30" s="428"/>
      <c r="M30" s="428"/>
      <c r="N30" s="429"/>
    </row>
    <row r="31" spans="1:14" x14ac:dyDescent="0.25">
      <c r="A31" s="36"/>
      <c r="B31" s="88" t="s">
        <v>24</v>
      </c>
      <c r="C31" s="666"/>
      <c r="D31" s="666" t="s">
        <v>23</v>
      </c>
      <c r="E31" s="442"/>
      <c r="F31" s="442"/>
      <c r="G31" s="442"/>
      <c r="H31" s="442"/>
      <c r="I31" s="428"/>
      <c r="J31" s="428"/>
      <c r="K31" s="428"/>
      <c r="L31" s="428"/>
      <c r="M31" s="428"/>
      <c r="N31" s="429"/>
    </row>
    <row r="32" spans="1:14" x14ac:dyDescent="0.25">
      <c r="A32" s="36"/>
      <c r="B32" s="88" t="s">
        <v>25</v>
      </c>
      <c r="C32" s="88" t="s">
        <v>23</v>
      </c>
      <c r="D32" s="88"/>
      <c r="E32" s="442"/>
      <c r="F32" s="442"/>
      <c r="G32" s="442"/>
      <c r="H32" s="442"/>
      <c r="I32" s="428"/>
      <c r="J32" s="428"/>
      <c r="K32" s="428"/>
      <c r="L32" s="428"/>
      <c r="M32" s="428"/>
      <c r="N32" s="429"/>
    </row>
    <row r="33" spans="1:17" x14ac:dyDescent="0.25">
      <c r="A33" s="36"/>
      <c r="B33" s="88" t="s">
        <v>26</v>
      </c>
      <c r="C33" s="88"/>
      <c r="D33" s="88" t="s">
        <v>23</v>
      </c>
      <c r="E33" s="442"/>
      <c r="F33" s="442"/>
      <c r="G33" s="442"/>
      <c r="H33" s="442"/>
      <c r="I33" s="428"/>
      <c r="J33" s="428"/>
      <c r="K33" s="428"/>
      <c r="L33" s="428"/>
      <c r="M33" s="428"/>
      <c r="N33" s="429"/>
    </row>
    <row r="34" spans="1:17" x14ac:dyDescent="0.25">
      <c r="A34" s="36"/>
      <c r="B34" s="442"/>
      <c r="C34" s="442"/>
      <c r="D34" s="442"/>
      <c r="E34" s="442"/>
      <c r="F34" s="442"/>
      <c r="G34" s="442"/>
      <c r="H34" s="442"/>
      <c r="I34" s="428"/>
      <c r="J34" s="428"/>
      <c r="K34" s="428"/>
      <c r="L34" s="428"/>
      <c r="M34" s="428"/>
      <c r="N34" s="429"/>
    </row>
    <row r="35" spans="1:17" x14ac:dyDescent="0.25">
      <c r="A35" s="36"/>
      <c r="B35" s="442"/>
      <c r="C35" s="442"/>
      <c r="D35" s="442"/>
      <c r="E35" s="442"/>
      <c r="F35" s="442"/>
      <c r="G35" s="442"/>
      <c r="H35" s="442"/>
      <c r="I35" s="428"/>
      <c r="J35" s="428"/>
      <c r="K35" s="428"/>
      <c r="L35" s="428"/>
      <c r="M35" s="428"/>
      <c r="N35" s="429"/>
    </row>
    <row r="36" spans="1:17" x14ac:dyDescent="0.25">
      <c r="A36" s="36"/>
      <c r="B36" s="441" t="s">
        <v>27</v>
      </c>
      <c r="C36" s="442"/>
      <c r="D36" s="442"/>
      <c r="E36" s="442"/>
      <c r="F36" s="442"/>
      <c r="G36" s="442"/>
      <c r="H36" s="442"/>
      <c r="I36" s="428"/>
      <c r="J36" s="428"/>
      <c r="K36" s="428"/>
      <c r="L36" s="428"/>
      <c r="M36" s="428"/>
      <c r="N36" s="429"/>
    </row>
    <row r="37" spans="1:17" x14ac:dyDescent="0.25">
      <c r="A37" s="36"/>
      <c r="B37" s="442"/>
      <c r="C37" s="442"/>
      <c r="D37" s="442"/>
      <c r="E37" s="442"/>
      <c r="F37" s="442"/>
      <c r="G37" s="442"/>
      <c r="H37" s="442"/>
      <c r="I37" s="428"/>
      <c r="J37" s="428"/>
      <c r="K37" s="428"/>
      <c r="L37" s="428"/>
      <c r="M37" s="428"/>
      <c r="N37" s="429"/>
    </row>
    <row r="38" spans="1:17" x14ac:dyDescent="0.25">
      <c r="A38" s="36"/>
      <c r="B38" s="442"/>
      <c r="C38" s="442"/>
      <c r="D38" s="442"/>
      <c r="E38" s="442"/>
      <c r="F38" s="442"/>
      <c r="G38" s="442"/>
      <c r="H38" s="442"/>
      <c r="I38" s="428"/>
      <c r="J38" s="428"/>
      <c r="K38" s="428"/>
      <c r="L38" s="428"/>
      <c r="M38" s="428"/>
      <c r="N38" s="429"/>
    </row>
    <row r="39" spans="1:17" x14ac:dyDescent="0.25">
      <c r="A39" s="36"/>
      <c r="B39" s="443" t="s">
        <v>19</v>
      </c>
      <c r="C39" s="443" t="s">
        <v>28</v>
      </c>
      <c r="D39" s="421" t="s">
        <v>29</v>
      </c>
      <c r="E39" s="421" t="s">
        <v>30</v>
      </c>
      <c r="F39" s="442"/>
      <c r="G39" s="442"/>
      <c r="H39" s="442"/>
      <c r="I39" s="428"/>
      <c r="J39" s="428"/>
      <c r="K39" s="428"/>
      <c r="L39" s="428"/>
      <c r="M39" s="428"/>
      <c r="N39" s="429"/>
    </row>
    <row r="40" spans="1:17" ht="28.5" x14ac:dyDescent="0.25">
      <c r="A40" s="36"/>
      <c r="B40" s="444" t="s">
        <v>31</v>
      </c>
      <c r="C40" s="422">
        <v>40</v>
      </c>
      <c r="D40" s="445">
        <v>0</v>
      </c>
      <c r="E40" s="1445">
        <f>+D40+D41</f>
        <v>0</v>
      </c>
      <c r="F40" s="442"/>
      <c r="G40" s="442"/>
      <c r="H40" s="442"/>
      <c r="I40" s="428"/>
      <c r="J40" s="428"/>
      <c r="K40" s="428"/>
      <c r="L40" s="428"/>
      <c r="M40" s="428"/>
      <c r="N40" s="429"/>
    </row>
    <row r="41" spans="1:17" ht="42.75" x14ac:dyDescent="0.25">
      <c r="A41" s="36"/>
      <c r="B41" s="444" t="s">
        <v>32</v>
      </c>
      <c r="C41" s="422">
        <v>60</v>
      </c>
      <c r="D41" s="445">
        <f>+F168</f>
        <v>0</v>
      </c>
      <c r="E41" s="1446"/>
      <c r="F41" s="442"/>
      <c r="G41" s="442"/>
      <c r="H41" s="442"/>
      <c r="I41" s="428"/>
      <c r="J41" s="428"/>
      <c r="K41" s="428"/>
      <c r="L41" s="428"/>
      <c r="M41" s="428"/>
      <c r="N41" s="429"/>
    </row>
    <row r="42" spans="1:17" x14ac:dyDescent="0.25">
      <c r="A42" s="36"/>
      <c r="C42" s="37"/>
      <c r="D42" s="21"/>
      <c r="E42" s="38"/>
      <c r="F42" s="34"/>
      <c r="G42" s="34"/>
      <c r="H42" s="34"/>
      <c r="I42" s="440"/>
      <c r="J42" s="440"/>
      <c r="K42" s="440"/>
      <c r="L42" s="440"/>
      <c r="M42" s="440"/>
    </row>
    <row r="43" spans="1:17" x14ac:dyDescent="0.25">
      <c r="A43" s="36"/>
      <c r="C43" s="37"/>
      <c r="D43" s="21"/>
      <c r="E43" s="38"/>
      <c r="F43" s="34"/>
      <c r="G43" s="34"/>
      <c r="H43" s="34"/>
      <c r="I43" s="440"/>
      <c r="J43" s="440"/>
      <c r="K43" s="440"/>
      <c r="L43" s="440"/>
      <c r="M43" s="440"/>
    </row>
    <row r="44" spans="1:17" x14ac:dyDescent="0.25">
      <c r="A44" s="36"/>
      <c r="C44" s="37"/>
      <c r="D44" s="21"/>
      <c r="E44" s="38"/>
      <c r="F44" s="34"/>
      <c r="G44" s="34"/>
      <c r="H44" s="34"/>
      <c r="I44" s="440"/>
      <c r="J44" s="440"/>
      <c r="K44" s="440"/>
      <c r="L44" s="440"/>
      <c r="M44" s="440"/>
    </row>
    <row r="45" spans="1:17" ht="15.75" thickBot="1" x14ac:dyDescent="0.3">
      <c r="M45" s="1508" t="s">
        <v>33</v>
      </c>
      <c r="N45" s="1508"/>
    </row>
    <row r="46" spans="1:17" x14ac:dyDescent="0.25">
      <c r="B46" s="441" t="s">
        <v>34</v>
      </c>
      <c r="J46" s="82">
        <f>9/30</f>
        <v>0.3</v>
      </c>
      <c r="K46" s="82">
        <f>8/28</f>
        <v>0.2857142857142857</v>
      </c>
      <c r="M46" s="446"/>
      <c r="N46" s="446"/>
    </row>
    <row r="47" spans="1:17" ht="15.75" thickBot="1" x14ac:dyDescent="0.3">
      <c r="M47" s="446"/>
      <c r="N47" s="446"/>
    </row>
    <row r="48" spans="1:17" s="13" customFormat="1" ht="60" x14ac:dyDescent="0.25">
      <c r="B48" s="447" t="s">
        <v>35</v>
      </c>
      <c r="C48" s="447" t="s">
        <v>36</v>
      </c>
      <c r="D48" s="447" t="s">
        <v>37</v>
      </c>
      <c r="E48" s="447" t="s">
        <v>38</v>
      </c>
      <c r="F48" s="447" t="s">
        <v>39</v>
      </c>
      <c r="G48" s="447" t="s">
        <v>40</v>
      </c>
      <c r="H48" s="447" t="s">
        <v>41</v>
      </c>
      <c r="I48" s="447" t="s">
        <v>42</v>
      </c>
      <c r="J48" s="447" t="s">
        <v>43</v>
      </c>
      <c r="K48" s="447" t="s">
        <v>44</v>
      </c>
      <c r="L48" s="447" t="s">
        <v>45</v>
      </c>
      <c r="M48" s="448" t="s">
        <v>46</v>
      </c>
      <c r="N48" s="447" t="s">
        <v>47</v>
      </c>
      <c r="O48" s="447" t="s">
        <v>48</v>
      </c>
      <c r="P48" s="449" t="s">
        <v>49</v>
      </c>
      <c r="Q48" s="449" t="s">
        <v>50</v>
      </c>
    </row>
    <row r="49" spans="1:26" s="62" customFormat="1" ht="38.25" x14ac:dyDescent="0.25">
      <c r="A49" s="50">
        <v>1</v>
      </c>
      <c r="B49" s="521" t="s">
        <v>1433</v>
      </c>
      <c r="C49" s="522" t="s">
        <v>1266</v>
      </c>
      <c r="D49" s="522" t="s">
        <v>1267</v>
      </c>
      <c r="E49" s="520" t="s">
        <v>1434</v>
      </c>
      <c r="F49" s="527" t="s">
        <v>21</v>
      </c>
      <c r="G49" s="541"/>
      <c r="H49" s="534"/>
      <c r="I49" s="536"/>
      <c r="J49" s="537"/>
      <c r="K49" s="529"/>
      <c r="L49" s="538"/>
      <c r="M49" s="530"/>
      <c r="N49" s="531"/>
      <c r="O49" s="532"/>
      <c r="P49" s="532"/>
      <c r="Q49" s="533"/>
      <c r="R49" s="61"/>
      <c r="S49" s="61"/>
      <c r="T49" s="61"/>
      <c r="U49" s="61"/>
      <c r="V49" s="61"/>
      <c r="W49" s="61"/>
      <c r="X49" s="61"/>
      <c r="Y49" s="61"/>
      <c r="Z49" s="61"/>
    </row>
    <row r="50" spans="1:26" s="62" customFormat="1" ht="38.25" x14ac:dyDescent="0.25">
      <c r="A50" s="50">
        <f t="shared" ref="A50:A53" si="0">+A49+1</f>
        <v>2</v>
      </c>
      <c r="B50" s="519" t="s">
        <v>1433</v>
      </c>
      <c r="C50" s="525" t="s">
        <v>1266</v>
      </c>
      <c r="D50" s="526" t="s">
        <v>1267</v>
      </c>
      <c r="E50" s="523" t="s">
        <v>1435</v>
      </c>
      <c r="F50" s="528" t="s">
        <v>21</v>
      </c>
      <c r="G50" s="541"/>
      <c r="H50" s="534"/>
      <c r="I50" s="539"/>
      <c r="J50" s="540"/>
      <c r="K50" s="529"/>
      <c r="L50" s="538"/>
      <c r="M50" s="530"/>
      <c r="N50" s="530"/>
      <c r="O50" s="532"/>
      <c r="P50" s="532"/>
      <c r="Q50" s="535"/>
      <c r="R50" s="61"/>
      <c r="S50" s="61"/>
      <c r="T50" s="61"/>
      <c r="U50" s="61"/>
      <c r="V50" s="61"/>
      <c r="W50" s="61"/>
      <c r="X50" s="61"/>
      <c r="Y50" s="61"/>
      <c r="Z50" s="61"/>
    </row>
    <row r="51" spans="1:26" s="62" customFormat="1" x14ac:dyDescent="0.25">
      <c r="A51" s="50">
        <f t="shared" si="0"/>
        <v>3</v>
      </c>
      <c r="B51" s="64"/>
      <c r="C51" s="64"/>
      <c r="D51" s="63"/>
      <c r="E51" s="524"/>
      <c r="F51" s="462"/>
      <c r="G51" s="464"/>
      <c r="H51" s="467"/>
      <c r="I51" s="456"/>
      <c r="J51" s="457"/>
      <c r="K51" s="57"/>
      <c r="L51" s="466"/>
      <c r="M51" s="58"/>
      <c r="N51" s="58"/>
      <c r="O51" s="207"/>
      <c r="P51" s="59"/>
      <c r="Q51" s="65"/>
      <c r="R51" s="61"/>
      <c r="S51" s="61"/>
      <c r="T51" s="61"/>
      <c r="U51" s="61"/>
      <c r="V51" s="61"/>
      <c r="W51" s="61"/>
      <c r="X51" s="61"/>
      <c r="Y51" s="61"/>
      <c r="Z51" s="61"/>
    </row>
    <row r="52" spans="1:26" s="62" customFormat="1" x14ac:dyDescent="0.25">
      <c r="A52" s="50">
        <f t="shared" si="0"/>
        <v>4</v>
      </c>
      <c r="B52" s="64"/>
      <c r="C52" s="64"/>
      <c r="D52" s="468"/>
      <c r="E52" s="469"/>
      <c r="F52" s="462"/>
      <c r="G52" s="464"/>
      <c r="H52" s="456"/>
      <c r="I52" s="456"/>
      <c r="J52" s="457"/>
      <c r="K52" s="57"/>
      <c r="L52" s="466"/>
      <c r="M52" s="58"/>
      <c r="N52" s="58"/>
      <c r="O52" s="59"/>
      <c r="P52" s="59"/>
      <c r="Q52" s="60"/>
      <c r="R52" s="61"/>
      <c r="S52" s="61"/>
      <c r="T52" s="61"/>
      <c r="U52" s="61"/>
      <c r="V52" s="61"/>
      <c r="W52" s="61"/>
      <c r="X52" s="61"/>
      <c r="Y52" s="61"/>
      <c r="Z52" s="61"/>
    </row>
    <row r="53" spans="1:26" s="62" customFormat="1" x14ac:dyDescent="0.25">
      <c r="A53" s="50">
        <f t="shared" si="0"/>
        <v>5</v>
      </c>
      <c r="B53" s="71"/>
      <c r="C53" s="462"/>
      <c r="D53" s="64"/>
      <c r="E53" s="469"/>
      <c r="F53" s="470"/>
      <c r="G53" s="464"/>
      <c r="H53" s="456"/>
      <c r="I53" s="456"/>
      <c r="J53" s="457"/>
      <c r="K53" s="57"/>
      <c r="L53" s="471"/>
      <c r="M53" s="58"/>
      <c r="N53" s="58"/>
      <c r="O53" s="59"/>
      <c r="P53" s="59"/>
      <c r="Q53" s="65"/>
      <c r="R53" s="61"/>
      <c r="S53" s="61"/>
      <c r="T53" s="61"/>
      <c r="U53" s="61"/>
      <c r="V53" s="61"/>
      <c r="W53" s="61"/>
      <c r="X53" s="61"/>
      <c r="Y53" s="61"/>
      <c r="Z53" s="61"/>
    </row>
    <row r="54" spans="1:26" s="62" customFormat="1" x14ac:dyDescent="0.25">
      <c r="A54" s="50"/>
      <c r="B54" s="71"/>
      <c r="C54" s="462"/>
      <c r="D54" s="64"/>
      <c r="E54" s="469"/>
      <c r="F54" s="470"/>
      <c r="G54" s="464"/>
      <c r="H54" s="456"/>
      <c r="I54" s="456"/>
      <c r="J54" s="457"/>
      <c r="K54" s="57"/>
      <c r="L54" s="471"/>
      <c r="M54" s="58"/>
      <c r="N54" s="58"/>
      <c r="O54" s="59"/>
      <c r="P54" s="77"/>
      <c r="Q54" s="65"/>
      <c r="R54" s="61"/>
      <c r="S54" s="61"/>
      <c r="T54" s="61"/>
      <c r="U54" s="61"/>
      <c r="V54" s="61"/>
      <c r="W54" s="61"/>
      <c r="X54" s="61"/>
      <c r="Y54" s="61"/>
      <c r="Z54" s="61"/>
    </row>
    <row r="55" spans="1:26" s="62" customFormat="1" x14ac:dyDescent="0.25">
      <c r="A55" s="50"/>
      <c r="B55" s="78"/>
      <c r="C55" s="72"/>
      <c r="D55" s="71"/>
      <c r="E55" s="228"/>
      <c r="F55" s="73"/>
      <c r="G55" s="73"/>
      <c r="H55" s="73"/>
      <c r="I55" s="74"/>
      <c r="J55" s="74"/>
      <c r="K55" s="79"/>
      <c r="L55" s="79"/>
      <c r="M55" s="80"/>
      <c r="N55" s="79"/>
      <c r="O55" s="77"/>
      <c r="P55" s="77"/>
      <c r="Q55" s="81"/>
    </row>
    <row r="56" spans="1:26" s="82" customFormat="1" x14ac:dyDescent="0.25">
      <c r="E56" s="83"/>
    </row>
    <row r="57" spans="1:26" s="82" customFormat="1" x14ac:dyDescent="0.25">
      <c r="B57" s="1422" t="s">
        <v>56</v>
      </c>
      <c r="C57" s="1422" t="s">
        <v>57</v>
      </c>
      <c r="D57" s="1424" t="s">
        <v>58</v>
      </c>
      <c r="E57" s="1424"/>
    </row>
    <row r="58" spans="1:26" s="82" customFormat="1" x14ac:dyDescent="0.25">
      <c r="B58" s="1423"/>
      <c r="C58" s="1423"/>
      <c r="D58" s="421" t="s">
        <v>59</v>
      </c>
      <c r="E58" s="85" t="s">
        <v>60</v>
      </c>
    </row>
    <row r="59" spans="1:26" s="82" customFormat="1" ht="18.75" x14ac:dyDescent="0.25">
      <c r="B59" s="86" t="s">
        <v>61</v>
      </c>
      <c r="C59" s="57"/>
      <c r="D59" s="88"/>
      <c r="E59" s="88" t="s">
        <v>23</v>
      </c>
      <c r="F59" s="89"/>
      <c r="G59" s="89"/>
      <c r="H59" s="89"/>
      <c r="I59" s="172"/>
      <c r="J59" s="89"/>
      <c r="K59" s="89"/>
      <c r="L59" s="89"/>
      <c r="M59" s="89"/>
    </row>
    <row r="60" spans="1:26" s="82" customFormat="1" x14ac:dyDescent="0.25">
      <c r="B60" s="86" t="s">
        <v>62</v>
      </c>
      <c r="C60" s="87"/>
      <c r="D60" s="88"/>
      <c r="E60" s="88" t="s">
        <v>23</v>
      </c>
    </row>
    <row r="61" spans="1:26" s="82" customFormat="1" x14ac:dyDescent="0.25">
      <c r="B61" s="90"/>
      <c r="C61" s="1413"/>
      <c r="D61" s="1413"/>
      <c r="E61" s="1413"/>
      <c r="F61" s="1413"/>
      <c r="G61" s="1413"/>
      <c r="H61" s="1413"/>
      <c r="I61" s="1413"/>
      <c r="J61" s="1413"/>
      <c r="K61" s="1413"/>
      <c r="L61" s="1413"/>
      <c r="M61" s="1413"/>
      <c r="N61" s="1413"/>
    </row>
    <row r="62" spans="1:26" ht="15.75" thickBot="1" x14ac:dyDescent="0.3"/>
    <row r="63" spans="1:26" ht="27" thickBot="1" x14ac:dyDescent="0.3">
      <c r="B63" s="1509" t="s">
        <v>63</v>
      </c>
      <c r="C63" s="1509"/>
      <c r="D63" s="1509"/>
      <c r="E63" s="1509"/>
      <c r="F63" s="1509"/>
      <c r="G63" s="1509"/>
      <c r="H63" s="1509"/>
      <c r="I63" s="1509"/>
      <c r="J63" s="1509"/>
      <c r="K63" s="1509"/>
      <c r="L63" s="1509"/>
      <c r="M63" s="1509"/>
      <c r="N63" s="1509"/>
    </row>
    <row r="66" spans="2:17" ht="90" x14ac:dyDescent="0.25">
      <c r="B66" s="472" t="s">
        <v>64</v>
      </c>
      <c r="C66" s="473" t="s">
        <v>65</v>
      </c>
      <c r="D66" s="473" t="s">
        <v>66</v>
      </c>
      <c r="E66" s="473" t="s">
        <v>67</v>
      </c>
      <c r="F66" s="473" t="s">
        <v>68</v>
      </c>
      <c r="G66" s="473" t="s">
        <v>69</v>
      </c>
      <c r="H66" s="473" t="s">
        <v>70</v>
      </c>
      <c r="I66" s="473" t="s">
        <v>71</v>
      </c>
      <c r="J66" s="473" t="s">
        <v>72</v>
      </c>
      <c r="K66" s="473" t="s">
        <v>73</v>
      </c>
      <c r="L66" s="473" t="s">
        <v>74</v>
      </c>
      <c r="M66" s="474" t="s">
        <v>75</v>
      </c>
      <c r="N66" s="474" t="s">
        <v>76</v>
      </c>
      <c r="O66" s="1464" t="s">
        <v>77</v>
      </c>
      <c r="P66" s="1466"/>
      <c r="Q66" s="473" t="s">
        <v>78</v>
      </c>
    </row>
    <row r="67" spans="2:17" x14ac:dyDescent="0.25">
      <c r="B67" s="97" t="s">
        <v>1437</v>
      </c>
      <c r="C67" s="97" t="s">
        <v>1270</v>
      </c>
      <c r="D67" s="88" t="s">
        <v>1287</v>
      </c>
      <c r="E67" s="95">
        <v>300</v>
      </c>
      <c r="F67" s="96" t="s">
        <v>81</v>
      </c>
      <c r="G67" s="96" t="s">
        <v>81</v>
      </c>
      <c r="H67" s="96" t="s">
        <v>81</v>
      </c>
      <c r="I67" s="96" t="s">
        <v>20</v>
      </c>
      <c r="J67" s="97" t="s">
        <v>20</v>
      </c>
      <c r="K67" s="97" t="s">
        <v>20</v>
      </c>
      <c r="L67" s="88" t="s">
        <v>20</v>
      </c>
      <c r="M67" s="416" t="s">
        <v>20</v>
      </c>
      <c r="N67" s="416" t="s">
        <v>20</v>
      </c>
      <c r="O67" s="475"/>
      <c r="P67" s="476"/>
      <c r="Q67" s="88" t="s">
        <v>20</v>
      </c>
    </row>
    <row r="68" spans="2:17" x14ac:dyDescent="0.25">
      <c r="B68" s="97" t="s">
        <v>80</v>
      </c>
      <c r="C68" s="97" t="s">
        <v>1270</v>
      </c>
      <c r="D68" s="88" t="s">
        <v>1288</v>
      </c>
      <c r="E68" s="95">
        <v>50</v>
      </c>
      <c r="F68" s="96" t="s">
        <v>81</v>
      </c>
      <c r="G68" s="96" t="s">
        <v>81</v>
      </c>
      <c r="H68" s="96" t="s">
        <v>81</v>
      </c>
      <c r="I68" s="96" t="s">
        <v>20</v>
      </c>
      <c r="J68" s="97" t="s">
        <v>20</v>
      </c>
      <c r="K68" s="97" t="s">
        <v>20</v>
      </c>
      <c r="L68" s="88" t="s">
        <v>20</v>
      </c>
      <c r="M68" s="416" t="s">
        <v>20</v>
      </c>
      <c r="N68" s="416" t="s">
        <v>20</v>
      </c>
      <c r="O68" s="475"/>
      <c r="P68" s="476"/>
      <c r="Q68" s="88" t="s">
        <v>20</v>
      </c>
    </row>
    <row r="69" spans="2:17" x14ac:dyDescent="0.25">
      <c r="B69" s="97" t="s">
        <v>80</v>
      </c>
      <c r="C69" s="97" t="s">
        <v>1270</v>
      </c>
      <c r="D69" s="88" t="s">
        <v>1288</v>
      </c>
      <c r="E69" s="95">
        <v>50</v>
      </c>
      <c r="F69" s="96" t="s">
        <v>81</v>
      </c>
      <c r="G69" s="96" t="s">
        <v>81</v>
      </c>
      <c r="H69" s="96" t="s">
        <v>81</v>
      </c>
      <c r="I69" s="96" t="s">
        <v>20</v>
      </c>
      <c r="J69" s="97" t="s">
        <v>20</v>
      </c>
      <c r="K69" s="97" t="s">
        <v>20</v>
      </c>
      <c r="L69" s="88" t="s">
        <v>20</v>
      </c>
      <c r="M69" s="416" t="s">
        <v>20</v>
      </c>
      <c r="N69" s="416" t="s">
        <v>20</v>
      </c>
      <c r="O69" s="475"/>
      <c r="P69" s="476"/>
      <c r="Q69" s="88" t="s">
        <v>20</v>
      </c>
    </row>
    <row r="70" spans="2:17" x14ac:dyDescent="0.25">
      <c r="B70" s="97" t="s">
        <v>1437</v>
      </c>
      <c r="C70" s="97" t="s">
        <v>1270</v>
      </c>
      <c r="D70" s="88" t="s">
        <v>1289</v>
      </c>
      <c r="E70" s="95">
        <v>50</v>
      </c>
      <c r="F70" s="96" t="s">
        <v>81</v>
      </c>
      <c r="G70" s="96" t="s">
        <v>81</v>
      </c>
      <c r="H70" s="96" t="s">
        <v>81</v>
      </c>
      <c r="I70" s="96" t="s">
        <v>20</v>
      </c>
      <c r="J70" s="97" t="s">
        <v>20</v>
      </c>
      <c r="K70" s="97" t="s">
        <v>20</v>
      </c>
      <c r="L70" s="88" t="s">
        <v>20</v>
      </c>
      <c r="M70" s="416" t="s">
        <v>20</v>
      </c>
      <c r="N70" s="416" t="s">
        <v>20</v>
      </c>
      <c r="O70" s="475"/>
      <c r="P70" s="476"/>
      <c r="Q70" s="88" t="s">
        <v>20</v>
      </c>
    </row>
    <row r="71" spans="2:17" x14ac:dyDescent="0.25">
      <c r="B71" s="97" t="s">
        <v>1437</v>
      </c>
      <c r="C71" s="97" t="s">
        <v>1270</v>
      </c>
      <c r="D71" s="88" t="s">
        <v>1290</v>
      </c>
      <c r="E71" s="95">
        <v>50</v>
      </c>
      <c r="F71" s="96" t="s">
        <v>81</v>
      </c>
      <c r="G71" s="96" t="s">
        <v>81</v>
      </c>
      <c r="H71" s="96" t="s">
        <v>81</v>
      </c>
      <c r="I71" s="96" t="s">
        <v>20</v>
      </c>
      <c r="J71" s="97" t="s">
        <v>20</v>
      </c>
      <c r="K71" s="97" t="s">
        <v>20</v>
      </c>
      <c r="L71" s="88" t="s">
        <v>20</v>
      </c>
      <c r="M71" s="416" t="s">
        <v>20</v>
      </c>
      <c r="N71" s="416" t="s">
        <v>20</v>
      </c>
      <c r="O71" s="475"/>
      <c r="P71" s="476"/>
      <c r="Q71" s="88" t="s">
        <v>20</v>
      </c>
    </row>
    <row r="72" spans="2:17" x14ac:dyDescent="0.25">
      <c r="B72" s="97" t="s">
        <v>1437</v>
      </c>
      <c r="C72" s="97" t="s">
        <v>1270</v>
      </c>
      <c r="D72" s="88" t="s">
        <v>1291</v>
      </c>
      <c r="E72" s="95">
        <v>50</v>
      </c>
      <c r="F72" s="96" t="s">
        <v>81</v>
      </c>
      <c r="G72" s="96" t="s">
        <v>81</v>
      </c>
      <c r="H72" s="96" t="s">
        <v>81</v>
      </c>
      <c r="I72" s="96" t="s">
        <v>20</v>
      </c>
      <c r="J72" s="97" t="s">
        <v>20</v>
      </c>
      <c r="K72" s="97" t="s">
        <v>20</v>
      </c>
      <c r="L72" s="88" t="s">
        <v>20</v>
      </c>
      <c r="M72" s="416" t="s">
        <v>20</v>
      </c>
      <c r="N72" s="416" t="s">
        <v>20</v>
      </c>
      <c r="O72" s="475"/>
      <c r="P72" s="476"/>
      <c r="Q72" s="88" t="s">
        <v>20</v>
      </c>
    </row>
    <row r="73" spans="2:17" x14ac:dyDescent="0.25">
      <c r="B73" s="97" t="s">
        <v>1437</v>
      </c>
      <c r="C73" s="97" t="s">
        <v>1270</v>
      </c>
      <c r="D73" s="88" t="s">
        <v>1292</v>
      </c>
      <c r="E73" s="95">
        <v>50</v>
      </c>
      <c r="F73" s="96" t="s">
        <v>81</v>
      </c>
      <c r="G73" s="96" t="s">
        <v>81</v>
      </c>
      <c r="H73" s="96" t="s">
        <v>81</v>
      </c>
      <c r="I73" s="96" t="s">
        <v>20</v>
      </c>
      <c r="J73" s="97" t="s">
        <v>20</v>
      </c>
      <c r="K73" s="97" t="s">
        <v>20</v>
      </c>
      <c r="L73" s="88" t="s">
        <v>20</v>
      </c>
      <c r="M73" s="416" t="s">
        <v>20</v>
      </c>
      <c r="N73" s="416" t="s">
        <v>20</v>
      </c>
      <c r="O73" s="475"/>
      <c r="P73" s="476"/>
      <c r="Q73" s="88" t="s">
        <v>20</v>
      </c>
    </row>
    <row r="74" spans="2:17" x14ac:dyDescent="0.25">
      <c r="B74" s="97" t="s">
        <v>1437</v>
      </c>
      <c r="C74" s="97" t="s">
        <v>1270</v>
      </c>
      <c r="D74" s="88" t="s">
        <v>1292</v>
      </c>
      <c r="E74" s="95">
        <v>50</v>
      </c>
      <c r="F74" s="96" t="s">
        <v>81</v>
      </c>
      <c r="G74" s="96" t="s">
        <v>81</v>
      </c>
      <c r="H74" s="96" t="s">
        <v>81</v>
      </c>
      <c r="I74" s="96" t="s">
        <v>20</v>
      </c>
      <c r="J74" s="97" t="s">
        <v>20</v>
      </c>
      <c r="K74" s="97" t="s">
        <v>20</v>
      </c>
      <c r="L74" s="88" t="s">
        <v>20</v>
      </c>
      <c r="M74" s="416" t="s">
        <v>20</v>
      </c>
      <c r="N74" s="416" t="s">
        <v>20</v>
      </c>
      <c r="O74" s="475"/>
      <c r="P74" s="476"/>
      <c r="Q74" s="88" t="s">
        <v>20</v>
      </c>
    </row>
    <row r="75" spans="2:17" x14ac:dyDescent="0.25">
      <c r="B75" s="97" t="s">
        <v>1437</v>
      </c>
      <c r="C75" s="97" t="s">
        <v>1270</v>
      </c>
      <c r="D75" s="88" t="s">
        <v>1293</v>
      </c>
      <c r="E75" s="95">
        <v>200</v>
      </c>
      <c r="F75" s="96" t="s">
        <v>81</v>
      </c>
      <c r="G75" s="96" t="s">
        <v>81</v>
      </c>
      <c r="H75" s="96" t="s">
        <v>81</v>
      </c>
      <c r="I75" s="96" t="s">
        <v>20</v>
      </c>
      <c r="J75" s="97" t="s">
        <v>20</v>
      </c>
      <c r="K75" s="97" t="s">
        <v>20</v>
      </c>
      <c r="L75" s="88" t="s">
        <v>20</v>
      </c>
      <c r="M75" s="416" t="s">
        <v>20</v>
      </c>
      <c r="N75" s="416" t="s">
        <v>20</v>
      </c>
      <c r="O75" s="475"/>
      <c r="P75" s="476"/>
      <c r="Q75" s="88" t="s">
        <v>20</v>
      </c>
    </row>
    <row r="76" spans="2:17" x14ac:dyDescent="0.25">
      <c r="B76" s="97" t="s">
        <v>1437</v>
      </c>
      <c r="C76" s="97" t="s">
        <v>1270</v>
      </c>
      <c r="D76" s="88" t="s">
        <v>1292</v>
      </c>
      <c r="E76" s="95">
        <v>300</v>
      </c>
      <c r="F76" s="96" t="s">
        <v>81</v>
      </c>
      <c r="G76" s="96" t="s">
        <v>81</v>
      </c>
      <c r="H76" s="96" t="s">
        <v>81</v>
      </c>
      <c r="I76" s="96" t="s">
        <v>20</v>
      </c>
      <c r="J76" s="97" t="s">
        <v>20</v>
      </c>
      <c r="K76" s="97" t="s">
        <v>20</v>
      </c>
      <c r="L76" s="88" t="s">
        <v>20</v>
      </c>
      <c r="M76" s="416" t="s">
        <v>20</v>
      </c>
      <c r="N76" s="416" t="s">
        <v>20</v>
      </c>
      <c r="O76" s="475"/>
      <c r="P76" s="476"/>
      <c r="Q76" s="88" t="s">
        <v>20</v>
      </c>
    </row>
    <row r="77" spans="2:17" x14ac:dyDescent="0.25">
      <c r="B77" s="97"/>
      <c r="C77" s="97"/>
      <c r="D77" s="365"/>
      <c r="E77" s="95"/>
      <c r="F77" s="96"/>
      <c r="G77" s="96"/>
      <c r="H77" s="96"/>
      <c r="I77" s="96"/>
      <c r="J77" s="97"/>
      <c r="K77" s="97"/>
      <c r="L77" s="88"/>
      <c r="M77" s="416"/>
      <c r="N77" s="416"/>
      <c r="O77" s="475"/>
      <c r="P77" s="476"/>
      <c r="Q77" s="88"/>
    </row>
    <row r="78" spans="2:17" x14ac:dyDescent="0.25">
      <c r="B78" s="97"/>
      <c r="C78" s="97"/>
      <c r="D78" s="88"/>
      <c r="E78" s="95"/>
      <c r="F78" s="96"/>
      <c r="G78" s="96"/>
      <c r="H78" s="96"/>
      <c r="I78" s="96"/>
      <c r="J78" s="97"/>
      <c r="K78" s="97"/>
      <c r="L78" s="88"/>
      <c r="M78" s="416"/>
      <c r="N78" s="416"/>
      <c r="O78" s="475"/>
      <c r="P78" s="476"/>
      <c r="Q78" s="88"/>
    </row>
    <row r="79" spans="2:17" x14ac:dyDescent="0.25">
      <c r="B79" s="439"/>
      <c r="C79" s="439"/>
      <c r="D79" s="439"/>
      <c r="E79" s="439"/>
      <c r="F79" s="439"/>
      <c r="G79" s="439"/>
      <c r="H79" s="439"/>
      <c r="I79" s="439"/>
      <c r="J79" s="439"/>
      <c r="K79" s="439"/>
      <c r="L79" s="439"/>
      <c r="M79" s="439"/>
      <c r="N79" s="439"/>
      <c r="O79" s="25"/>
      <c r="P79" s="25"/>
      <c r="Q79" s="439"/>
    </row>
    <row r="80" spans="2:17" x14ac:dyDescent="0.25">
      <c r="B80" s="82" t="s">
        <v>83</v>
      </c>
    </row>
    <row r="81" spans="2:17" x14ac:dyDescent="0.25">
      <c r="B81" s="82" t="s">
        <v>84</v>
      </c>
    </row>
    <row r="82" spans="2:17" x14ac:dyDescent="0.25">
      <c r="B82" s="82" t="s">
        <v>85</v>
      </c>
    </row>
    <row r="84" spans="2:17" ht="15.75" thickBot="1" x14ac:dyDescent="0.3"/>
    <row r="85" spans="2:17" ht="27" thickBot="1" x14ac:dyDescent="0.3">
      <c r="B85" s="1459" t="s">
        <v>86</v>
      </c>
      <c r="C85" s="1460"/>
      <c r="D85" s="1460"/>
      <c r="E85" s="1460"/>
      <c r="F85" s="1460"/>
      <c r="G85" s="1460"/>
      <c r="H85" s="1460"/>
      <c r="I85" s="1460"/>
      <c r="J85" s="1460"/>
      <c r="K85" s="1460"/>
      <c r="L85" s="1460"/>
      <c r="M85" s="1460"/>
      <c r="N85" s="1461"/>
    </row>
    <row r="90" spans="2:17" ht="75" x14ac:dyDescent="0.25">
      <c r="B90" s="472" t="s">
        <v>87</v>
      </c>
      <c r="C90" s="472" t="s">
        <v>88</v>
      </c>
      <c r="D90" s="472" t="s">
        <v>89</v>
      </c>
      <c r="E90" s="472" t="s">
        <v>90</v>
      </c>
      <c r="F90" s="472" t="s">
        <v>91</v>
      </c>
      <c r="G90" s="472" t="s">
        <v>92</v>
      </c>
      <c r="H90" s="472" t="s">
        <v>93</v>
      </c>
      <c r="I90" s="472" t="s">
        <v>94</v>
      </c>
      <c r="J90" s="1464" t="s">
        <v>95</v>
      </c>
      <c r="K90" s="1465"/>
      <c r="L90" s="1466"/>
      <c r="M90" s="472" t="s">
        <v>96</v>
      </c>
      <c r="N90" s="472" t="s">
        <v>97</v>
      </c>
      <c r="O90" s="472" t="s">
        <v>98</v>
      </c>
      <c r="P90" s="1464" t="s">
        <v>77</v>
      </c>
      <c r="Q90" s="1466"/>
    </row>
    <row r="91" spans="2:17" ht="75" x14ac:dyDescent="0.25">
      <c r="B91" s="494" t="s">
        <v>1448</v>
      </c>
      <c r="C91" s="372" t="s">
        <v>215</v>
      </c>
      <c r="D91" s="365" t="s">
        <v>1451</v>
      </c>
      <c r="E91" s="416">
        <v>64546757</v>
      </c>
      <c r="F91" s="88" t="s">
        <v>177</v>
      </c>
      <c r="G91" s="107" t="s">
        <v>1358</v>
      </c>
      <c r="H91" s="491">
        <v>32000</v>
      </c>
      <c r="I91" s="416" t="s">
        <v>81</v>
      </c>
      <c r="J91" s="365" t="s">
        <v>1359</v>
      </c>
      <c r="K91" s="495" t="s">
        <v>1360</v>
      </c>
      <c r="L91" s="107" t="s">
        <v>1361</v>
      </c>
      <c r="M91" s="88" t="s">
        <v>59</v>
      </c>
      <c r="N91" s="88" t="s">
        <v>59</v>
      </c>
      <c r="O91" s="493" t="s">
        <v>59</v>
      </c>
      <c r="P91" s="1499"/>
      <c r="Q91" s="1500"/>
    </row>
    <row r="92" spans="2:17" ht="60" customHeight="1" x14ac:dyDescent="0.25">
      <c r="B92" s="494" t="s">
        <v>1448</v>
      </c>
      <c r="C92" s="88" t="s">
        <v>215</v>
      </c>
      <c r="D92" s="365" t="s">
        <v>1362</v>
      </c>
      <c r="E92" s="416">
        <v>52197551</v>
      </c>
      <c r="F92" s="416" t="s">
        <v>274</v>
      </c>
      <c r="G92" s="107" t="s">
        <v>1363</v>
      </c>
      <c r="H92" s="491">
        <v>37219</v>
      </c>
      <c r="I92" s="416" t="s">
        <v>81</v>
      </c>
      <c r="J92" s="365" t="s">
        <v>1359</v>
      </c>
      <c r="K92" s="496">
        <v>39995</v>
      </c>
      <c r="L92" s="107" t="s">
        <v>1364</v>
      </c>
      <c r="M92" s="88" t="s">
        <v>59</v>
      </c>
      <c r="N92" s="88" t="s">
        <v>59</v>
      </c>
      <c r="O92" s="88" t="s">
        <v>59</v>
      </c>
      <c r="P92" s="1499" t="s">
        <v>1365</v>
      </c>
      <c r="Q92" s="1500"/>
    </row>
    <row r="93" spans="2:17" ht="30" customHeight="1" x14ac:dyDescent="0.25">
      <c r="B93" s="494" t="s">
        <v>1448</v>
      </c>
      <c r="C93" s="88" t="s">
        <v>215</v>
      </c>
      <c r="D93" s="365" t="s">
        <v>1366</v>
      </c>
      <c r="E93" s="416">
        <v>64579148</v>
      </c>
      <c r="F93" s="419" t="s">
        <v>1367</v>
      </c>
      <c r="G93" s="107" t="s">
        <v>293</v>
      </c>
      <c r="H93" s="491">
        <v>37085</v>
      </c>
      <c r="I93" s="416" t="s">
        <v>81</v>
      </c>
      <c r="J93" s="365"/>
      <c r="K93" s="496"/>
      <c r="L93" s="107"/>
      <c r="M93" s="88" t="s">
        <v>59</v>
      </c>
      <c r="N93" s="88" t="s">
        <v>59</v>
      </c>
      <c r="O93" s="88" t="s">
        <v>59</v>
      </c>
      <c r="P93" s="1499" t="s">
        <v>1368</v>
      </c>
      <c r="Q93" s="1500"/>
    </row>
    <row r="94" spans="2:17" ht="60" customHeight="1" x14ac:dyDescent="0.25">
      <c r="B94" s="494" t="s">
        <v>1449</v>
      </c>
      <c r="C94" s="88" t="s">
        <v>896</v>
      </c>
      <c r="D94" s="365" t="s">
        <v>1369</v>
      </c>
      <c r="E94" s="416">
        <v>64548663</v>
      </c>
      <c r="F94" s="416" t="s">
        <v>113</v>
      </c>
      <c r="G94" s="107" t="s">
        <v>1370</v>
      </c>
      <c r="H94" s="491">
        <v>31982</v>
      </c>
      <c r="I94" s="416" t="s">
        <v>81</v>
      </c>
      <c r="J94" s="365" t="s">
        <v>1359</v>
      </c>
      <c r="K94" s="496">
        <v>39630</v>
      </c>
      <c r="L94" s="107" t="s">
        <v>1364</v>
      </c>
      <c r="M94" s="88" t="s">
        <v>59</v>
      </c>
      <c r="N94" s="88" t="s">
        <v>59</v>
      </c>
      <c r="O94" s="88" t="s">
        <v>59</v>
      </c>
      <c r="P94" s="1499" t="s">
        <v>1368</v>
      </c>
      <c r="Q94" s="1500"/>
    </row>
    <row r="95" spans="2:17" ht="135" x14ac:dyDescent="0.25">
      <c r="B95" s="497" t="s">
        <v>1450</v>
      </c>
      <c r="C95" s="82" t="s">
        <v>111</v>
      </c>
      <c r="D95" s="498" t="s">
        <v>1371</v>
      </c>
      <c r="E95" s="417">
        <v>223221364</v>
      </c>
      <c r="F95" s="493" t="s">
        <v>1372</v>
      </c>
      <c r="G95" s="362" t="s">
        <v>293</v>
      </c>
      <c r="H95" s="499">
        <v>37239</v>
      </c>
      <c r="I95" s="417" t="s">
        <v>81</v>
      </c>
      <c r="J95" s="498" t="s">
        <v>1373</v>
      </c>
      <c r="K95" s="417" t="s">
        <v>1374</v>
      </c>
      <c r="L95" s="498" t="s">
        <v>1375</v>
      </c>
      <c r="M95" s="493" t="s">
        <v>59</v>
      </c>
      <c r="N95" s="493" t="s">
        <v>59</v>
      </c>
      <c r="O95" s="493" t="s">
        <v>20</v>
      </c>
      <c r="P95" s="1499"/>
      <c r="Q95" s="1500"/>
    </row>
    <row r="96" spans="2:17" ht="78" customHeight="1" x14ac:dyDescent="0.25">
      <c r="B96" s="500" t="s">
        <v>1450</v>
      </c>
      <c r="C96" s="493" t="s">
        <v>111</v>
      </c>
      <c r="D96" s="498" t="s">
        <v>1377</v>
      </c>
      <c r="E96" s="417">
        <v>32879064</v>
      </c>
      <c r="F96" s="499" t="s">
        <v>1372</v>
      </c>
      <c r="G96" s="362" t="s">
        <v>293</v>
      </c>
      <c r="H96" s="499">
        <v>40718</v>
      </c>
      <c r="I96" s="417" t="s">
        <v>81</v>
      </c>
      <c r="J96" s="498" t="s">
        <v>1378</v>
      </c>
      <c r="K96" s="417"/>
      <c r="L96" s="498"/>
      <c r="M96" s="493" t="s">
        <v>20</v>
      </c>
      <c r="N96" s="493" t="s">
        <v>20</v>
      </c>
      <c r="O96" s="493" t="s">
        <v>20</v>
      </c>
      <c r="P96" s="1499" t="s">
        <v>1379</v>
      </c>
      <c r="Q96" s="1500"/>
    </row>
    <row r="97" spans="1:17" ht="42" customHeight="1" x14ac:dyDescent="0.25">
      <c r="A97" s="420"/>
      <c r="B97" s="500" t="s">
        <v>1447</v>
      </c>
      <c r="C97" s="493" t="s">
        <v>111</v>
      </c>
      <c r="D97" s="498" t="s">
        <v>1380</v>
      </c>
      <c r="E97" s="417">
        <v>64588280</v>
      </c>
      <c r="F97" s="499" t="s">
        <v>1372</v>
      </c>
      <c r="G97" s="362" t="s">
        <v>161</v>
      </c>
      <c r="H97" s="499">
        <v>38282</v>
      </c>
      <c r="I97" s="417" t="s">
        <v>81</v>
      </c>
      <c r="J97" s="498" t="s">
        <v>303</v>
      </c>
      <c r="K97" s="417" t="s">
        <v>1381</v>
      </c>
      <c r="L97" s="498"/>
      <c r="M97" s="493" t="s">
        <v>20</v>
      </c>
      <c r="N97" s="493" t="s">
        <v>20</v>
      </c>
      <c r="O97" s="493" t="s">
        <v>20</v>
      </c>
      <c r="P97" s="1499" t="s">
        <v>1382</v>
      </c>
      <c r="Q97" s="1500"/>
    </row>
    <row r="98" spans="1:17" s="41" customFormat="1" ht="49.5" customHeight="1" x14ac:dyDescent="0.25">
      <c r="B98" s="494"/>
      <c r="C98" s="88"/>
      <c r="D98" s="365"/>
      <c r="E98" s="416"/>
      <c r="F98" s="491"/>
      <c r="G98" s="107"/>
      <c r="H98" s="491"/>
      <c r="I98" s="416"/>
      <c r="J98" s="365" t="s">
        <v>791</v>
      </c>
      <c r="K98" s="419" t="s">
        <v>1383</v>
      </c>
      <c r="L98" s="365" t="s">
        <v>1384</v>
      </c>
      <c r="M98" s="88"/>
      <c r="N98" s="88"/>
      <c r="O98" s="88"/>
      <c r="P98" s="1499" t="s">
        <v>1385</v>
      </c>
      <c r="Q98" s="1500"/>
    </row>
    <row r="99" spans="1:17" s="29" customFormat="1" ht="50.25" customHeight="1" x14ac:dyDescent="0.25">
      <c r="B99" s="500" t="s">
        <v>1376</v>
      </c>
      <c r="C99" s="493" t="s">
        <v>111</v>
      </c>
      <c r="D99" s="498" t="s">
        <v>1386</v>
      </c>
      <c r="E99" s="417">
        <v>64570185</v>
      </c>
      <c r="F99" s="499" t="s">
        <v>113</v>
      </c>
      <c r="G99" s="362" t="s">
        <v>161</v>
      </c>
      <c r="H99" s="499">
        <v>38301</v>
      </c>
      <c r="I99" s="417" t="s">
        <v>81</v>
      </c>
      <c r="J99" s="498" t="s">
        <v>1387</v>
      </c>
      <c r="K99" s="418" t="s">
        <v>1388</v>
      </c>
      <c r="L99" s="498" t="s">
        <v>136</v>
      </c>
      <c r="M99" s="493" t="s">
        <v>20</v>
      </c>
      <c r="N99" s="493" t="s">
        <v>20</v>
      </c>
      <c r="O99" s="493" t="s">
        <v>20</v>
      </c>
      <c r="P99" s="1499" t="s">
        <v>1389</v>
      </c>
      <c r="Q99" s="1500"/>
    </row>
    <row r="100" spans="1:17" s="29" customFormat="1" ht="44.25" customHeight="1" x14ac:dyDescent="0.25">
      <c r="B100" s="500" t="s">
        <v>1376</v>
      </c>
      <c r="C100" s="493" t="s">
        <v>111</v>
      </c>
      <c r="D100" s="498" t="s">
        <v>1390</v>
      </c>
      <c r="E100" s="417">
        <v>1102806852</v>
      </c>
      <c r="F100" s="499" t="s">
        <v>1372</v>
      </c>
      <c r="G100" s="362" t="s">
        <v>1391</v>
      </c>
      <c r="H100" s="499">
        <v>40616</v>
      </c>
      <c r="I100" s="417" t="s">
        <v>81</v>
      </c>
      <c r="J100" s="498" t="s">
        <v>1378</v>
      </c>
      <c r="K100" s="418"/>
      <c r="L100" s="498"/>
      <c r="M100" s="493"/>
      <c r="N100" s="493"/>
      <c r="O100" s="493"/>
      <c r="P100" s="1499" t="s">
        <v>1392</v>
      </c>
      <c r="Q100" s="1500"/>
    </row>
    <row r="101" spans="1:17" s="29" customFormat="1" ht="60" x14ac:dyDescent="0.25">
      <c r="B101" s="500" t="s">
        <v>1376</v>
      </c>
      <c r="C101" s="493" t="s">
        <v>111</v>
      </c>
      <c r="D101" s="498" t="s">
        <v>1393</v>
      </c>
      <c r="E101" s="417">
        <v>64553665</v>
      </c>
      <c r="F101" s="501" t="s">
        <v>332</v>
      </c>
      <c r="G101" s="362" t="s">
        <v>161</v>
      </c>
      <c r="H101" s="499">
        <v>34775</v>
      </c>
      <c r="I101" s="417" t="s">
        <v>81</v>
      </c>
      <c r="J101" s="498" t="s">
        <v>1394</v>
      </c>
      <c r="K101" s="418"/>
      <c r="L101" s="498"/>
      <c r="M101" s="493"/>
      <c r="N101" s="493"/>
      <c r="O101" s="493"/>
      <c r="P101" s="1499" t="s">
        <v>1394</v>
      </c>
      <c r="Q101" s="1500"/>
    </row>
    <row r="102" spans="1:17" s="29" customFormat="1" ht="45" customHeight="1" x14ac:dyDescent="0.25">
      <c r="B102" s="497"/>
      <c r="C102" s="493"/>
      <c r="D102" s="498"/>
      <c r="E102" s="417"/>
      <c r="F102" s="501"/>
      <c r="G102" s="362"/>
      <c r="H102" s="499"/>
      <c r="I102" s="417"/>
      <c r="J102" s="498" t="s">
        <v>1395</v>
      </c>
      <c r="K102" s="418">
        <v>1995</v>
      </c>
      <c r="L102" s="498" t="s">
        <v>1396</v>
      </c>
      <c r="M102" s="493" t="s">
        <v>20</v>
      </c>
      <c r="N102" s="493" t="s">
        <v>20</v>
      </c>
      <c r="O102" s="493" t="s">
        <v>20</v>
      </c>
      <c r="P102" s="1499" t="s">
        <v>1397</v>
      </c>
      <c r="Q102" s="1500"/>
    </row>
    <row r="103" spans="1:17" s="29" customFormat="1" ht="60" customHeight="1" x14ac:dyDescent="0.25">
      <c r="B103" s="500" t="s">
        <v>1376</v>
      </c>
      <c r="C103" s="493" t="s">
        <v>111</v>
      </c>
      <c r="D103" s="498" t="s">
        <v>1398</v>
      </c>
      <c r="E103" s="417">
        <v>64698669</v>
      </c>
      <c r="F103" s="501" t="s">
        <v>1372</v>
      </c>
      <c r="G103" s="362" t="s">
        <v>161</v>
      </c>
      <c r="H103" s="499">
        <v>38700</v>
      </c>
      <c r="I103" s="417" t="s">
        <v>81</v>
      </c>
      <c r="J103" s="498" t="s">
        <v>1399</v>
      </c>
      <c r="K103" s="418" t="s">
        <v>1400</v>
      </c>
      <c r="L103" s="498" t="s">
        <v>1401</v>
      </c>
      <c r="M103" s="493" t="s">
        <v>20</v>
      </c>
      <c r="N103" s="493" t="s">
        <v>20</v>
      </c>
      <c r="O103" s="493" t="s">
        <v>20</v>
      </c>
      <c r="P103" s="1499" t="s">
        <v>1402</v>
      </c>
      <c r="Q103" s="1500"/>
    </row>
    <row r="104" spans="1:17" s="29" customFormat="1" ht="30" x14ac:dyDescent="0.25">
      <c r="B104" s="2371"/>
      <c r="C104" s="493"/>
      <c r="D104" s="498"/>
      <c r="E104" s="417"/>
      <c r="F104" s="501"/>
      <c r="G104" s="362"/>
      <c r="H104" s="499"/>
      <c r="I104" s="417"/>
      <c r="J104" s="498" t="s">
        <v>1403</v>
      </c>
      <c r="K104" s="418" t="s">
        <v>1404</v>
      </c>
      <c r="L104" s="498" t="s">
        <v>274</v>
      </c>
      <c r="M104" s="493"/>
      <c r="N104" s="493"/>
      <c r="O104" s="493"/>
      <c r="P104" s="419"/>
      <c r="Q104" s="419"/>
    </row>
    <row r="105" spans="1:17" s="29" customFormat="1" ht="60" x14ac:dyDescent="0.25">
      <c r="B105" s="2372"/>
      <c r="C105" s="88"/>
      <c r="D105" s="365"/>
      <c r="E105" s="416"/>
      <c r="F105" s="495"/>
      <c r="G105" s="107"/>
      <c r="H105" s="491"/>
      <c r="I105" s="416"/>
      <c r="J105" s="365" t="s">
        <v>1405</v>
      </c>
      <c r="K105" s="419">
        <v>2007</v>
      </c>
      <c r="L105" s="365" t="s">
        <v>274</v>
      </c>
      <c r="M105" s="88"/>
      <c r="N105" s="88"/>
      <c r="O105" s="88"/>
      <c r="P105" s="1499" t="s">
        <v>1406</v>
      </c>
      <c r="Q105" s="1500"/>
    </row>
    <row r="106" spans="1:17" s="29" customFormat="1" ht="75" x14ac:dyDescent="0.25">
      <c r="B106" s="2373"/>
      <c r="C106" s="88"/>
      <c r="D106" s="365"/>
      <c r="E106" s="416"/>
      <c r="F106" s="495"/>
      <c r="G106" s="107"/>
      <c r="H106" s="491"/>
      <c r="I106" s="416"/>
      <c r="J106" s="365" t="s">
        <v>1407</v>
      </c>
      <c r="K106" s="419" t="s">
        <v>1408</v>
      </c>
      <c r="L106" s="365" t="s">
        <v>1409</v>
      </c>
      <c r="M106" s="88"/>
      <c r="N106" s="88"/>
      <c r="O106" s="88"/>
      <c r="P106" s="1499" t="s">
        <v>1410</v>
      </c>
      <c r="Q106" s="1500"/>
    </row>
    <row r="107" spans="1:17" s="29" customFormat="1" ht="30" customHeight="1" x14ac:dyDescent="0.25">
      <c r="B107" s="500" t="s">
        <v>1447</v>
      </c>
      <c r="C107" s="493" t="s">
        <v>726</v>
      </c>
      <c r="D107" s="498" t="s">
        <v>1411</v>
      </c>
      <c r="E107" s="417">
        <v>64522091</v>
      </c>
      <c r="F107" s="501" t="s">
        <v>113</v>
      </c>
      <c r="G107" s="362" t="s">
        <v>161</v>
      </c>
      <c r="H107" s="499">
        <v>41812</v>
      </c>
      <c r="I107" s="417" t="s">
        <v>81</v>
      </c>
      <c r="J107" s="498"/>
      <c r="K107" s="418"/>
      <c r="L107" s="498"/>
      <c r="M107" s="493"/>
      <c r="N107" s="493"/>
      <c r="O107" s="493"/>
      <c r="P107" s="1499" t="s">
        <v>1412</v>
      </c>
      <c r="Q107" s="1500"/>
    </row>
    <row r="108" spans="1:17" ht="26.25" x14ac:dyDescent="0.25">
      <c r="B108" s="2374" t="s">
        <v>143</v>
      </c>
      <c r="C108" s="2374"/>
      <c r="D108" s="2374"/>
      <c r="E108" s="2374"/>
      <c r="F108" s="2374"/>
      <c r="G108" s="2374"/>
      <c r="H108" s="2374"/>
      <c r="I108" s="2374"/>
      <c r="J108" s="2374"/>
      <c r="K108" s="2374"/>
      <c r="L108" s="2374"/>
      <c r="M108" s="2374"/>
      <c r="N108" s="2374"/>
      <c r="O108" s="88"/>
    </row>
    <row r="111" spans="1:17" ht="30" x14ac:dyDescent="0.25">
      <c r="B111" s="473" t="s">
        <v>19</v>
      </c>
      <c r="C111" s="473" t="s">
        <v>144</v>
      </c>
      <c r="D111" s="1464" t="s">
        <v>77</v>
      </c>
      <c r="E111" s="1466"/>
    </row>
    <row r="112" spans="1:17" x14ac:dyDescent="0.25">
      <c r="B112" s="365" t="s">
        <v>145</v>
      </c>
      <c r="C112" s="416" t="s">
        <v>20</v>
      </c>
      <c r="D112" s="1499"/>
      <c r="E112" s="1500"/>
      <c r="I112" s="88"/>
      <c r="J112" s="82">
        <f>0.23+0.46+3</f>
        <v>3.69</v>
      </c>
    </row>
    <row r="115" spans="1:26" ht="26.25" x14ac:dyDescent="0.25">
      <c r="B115" s="1457" t="s">
        <v>146</v>
      </c>
      <c r="C115" s="1458"/>
      <c r="D115" s="1458"/>
      <c r="E115" s="1458"/>
      <c r="F115" s="1458"/>
      <c r="G115" s="1458"/>
      <c r="H115" s="1458"/>
      <c r="I115" s="1458"/>
      <c r="J115" s="1458"/>
      <c r="K115" s="1458"/>
      <c r="L115" s="1458"/>
      <c r="M115" s="1458"/>
      <c r="N115" s="1458"/>
      <c r="O115" s="1458"/>
      <c r="P115" s="1458"/>
    </row>
    <row r="117" spans="1:26" ht="15.75" thickBot="1" x14ac:dyDescent="0.3"/>
    <row r="118" spans="1:26" ht="27" thickBot="1" x14ac:dyDescent="0.3">
      <c r="B118" s="1459" t="s">
        <v>147</v>
      </c>
      <c r="C118" s="1460"/>
      <c r="D118" s="1460"/>
      <c r="E118" s="1460"/>
      <c r="F118" s="1460"/>
      <c r="G118" s="1460"/>
      <c r="H118" s="1460"/>
      <c r="I118" s="1460"/>
      <c r="J118" s="1460"/>
      <c r="K118" s="1460"/>
      <c r="L118" s="1460"/>
      <c r="M118" s="1460"/>
      <c r="N118" s="1461"/>
    </row>
    <row r="120" spans="1:26" ht="15.75" thickBot="1" x14ac:dyDescent="0.3">
      <c r="M120" s="446"/>
      <c r="N120" s="446"/>
    </row>
    <row r="121" spans="1:26" s="13" customFormat="1" ht="60.75" thickBot="1" x14ac:dyDescent="0.3">
      <c r="B121" s="447" t="s">
        <v>35</v>
      </c>
      <c r="C121" s="447" t="s">
        <v>36</v>
      </c>
      <c r="D121" s="447" t="s">
        <v>37</v>
      </c>
      <c r="E121" s="447" t="s">
        <v>38</v>
      </c>
      <c r="F121" s="447" t="s">
        <v>39</v>
      </c>
      <c r="G121" s="447" t="s">
        <v>40</v>
      </c>
      <c r="H121" s="447" t="s">
        <v>41</v>
      </c>
      <c r="I121" s="447" t="s">
        <v>42</v>
      </c>
      <c r="J121" s="447" t="s">
        <v>43</v>
      </c>
      <c r="K121" s="447" t="s">
        <v>44</v>
      </c>
      <c r="L121" s="447" t="s">
        <v>45</v>
      </c>
      <c r="M121" s="448" t="s">
        <v>46</v>
      </c>
      <c r="N121" s="447" t="s">
        <v>47</v>
      </c>
      <c r="O121" s="447" t="s">
        <v>48</v>
      </c>
      <c r="P121" s="449" t="s">
        <v>49</v>
      </c>
      <c r="Q121" s="449" t="s">
        <v>50</v>
      </c>
    </row>
    <row r="122" spans="1:26" s="670" customFormat="1" ht="38.25" x14ac:dyDescent="0.25">
      <c r="A122" s="667">
        <v>1</v>
      </c>
      <c r="B122" s="520" t="s">
        <v>1413</v>
      </c>
      <c r="C122" s="522" t="s">
        <v>1413</v>
      </c>
      <c r="D122" s="522" t="s">
        <v>1414</v>
      </c>
      <c r="E122" s="520" t="s">
        <v>1415</v>
      </c>
      <c r="F122" s="678" t="s">
        <v>20</v>
      </c>
      <c r="G122" s="541">
        <v>1</v>
      </c>
      <c r="H122" s="681" t="s">
        <v>1416</v>
      </c>
      <c r="I122" s="679" t="s">
        <v>1374</v>
      </c>
      <c r="J122" s="527" t="s">
        <v>21</v>
      </c>
      <c r="K122" s="678"/>
      <c r="L122" s="527">
        <v>12</v>
      </c>
      <c r="M122" s="527">
        <v>1580</v>
      </c>
      <c r="N122" s="527">
        <v>1580</v>
      </c>
      <c r="O122" s="668">
        <v>236513880</v>
      </c>
      <c r="P122" s="682">
        <v>930</v>
      </c>
      <c r="Q122" s="533"/>
      <c r="R122" s="683"/>
      <c r="S122" s="669"/>
      <c r="T122" s="669"/>
      <c r="U122" s="669"/>
      <c r="V122" s="669"/>
      <c r="W122" s="669"/>
      <c r="X122" s="669"/>
      <c r="Y122" s="669"/>
      <c r="Z122" s="669"/>
    </row>
    <row r="123" spans="1:26" s="670" customFormat="1" ht="38.25" x14ac:dyDescent="0.25">
      <c r="A123" s="667">
        <f>+A122+1</f>
        <v>2</v>
      </c>
      <c r="B123" s="520" t="s">
        <v>1413</v>
      </c>
      <c r="C123" s="522" t="s">
        <v>1413</v>
      </c>
      <c r="D123" s="522" t="s">
        <v>1417</v>
      </c>
      <c r="E123" s="520" t="s">
        <v>1374</v>
      </c>
      <c r="F123" s="527" t="s">
        <v>21</v>
      </c>
      <c r="G123" s="541">
        <v>1</v>
      </c>
      <c r="H123" s="679" t="s">
        <v>1374</v>
      </c>
      <c r="I123" s="679" t="s">
        <v>1374</v>
      </c>
      <c r="J123" s="527" t="s">
        <v>21</v>
      </c>
      <c r="K123" s="527"/>
      <c r="L123" s="527">
        <v>0</v>
      </c>
      <c r="M123" s="527" t="s">
        <v>1374</v>
      </c>
      <c r="N123" s="527" t="s">
        <v>1374</v>
      </c>
      <c r="O123" s="527" t="s">
        <v>1374</v>
      </c>
      <c r="P123" s="682">
        <v>931</v>
      </c>
      <c r="Q123" s="684" t="s">
        <v>1452</v>
      </c>
      <c r="R123" s="683"/>
      <c r="S123" s="669"/>
      <c r="T123" s="669"/>
      <c r="U123" s="669"/>
      <c r="V123" s="669"/>
      <c r="W123" s="669"/>
      <c r="X123" s="669"/>
      <c r="Y123" s="669"/>
      <c r="Z123" s="669"/>
    </row>
    <row r="124" spans="1:26" s="670" customFormat="1" ht="38.25" x14ac:dyDescent="0.25">
      <c r="A124" s="667"/>
      <c r="B124" s="520" t="s">
        <v>1413</v>
      </c>
      <c r="C124" s="522" t="s">
        <v>1413</v>
      </c>
      <c r="D124" s="522" t="s">
        <v>1417</v>
      </c>
      <c r="E124" s="680" t="s">
        <v>1374</v>
      </c>
      <c r="F124" s="528"/>
      <c r="G124" s="671"/>
      <c r="H124" s="672"/>
      <c r="I124" s="672"/>
      <c r="J124" s="673"/>
      <c r="K124" s="529"/>
      <c r="L124" s="529">
        <v>0</v>
      </c>
      <c r="M124" s="674"/>
      <c r="N124" s="529"/>
      <c r="O124" s="682"/>
      <c r="P124" s="682" t="s">
        <v>1418</v>
      </c>
      <c r="Q124" s="684"/>
      <c r="R124" s="683"/>
      <c r="S124" s="669"/>
      <c r="T124" s="669"/>
      <c r="U124" s="669"/>
      <c r="V124" s="669"/>
      <c r="W124" s="669"/>
      <c r="X124" s="669"/>
      <c r="Y124" s="669"/>
      <c r="Z124" s="669"/>
    </row>
    <row r="125" spans="1:26" s="670" customFormat="1" ht="38.25" x14ac:dyDescent="0.25">
      <c r="A125" s="667"/>
      <c r="B125" s="520" t="s">
        <v>1413</v>
      </c>
      <c r="C125" s="522" t="s">
        <v>1413</v>
      </c>
      <c r="D125" s="522" t="s">
        <v>1417</v>
      </c>
      <c r="E125" s="520" t="s">
        <v>1419</v>
      </c>
      <c r="F125" s="527" t="s">
        <v>21</v>
      </c>
      <c r="G125" s="671">
        <v>1</v>
      </c>
      <c r="H125" s="672"/>
      <c r="I125" s="672">
        <v>38351</v>
      </c>
      <c r="J125" s="673" t="s">
        <v>21</v>
      </c>
      <c r="K125" s="530"/>
      <c r="L125" s="530">
        <v>0</v>
      </c>
      <c r="M125" s="527" t="s">
        <v>1374</v>
      </c>
      <c r="N125" s="527" t="s">
        <v>1374</v>
      </c>
      <c r="O125" s="685">
        <v>10000000</v>
      </c>
      <c r="P125" s="682">
        <v>936</v>
      </c>
      <c r="Q125" s="684"/>
      <c r="R125" s="683"/>
      <c r="S125" s="669"/>
      <c r="T125" s="669"/>
      <c r="U125" s="669"/>
      <c r="V125" s="669"/>
      <c r="W125" s="669"/>
      <c r="X125" s="669"/>
      <c r="Y125" s="669"/>
      <c r="Z125" s="669"/>
    </row>
    <row r="126" spans="1:26" s="670" customFormat="1" ht="38.25" x14ac:dyDescent="0.25">
      <c r="A126" s="667"/>
      <c r="B126" s="520" t="s">
        <v>1413</v>
      </c>
      <c r="C126" s="522" t="s">
        <v>1413</v>
      </c>
      <c r="D126" s="522" t="s">
        <v>1420</v>
      </c>
      <c r="E126" s="520" t="s">
        <v>1421</v>
      </c>
      <c r="F126" s="675"/>
      <c r="G126" s="671"/>
      <c r="H126" s="672">
        <v>39630</v>
      </c>
      <c r="I126" s="672">
        <v>40057</v>
      </c>
      <c r="J126" s="673" t="s">
        <v>21</v>
      </c>
      <c r="K126" s="676"/>
      <c r="L126" s="677">
        <v>0</v>
      </c>
      <c r="M126" s="527" t="s">
        <v>1374</v>
      </c>
      <c r="N126" s="527" t="s">
        <v>1374</v>
      </c>
      <c r="O126" s="685">
        <v>14998998</v>
      </c>
      <c r="P126" s="682">
        <v>940</v>
      </c>
      <c r="Q126" s="686"/>
      <c r="R126" s="683"/>
      <c r="S126" s="669"/>
      <c r="T126" s="669"/>
      <c r="U126" s="669"/>
      <c r="V126" s="669"/>
      <c r="W126" s="669"/>
      <c r="X126" s="669"/>
      <c r="Y126" s="669"/>
      <c r="Z126" s="669"/>
    </row>
    <row r="127" spans="1:26" s="62" customFormat="1" x14ac:dyDescent="0.25">
      <c r="A127" s="50"/>
      <c r="B127" s="71"/>
      <c r="C127" s="72"/>
      <c r="D127" s="71"/>
      <c r="E127" s="228"/>
      <c r="F127" s="73"/>
      <c r="G127" s="73"/>
      <c r="H127" s="73"/>
      <c r="I127" s="74"/>
      <c r="J127" s="74"/>
      <c r="K127" s="74"/>
      <c r="L127" s="74"/>
      <c r="M127" s="75"/>
      <c r="N127" s="75"/>
      <c r="O127" s="230"/>
      <c r="P127" s="230"/>
      <c r="Q127" s="687"/>
      <c r="R127" s="688"/>
      <c r="S127" s="61"/>
      <c r="T127" s="61"/>
      <c r="U127" s="61"/>
      <c r="V127" s="61"/>
      <c r="W127" s="61"/>
      <c r="X127" s="61"/>
      <c r="Y127" s="61"/>
      <c r="Z127" s="61"/>
    </row>
    <row r="128" spans="1:26" s="62" customFormat="1" x14ac:dyDescent="0.25">
      <c r="A128" s="50"/>
      <c r="B128" s="71"/>
      <c r="C128" s="72"/>
      <c r="D128" s="71"/>
      <c r="E128" s="228"/>
      <c r="F128" s="73"/>
      <c r="G128" s="73"/>
      <c r="H128" s="73"/>
      <c r="I128" s="74"/>
      <c r="J128" s="74"/>
      <c r="K128" s="74"/>
      <c r="L128" s="74"/>
      <c r="M128" s="75"/>
      <c r="N128" s="75"/>
      <c r="O128" s="230"/>
      <c r="P128" s="230"/>
      <c r="Q128" s="687"/>
      <c r="R128" s="688"/>
      <c r="S128" s="61"/>
      <c r="T128" s="61"/>
      <c r="U128" s="61"/>
      <c r="V128" s="61"/>
      <c r="W128" s="61"/>
      <c r="X128" s="61"/>
      <c r="Y128" s="61"/>
      <c r="Z128" s="61"/>
    </row>
    <row r="129" spans="1:18" s="62" customFormat="1" x14ac:dyDescent="0.25">
      <c r="A129" s="50"/>
      <c r="B129" s="78"/>
      <c r="C129" s="72"/>
      <c r="D129" s="71"/>
      <c r="E129" s="228"/>
      <c r="F129" s="73"/>
      <c r="G129" s="73"/>
      <c r="H129" s="73"/>
      <c r="I129" s="74"/>
      <c r="J129" s="74"/>
      <c r="K129" s="79"/>
      <c r="L129" s="79"/>
      <c r="M129" s="251"/>
      <c r="N129" s="79"/>
      <c r="O129" s="230"/>
      <c r="P129" s="230"/>
      <c r="Q129" s="50"/>
      <c r="R129" s="411"/>
    </row>
    <row r="130" spans="1:18" x14ac:dyDescent="0.25">
      <c r="E130" s="83"/>
    </row>
    <row r="131" spans="1:18" ht="18.75" x14ac:dyDescent="0.25">
      <c r="B131" s="86" t="s">
        <v>151</v>
      </c>
      <c r="C131" s="87" t="s">
        <v>1109</v>
      </c>
      <c r="H131" s="89"/>
      <c r="I131" s="89"/>
      <c r="J131" s="89"/>
      <c r="K131" s="89"/>
      <c r="L131" s="89"/>
      <c r="M131" s="89"/>
    </row>
    <row r="133" spans="1:18" ht="15.75" thickBot="1" x14ac:dyDescent="0.3"/>
    <row r="134" spans="1:18" ht="30.75" thickBot="1" x14ac:dyDescent="0.3">
      <c r="B134" s="502" t="s">
        <v>152</v>
      </c>
      <c r="C134" s="503" t="s">
        <v>153</v>
      </c>
      <c r="D134" s="502" t="s">
        <v>29</v>
      </c>
      <c r="E134" s="503" t="s">
        <v>154</v>
      </c>
    </row>
    <row r="135" spans="1:18" x14ac:dyDescent="0.25">
      <c r="B135" s="66" t="s">
        <v>155</v>
      </c>
      <c r="C135" s="504">
        <v>20</v>
      </c>
      <c r="D135" s="504">
        <v>0</v>
      </c>
      <c r="E135" s="1462">
        <f>+D135+D136+D137</f>
        <v>0</v>
      </c>
    </row>
    <row r="136" spans="1:18" x14ac:dyDescent="0.25">
      <c r="B136" s="66" t="s">
        <v>156</v>
      </c>
      <c r="C136" s="416">
        <v>30</v>
      </c>
      <c r="D136" s="416">
        <v>0</v>
      </c>
      <c r="E136" s="1454"/>
    </row>
    <row r="137" spans="1:18" ht="15.75" thickBot="1" x14ac:dyDescent="0.3">
      <c r="B137" s="66" t="s">
        <v>157</v>
      </c>
      <c r="C137" s="505">
        <v>40</v>
      </c>
      <c r="D137" s="505">
        <v>0</v>
      </c>
      <c r="E137" s="1463"/>
    </row>
    <row r="139" spans="1:18" ht="15.75" thickBot="1" x14ac:dyDescent="0.3"/>
    <row r="140" spans="1:18" ht="27" thickBot="1" x14ac:dyDescent="0.3">
      <c r="B140" s="1459" t="s">
        <v>158</v>
      </c>
      <c r="C140" s="1460"/>
      <c r="D140" s="1460"/>
      <c r="E140" s="1460"/>
      <c r="F140" s="1460"/>
      <c r="G140" s="1460"/>
      <c r="H140" s="1460"/>
      <c r="I140" s="1460"/>
      <c r="J140" s="1460"/>
      <c r="K140" s="1460"/>
      <c r="L140" s="1460"/>
      <c r="M140" s="1460"/>
      <c r="N140" s="1461"/>
    </row>
    <row r="142" spans="1:18" ht="75" x14ac:dyDescent="0.25">
      <c r="B142" s="472" t="s">
        <v>87</v>
      </c>
      <c r="C142" s="472" t="s">
        <v>88</v>
      </c>
      <c r="D142" s="472" t="s">
        <v>89</v>
      </c>
      <c r="E142" s="472" t="s">
        <v>90</v>
      </c>
      <c r="F142" s="472" t="s">
        <v>91</v>
      </c>
      <c r="G142" s="472" t="s">
        <v>92</v>
      </c>
      <c r="H142" s="472" t="s">
        <v>93</v>
      </c>
      <c r="I142" s="472" t="s">
        <v>94</v>
      </c>
      <c r="J142" s="1464" t="s">
        <v>95</v>
      </c>
      <c r="K142" s="1465"/>
      <c r="L142" s="1466"/>
      <c r="M142" s="472" t="s">
        <v>96</v>
      </c>
      <c r="N142" s="472" t="s">
        <v>97</v>
      </c>
      <c r="O142" s="472" t="s">
        <v>98</v>
      </c>
      <c r="P142" s="1464" t="s">
        <v>77</v>
      </c>
      <c r="Q142" s="1466"/>
    </row>
    <row r="143" spans="1:18" ht="45" x14ac:dyDescent="0.25">
      <c r="B143" s="486" t="s">
        <v>1423</v>
      </c>
      <c r="C143" s="506" t="s">
        <v>1424</v>
      </c>
      <c r="D143" s="107" t="s">
        <v>1425</v>
      </c>
      <c r="E143" s="97">
        <v>1102803801</v>
      </c>
      <c r="F143" s="107" t="s">
        <v>1312</v>
      </c>
      <c r="G143" s="107" t="s">
        <v>161</v>
      </c>
      <c r="H143" s="188">
        <v>41264</v>
      </c>
      <c r="I143" s="478" t="s">
        <v>81</v>
      </c>
      <c r="J143" s="360" t="s">
        <v>1426</v>
      </c>
      <c r="K143" s="269" t="s">
        <v>1427</v>
      </c>
      <c r="L143" s="269" t="s">
        <v>1428</v>
      </c>
      <c r="M143" s="88" t="s">
        <v>20</v>
      </c>
      <c r="N143" s="88" t="s">
        <v>20</v>
      </c>
      <c r="O143" s="88" t="s">
        <v>20</v>
      </c>
      <c r="P143" s="1499"/>
      <c r="Q143" s="1500"/>
    </row>
    <row r="144" spans="1:18" ht="30" x14ac:dyDescent="0.25">
      <c r="B144" s="486" t="s">
        <v>1429</v>
      </c>
      <c r="C144" s="506" t="s">
        <v>1424</v>
      </c>
      <c r="D144" s="107" t="s">
        <v>1430</v>
      </c>
      <c r="E144" s="97">
        <v>64544898</v>
      </c>
      <c r="F144" s="97" t="s">
        <v>379</v>
      </c>
      <c r="G144" s="107" t="s">
        <v>1431</v>
      </c>
      <c r="H144" s="485">
        <v>37939</v>
      </c>
      <c r="I144" s="478" t="s">
        <v>81</v>
      </c>
      <c r="J144" s="107"/>
      <c r="K144" s="107"/>
      <c r="L144" s="107"/>
      <c r="M144" s="88" t="s">
        <v>20</v>
      </c>
      <c r="N144" s="88" t="s">
        <v>21</v>
      </c>
      <c r="O144" s="88" t="s">
        <v>20</v>
      </c>
      <c r="P144" s="1499"/>
      <c r="Q144" s="1500"/>
    </row>
    <row r="145" spans="2:17" x14ac:dyDescent="0.25">
      <c r="B145" s="486"/>
      <c r="C145" s="107"/>
      <c r="D145" s="107"/>
      <c r="E145" s="212"/>
      <c r="F145" s="107"/>
      <c r="G145" s="107"/>
      <c r="H145" s="480"/>
      <c r="I145" s="478"/>
      <c r="J145" s="107"/>
      <c r="K145" s="107"/>
      <c r="L145" s="107"/>
      <c r="M145" s="88"/>
      <c r="N145" s="88"/>
      <c r="O145" s="88"/>
      <c r="P145" s="1448"/>
      <c r="Q145" s="1449"/>
    </row>
    <row r="146" spans="2:17" x14ac:dyDescent="0.25">
      <c r="B146" s="107"/>
      <c r="C146" s="107"/>
      <c r="D146" s="97"/>
      <c r="E146" s="97"/>
      <c r="F146" s="107"/>
      <c r="G146" s="107"/>
      <c r="H146" s="480"/>
      <c r="I146" s="95"/>
      <c r="J146" s="107"/>
      <c r="K146" s="107"/>
      <c r="L146" s="107"/>
      <c r="M146" s="88"/>
      <c r="N146" s="88"/>
      <c r="O146" s="88"/>
      <c r="P146" s="475"/>
      <c r="Q146" s="476"/>
    </row>
    <row r="147" spans="2:17" x14ac:dyDescent="0.25">
      <c r="B147" s="107"/>
      <c r="C147" s="97"/>
      <c r="D147" s="97"/>
      <c r="E147" s="107"/>
      <c r="F147" s="479"/>
      <c r="G147" s="478"/>
      <c r="H147" s="107"/>
      <c r="I147" s="107"/>
      <c r="J147" s="107"/>
      <c r="K147" s="365"/>
      <c r="L147" s="365"/>
      <c r="M147" s="88"/>
      <c r="N147" s="1499"/>
      <c r="O147" s="1500"/>
      <c r="P147" s="1448"/>
      <c r="Q147" s="1449"/>
    </row>
    <row r="148" spans="2:17" x14ac:dyDescent="0.25">
      <c r="B148" s="107"/>
      <c r="C148" s="107"/>
      <c r="D148" s="107"/>
      <c r="E148" s="97"/>
      <c r="F148" s="107"/>
      <c r="G148" s="107"/>
      <c r="H148" s="480"/>
      <c r="I148" s="95"/>
      <c r="J148" s="107"/>
      <c r="K148" s="107"/>
      <c r="L148" s="107"/>
      <c r="M148" s="88"/>
      <c r="N148" s="88"/>
      <c r="O148" s="88"/>
      <c r="P148" s="475"/>
      <c r="Q148" s="476"/>
    </row>
    <row r="149" spans="2:17" x14ac:dyDescent="0.25">
      <c r="B149" s="107"/>
      <c r="C149" s="107"/>
      <c r="D149" s="107"/>
      <c r="E149" s="97"/>
      <c r="F149" s="97"/>
      <c r="G149" s="97"/>
      <c r="H149" s="480"/>
      <c r="I149" s="95"/>
      <c r="J149" s="107"/>
      <c r="K149" s="107"/>
      <c r="L149" s="107"/>
      <c r="M149" s="88"/>
      <c r="N149" s="88"/>
      <c r="O149" s="88"/>
      <c r="P149" s="1448"/>
      <c r="Q149" s="1449"/>
    </row>
    <row r="150" spans="2:17" x14ac:dyDescent="0.25">
      <c r="B150" s="107"/>
      <c r="C150" s="107"/>
      <c r="D150" s="107"/>
      <c r="E150" s="97"/>
      <c r="F150" s="97"/>
      <c r="G150" s="97"/>
      <c r="H150" s="480"/>
      <c r="I150" s="95"/>
      <c r="J150" s="107"/>
      <c r="K150" s="107"/>
      <c r="L150" s="107"/>
      <c r="M150" s="88"/>
      <c r="N150" s="88"/>
      <c r="O150" s="88"/>
      <c r="P150" s="416"/>
      <c r="Q150" s="416"/>
    </row>
    <row r="151" spans="2:17" x14ac:dyDescent="0.25">
      <c r="B151" s="107"/>
      <c r="C151" s="107"/>
      <c r="D151" s="107"/>
      <c r="E151" s="97"/>
      <c r="F151" s="97"/>
      <c r="G151" s="97"/>
      <c r="H151" s="480"/>
      <c r="I151" s="95"/>
      <c r="J151" s="107"/>
      <c r="K151" s="107"/>
      <c r="L151" s="107"/>
      <c r="M151" s="88"/>
      <c r="N151" s="88"/>
      <c r="O151" s="88"/>
      <c r="P151" s="416"/>
      <c r="Q151" s="416"/>
    </row>
    <row r="152" spans="2:17" x14ac:dyDescent="0.25">
      <c r="B152" s="107"/>
      <c r="C152" s="107"/>
      <c r="D152" s="107"/>
      <c r="E152" s="97"/>
      <c r="F152" s="97"/>
      <c r="G152" s="97"/>
      <c r="H152" s="480"/>
      <c r="I152" s="95"/>
      <c r="J152" s="107"/>
      <c r="K152" s="107"/>
      <c r="L152" s="107"/>
      <c r="M152" s="88"/>
      <c r="N152" s="88"/>
      <c r="O152" s="88"/>
      <c r="P152" s="416"/>
      <c r="Q152" s="416"/>
    </row>
    <row r="153" spans="2:17" x14ac:dyDescent="0.25">
      <c r="B153" s="107"/>
      <c r="C153" s="107"/>
      <c r="D153" s="107"/>
      <c r="E153" s="97"/>
      <c r="F153" s="97"/>
      <c r="G153" s="97"/>
      <c r="H153" s="480"/>
      <c r="I153" s="95"/>
      <c r="J153" s="107"/>
      <c r="K153" s="107"/>
      <c r="L153" s="107"/>
      <c r="M153" s="88"/>
      <c r="N153" s="88"/>
      <c r="O153" s="88"/>
      <c r="P153" s="416"/>
      <c r="Q153" s="416"/>
    </row>
    <row r="156" spans="2:17" ht="15.75" thickBot="1" x14ac:dyDescent="0.3"/>
    <row r="157" spans="2:17" ht="30" x14ac:dyDescent="0.25">
      <c r="B157" s="421" t="s">
        <v>19</v>
      </c>
      <c r="C157" s="421" t="s">
        <v>152</v>
      </c>
      <c r="D157" s="472" t="s">
        <v>153</v>
      </c>
      <c r="E157" s="421" t="s">
        <v>29</v>
      </c>
      <c r="F157" s="503" t="s">
        <v>182</v>
      </c>
      <c r="G157" s="507"/>
    </row>
    <row r="158" spans="2:17" ht="108" x14ac:dyDescent="0.2">
      <c r="B158" s="1455" t="s">
        <v>183</v>
      </c>
      <c r="C158" s="508" t="s">
        <v>184</v>
      </c>
      <c r="D158" s="416">
        <v>25</v>
      </c>
      <c r="E158" s="416">
        <v>0</v>
      </c>
      <c r="F158" s="1422">
        <f>D145+E158+E159+E160</f>
        <v>0</v>
      </c>
      <c r="G158" s="509"/>
    </row>
    <row r="159" spans="2:17" ht="96" x14ac:dyDescent="0.2">
      <c r="B159" s="1455"/>
      <c r="C159" s="508" t="s">
        <v>185</v>
      </c>
      <c r="D159" s="419">
        <v>25</v>
      </c>
      <c r="E159" s="416">
        <v>0</v>
      </c>
      <c r="F159" s="1456"/>
      <c r="G159" s="509"/>
    </row>
    <row r="160" spans="2:17" ht="60" x14ac:dyDescent="0.2">
      <c r="B160" s="1455"/>
      <c r="C160" s="508" t="s">
        <v>186</v>
      </c>
      <c r="D160" s="416">
        <v>10</v>
      </c>
      <c r="E160" s="416">
        <v>0</v>
      </c>
      <c r="F160" s="1423"/>
      <c r="G160" s="509"/>
    </row>
    <row r="161" spans="2:5" x14ac:dyDescent="0.25">
      <c r="C161" s="442"/>
    </row>
    <row r="164" spans="2:5" x14ac:dyDescent="0.25">
      <c r="B164" s="441" t="s">
        <v>187</v>
      </c>
    </row>
    <row r="167" spans="2:5" x14ac:dyDescent="0.25">
      <c r="B167" s="443" t="s">
        <v>19</v>
      </c>
      <c r="C167" s="443" t="s">
        <v>28</v>
      </c>
      <c r="D167" s="421" t="s">
        <v>29</v>
      </c>
      <c r="E167" s="421" t="s">
        <v>30</v>
      </c>
    </row>
    <row r="168" spans="2:5" ht="28.5" x14ac:dyDescent="0.25">
      <c r="B168" s="444" t="s">
        <v>188</v>
      </c>
      <c r="C168" s="422">
        <v>40</v>
      </c>
      <c r="D168" s="416">
        <v>0</v>
      </c>
      <c r="E168" s="1445">
        <f>+D168+D169</f>
        <v>0</v>
      </c>
    </row>
    <row r="169" spans="2:5" ht="42.75" x14ac:dyDescent="0.25">
      <c r="B169" s="444" t="s">
        <v>189</v>
      </c>
      <c r="C169" s="422">
        <v>60</v>
      </c>
      <c r="D169" s="416">
        <v>0</v>
      </c>
      <c r="E169" s="1446"/>
    </row>
    <row r="174" spans="2:5" x14ac:dyDescent="0.25">
      <c r="D174" s="82">
        <v>0</v>
      </c>
    </row>
  </sheetData>
  <mergeCells count="55">
    <mergeCell ref="C9:N9"/>
    <mergeCell ref="B2:P2"/>
    <mergeCell ref="B4:P4"/>
    <mergeCell ref="C6:N6"/>
    <mergeCell ref="C7:N7"/>
    <mergeCell ref="C8:N8"/>
    <mergeCell ref="C10:E10"/>
    <mergeCell ref="B14:C21"/>
    <mergeCell ref="B22:C22"/>
    <mergeCell ref="E40:E41"/>
    <mergeCell ref="M45:N45"/>
    <mergeCell ref="B85:N85"/>
    <mergeCell ref="J90:L90"/>
    <mergeCell ref="P90:Q90"/>
    <mergeCell ref="B57:B58"/>
    <mergeCell ref="C57:C58"/>
    <mergeCell ref="D57:E57"/>
    <mergeCell ref="C61:N61"/>
    <mergeCell ref="B63:N63"/>
    <mergeCell ref="O66:P66"/>
    <mergeCell ref="E135:E137"/>
    <mergeCell ref="P102:Q102"/>
    <mergeCell ref="P103:Q103"/>
    <mergeCell ref="D111:E111"/>
    <mergeCell ref="D112:E112"/>
    <mergeCell ref="B115:P115"/>
    <mergeCell ref="B118:N118"/>
    <mergeCell ref="B104:B106"/>
    <mergeCell ref="P105:Q105"/>
    <mergeCell ref="P106:Q106"/>
    <mergeCell ref="P107:Q107"/>
    <mergeCell ref="B108:N108"/>
    <mergeCell ref="N147:O147"/>
    <mergeCell ref="B158:B160"/>
    <mergeCell ref="F158:F160"/>
    <mergeCell ref="E168:E169"/>
    <mergeCell ref="B140:N140"/>
    <mergeCell ref="J142:L142"/>
    <mergeCell ref="P149:Q149"/>
    <mergeCell ref="P147:Q147"/>
    <mergeCell ref="P145:Q145"/>
    <mergeCell ref="P144:Q144"/>
    <mergeCell ref="P143:Q143"/>
    <mergeCell ref="P91:Q91"/>
    <mergeCell ref="P142:Q142"/>
    <mergeCell ref="P96:Q96"/>
    <mergeCell ref="P97:Q97"/>
    <mergeCell ref="P98:Q98"/>
    <mergeCell ref="P99:Q99"/>
    <mergeCell ref="P100:Q100"/>
    <mergeCell ref="P101:Q101"/>
    <mergeCell ref="P95:Q95"/>
    <mergeCell ref="P92:Q92"/>
    <mergeCell ref="P93:Q93"/>
    <mergeCell ref="P94:Q94"/>
  </mergeCells>
  <dataValidations count="2">
    <dataValidation type="decimal" allowBlank="1" showInputMessage="1" showErrorMessage="1" sqref="WVH983085 WBP983085 VRT983085 VHX983085 UYB983085 UOF983085 UEJ983085 TUN983085 TKR983085 TAV983085 SQZ983085 SHD983085 RXH983085 RNL983085 RDP983085 QTT983085 QJX983085 QAB983085 PQF983085 PGJ983085 OWN983085 OMR983085 OCV983085 NSZ983085 NJD983085 MZH983085 MPL983085 MFP983085 LVT983085 LLX983085 LCB983085 KSF983085 KIJ983085 JYN983085 JOR983085 JEV983085 IUZ983085 ILD983085 IBH983085 HRL983085 HHP983085 GXT983085 GNX983085 GEB983085 FUF983085 FKJ983085 FAN983085 EQR983085 EGV983085 DWZ983085 DND983085 DDH983085 CTL983085 CJP983085 BZT983085 BPX983085 BGB983085 AWF983085 AMJ983085 ACN983085 SR983085 IV983085 C983085 WVH917549 WLL917549 WBP917549 VRT917549 VHX917549 UYB917549 UOF917549 UEJ917549 TUN917549 TKR917549 TAV917549 SQZ917549 SHD917549 RXH917549 RNL917549 RDP917549 QTT917549 QJX917549 QAB917549 PQF917549 PGJ917549 OWN917549 OMR917549 OCV917549 NSZ917549 NJD917549 MZH917549 MPL917549 MFP917549 LVT917549 LLX917549 LCB917549 KSF917549 KIJ917549 JYN917549 JOR917549 JEV917549 IUZ917549 ILD917549 IBH917549 HRL917549 HHP917549 GXT917549 GNX917549 GEB917549 FUF917549 FKJ917549 FAN917549 EQR917549 EGV917549 DWZ917549 DND917549 DDH917549 CTL917549 CJP917549 BZT917549 BPX917549 BGB917549 AWF917549 AMJ917549 ACN917549 SR917549 IV917549 C917549 WVH852013 WLL852013 WBP852013 VRT852013 VHX852013 UYB852013 UOF852013 UEJ852013 TUN852013 TKR852013 TAV852013 SQZ852013 SHD852013 RXH852013 RNL852013 RDP852013 QTT852013 QJX852013 QAB852013 PQF852013 PGJ852013 OWN852013 OMR852013 OCV852013 NSZ852013 NJD852013 MZH852013 MPL852013 MFP852013 LVT852013 LLX852013 LCB852013 KSF852013 KIJ852013 JYN852013 JOR852013 JEV852013 IUZ852013 ILD852013 IBH852013 HRL852013 HHP852013 GXT852013 GNX852013 GEB852013 FUF852013 FKJ852013 FAN852013 EQR852013 EGV852013 DWZ852013 DND852013 DDH852013 CTL852013 CJP852013 BZT852013 BPX852013 BGB852013 AWF852013 AMJ852013 ACN852013 SR852013 IV852013 C852013 WVH786477 WLL786477 WBP786477 VRT786477 VHX786477 UYB786477 UOF786477 UEJ786477 TUN786477 TKR786477 TAV786477 SQZ786477 SHD786477 RXH786477 RNL786477 RDP786477 QTT786477 QJX786477 QAB786477 PQF786477 PGJ786477 OWN786477 OMR786477 OCV786477 NSZ786477 NJD786477 MZH786477 MPL786477 MFP786477 LVT786477 LLX786477 LCB786477 KSF786477 KIJ786477 JYN786477 JOR786477 JEV786477 IUZ786477 ILD786477 IBH786477 HRL786477 HHP786477 GXT786477 GNX786477 GEB786477 FUF786477 FKJ786477 FAN786477 EQR786477 EGV786477 DWZ786477 DND786477 DDH786477 CTL786477 CJP786477 BZT786477 BPX786477 BGB786477 AWF786477 AMJ786477 ACN786477 SR786477 IV786477 C786477 WVH720941 WLL720941 WBP720941 VRT720941 VHX720941 UYB720941 UOF720941 UEJ720941 TUN720941 TKR720941 TAV720941 SQZ720941 SHD720941 RXH720941 RNL720941 RDP720941 QTT720941 QJX720941 QAB720941 PQF720941 PGJ720941 OWN720941 OMR720941 OCV720941 NSZ720941 NJD720941 MZH720941 MPL720941 MFP720941 LVT720941 LLX720941 LCB720941 KSF720941 KIJ720941 JYN720941 JOR720941 JEV720941 IUZ720941 ILD720941 IBH720941 HRL720941 HHP720941 GXT720941 GNX720941 GEB720941 FUF720941 FKJ720941 FAN720941 EQR720941 EGV720941 DWZ720941 DND720941 DDH720941 CTL720941 CJP720941 BZT720941 BPX720941 BGB720941 AWF720941 AMJ720941 ACN720941 SR720941 IV720941 C720941 WVH655405 WLL655405 WBP655405 VRT655405 VHX655405 UYB655405 UOF655405 UEJ655405 TUN655405 TKR655405 TAV655405 SQZ655405 SHD655405 RXH655405 RNL655405 RDP655405 QTT655405 QJX655405 QAB655405 PQF655405 PGJ655405 OWN655405 OMR655405 OCV655405 NSZ655405 NJD655405 MZH655405 MPL655405 MFP655405 LVT655405 LLX655405 LCB655405 KSF655405 KIJ655405 JYN655405 JOR655405 JEV655405 IUZ655405 ILD655405 IBH655405 HRL655405 HHP655405 GXT655405 GNX655405 GEB655405 FUF655405 FKJ655405 FAN655405 EQR655405 EGV655405 DWZ655405 DND655405 DDH655405 CTL655405 CJP655405 BZT655405 BPX655405 BGB655405 AWF655405 AMJ655405 ACN655405 SR655405 IV655405 C655405 WVH589869 WLL589869 WBP589869 VRT589869 VHX589869 UYB589869 UOF589869 UEJ589869 TUN589869 TKR589869 TAV589869 SQZ589869 SHD589869 RXH589869 RNL589869 RDP589869 QTT589869 QJX589869 QAB589869 PQF589869 PGJ589869 OWN589869 OMR589869 OCV589869 NSZ589869 NJD589869 MZH589869 MPL589869 MFP589869 LVT589869 LLX589869 LCB589869 KSF589869 KIJ589869 JYN589869 JOR589869 JEV589869 IUZ589869 ILD589869 IBH589869 HRL589869 HHP589869 GXT589869 GNX589869 GEB589869 FUF589869 FKJ589869 FAN589869 EQR589869 EGV589869 DWZ589869 DND589869 DDH589869 CTL589869 CJP589869 BZT589869 BPX589869 BGB589869 AWF589869 AMJ589869 ACN589869 SR589869 IV589869 C589869 WVH524333 WLL524333 WBP524333 VRT524333 VHX524333 UYB524333 UOF524333 UEJ524333 TUN524333 TKR524333 TAV524333 SQZ524333 SHD524333 RXH524333 RNL524333 RDP524333 QTT524333 QJX524333 QAB524333 PQF524333 PGJ524333 OWN524333 OMR524333 OCV524333 NSZ524333 NJD524333 MZH524333 MPL524333 MFP524333 LVT524333 LLX524333 LCB524333 KSF524333 KIJ524333 JYN524333 JOR524333 JEV524333 IUZ524333 ILD524333 IBH524333 HRL524333 HHP524333 GXT524333 GNX524333 GEB524333 FUF524333 FKJ524333 FAN524333 EQR524333 EGV524333 DWZ524333 DND524333 DDH524333 CTL524333 CJP524333 BZT524333 BPX524333 BGB524333 AWF524333 AMJ524333 ACN524333 SR524333 IV524333 C524333 WVH458797 WLL458797 WBP458797 VRT458797 VHX458797 UYB458797 UOF458797 UEJ458797 TUN458797 TKR458797 TAV458797 SQZ458797 SHD458797 RXH458797 RNL458797 RDP458797 QTT458797 QJX458797 QAB458797 PQF458797 PGJ458797 OWN458797 OMR458797 OCV458797 NSZ458797 NJD458797 MZH458797 MPL458797 MFP458797 LVT458797 LLX458797 LCB458797 KSF458797 KIJ458797 JYN458797 JOR458797 JEV458797 IUZ458797 ILD458797 IBH458797 HRL458797 HHP458797 GXT458797 GNX458797 GEB458797 FUF458797 FKJ458797 FAN458797 EQR458797 EGV458797 DWZ458797 DND458797 DDH458797 CTL458797 CJP458797 BZT458797 BPX458797 BGB458797 AWF458797 AMJ458797 ACN458797 SR458797 IV458797 C458797 WVH393261 WLL393261 WBP393261 VRT393261 VHX393261 UYB393261 UOF393261 UEJ393261 TUN393261 TKR393261 TAV393261 SQZ393261 SHD393261 RXH393261 RNL393261 RDP393261 QTT393261 QJX393261 QAB393261 PQF393261 PGJ393261 OWN393261 OMR393261 OCV393261 NSZ393261 NJD393261 MZH393261 MPL393261 MFP393261 LVT393261 LLX393261 LCB393261 KSF393261 KIJ393261 JYN393261 JOR393261 JEV393261 IUZ393261 ILD393261 IBH393261 HRL393261 HHP393261 GXT393261 GNX393261 GEB393261 FUF393261 FKJ393261 FAN393261 EQR393261 EGV393261 DWZ393261 DND393261 DDH393261 CTL393261 CJP393261 BZT393261 BPX393261 BGB393261 AWF393261 AMJ393261 ACN393261 SR393261 IV393261 C393261 WVH327725 WLL327725 WBP327725 VRT327725 VHX327725 UYB327725 UOF327725 UEJ327725 TUN327725 TKR327725 TAV327725 SQZ327725 SHD327725 RXH327725 RNL327725 RDP327725 QTT327725 QJX327725 QAB327725 PQF327725 PGJ327725 OWN327725 OMR327725 OCV327725 NSZ327725 NJD327725 MZH327725 MPL327725 MFP327725 LVT327725 LLX327725 LCB327725 KSF327725 KIJ327725 JYN327725 JOR327725 JEV327725 IUZ327725 ILD327725 IBH327725 HRL327725 HHP327725 GXT327725 GNX327725 GEB327725 FUF327725 FKJ327725 FAN327725 EQR327725 EGV327725 DWZ327725 DND327725 DDH327725 CTL327725 CJP327725 BZT327725 BPX327725 BGB327725 AWF327725 AMJ327725 ACN327725 SR327725 IV327725 C327725 WVH262189 WLL262189 WBP262189 VRT262189 VHX262189 UYB262189 UOF262189 UEJ262189 TUN262189 TKR262189 TAV262189 SQZ262189 SHD262189 RXH262189 RNL262189 RDP262189 QTT262189 QJX262189 QAB262189 PQF262189 PGJ262189 OWN262189 OMR262189 OCV262189 NSZ262189 NJD262189 MZH262189 MPL262189 MFP262189 LVT262189 LLX262189 LCB262189 KSF262189 KIJ262189 JYN262189 JOR262189 JEV262189 IUZ262189 ILD262189 IBH262189 HRL262189 HHP262189 GXT262189 GNX262189 GEB262189 FUF262189 FKJ262189 FAN262189 EQR262189 EGV262189 DWZ262189 DND262189 DDH262189 CTL262189 CJP262189 BZT262189 BPX262189 BGB262189 AWF262189 AMJ262189 ACN262189 SR262189 IV262189 C262189 WVH196653 WLL196653 WBP196653 VRT196653 VHX196653 UYB196653 UOF196653 UEJ196653 TUN196653 TKR196653 TAV196653 SQZ196653 SHD196653 RXH196653 RNL196653 RDP196653 QTT196653 QJX196653 QAB196653 PQF196653 PGJ196653 OWN196653 OMR196653 OCV196653 NSZ196653 NJD196653 MZH196653 MPL196653 MFP196653 LVT196653 LLX196653 LCB196653 KSF196653 KIJ196653 JYN196653 JOR196653 JEV196653 IUZ196653 ILD196653 IBH196653 HRL196653 HHP196653 GXT196653 GNX196653 GEB196653 FUF196653 FKJ196653 FAN196653 EQR196653 EGV196653 DWZ196653 DND196653 DDH196653 CTL196653 CJP196653 BZT196653 BPX196653 BGB196653 AWF196653 AMJ196653 ACN196653 SR196653 IV196653 C196653 WVH131117 WLL131117 WBP131117 VRT131117 VHX131117 UYB131117 UOF131117 UEJ131117 TUN131117 TKR131117 TAV131117 SQZ131117 SHD131117 RXH131117 RNL131117 RDP131117 QTT131117 QJX131117 QAB131117 PQF131117 PGJ131117 OWN131117 OMR131117 OCV131117 NSZ131117 NJD131117 MZH131117 MPL131117 MFP131117 LVT131117 LLX131117 LCB131117 KSF131117 KIJ131117 JYN131117 JOR131117 JEV131117 IUZ131117 ILD131117 IBH131117 HRL131117 HHP131117 GXT131117 GNX131117 GEB131117 FUF131117 FKJ131117 FAN131117 EQR131117 EGV131117 DWZ131117 DND131117 DDH131117 CTL131117 CJP131117 BZT131117 BPX131117 BGB131117 AWF131117 AMJ131117 ACN131117 SR131117 IV131117 C131117 WVH65581 WLL65581 WBP65581 VRT65581 VHX65581 UYB65581 UOF65581 UEJ65581 TUN65581 TKR65581 TAV65581 SQZ65581 SHD65581 RXH65581 RNL65581 RDP65581 QTT65581 QJX65581 QAB65581 PQF65581 PGJ65581 OWN65581 OMR65581 OCV65581 NSZ65581 NJD65581 MZH65581 MPL65581 MFP65581 LVT65581 LLX65581 LCB65581 KSF65581 KIJ65581 JYN65581 JOR65581 JEV65581 IUZ65581 ILD65581 IBH65581 HRL65581 HHP65581 GXT65581 GNX65581 GEB65581 FUF65581 FKJ65581 FAN65581 EQR65581 EGV65581 DWZ65581 DND65581 DDH65581 CTL65581 CJP65581 BZT65581 BPX65581 BGB65581 AWF65581 AMJ65581 ACN65581 SR65581 IV65581 C65581 WLL983085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 type="list" allowBlank="1" showInputMessage="1" showErrorMessage="1" sqref="WVE983085 WLI983085 WBM983085 VRQ983085 VHU983085 UXY983085 UOC983085 UEG983085 TUK983085 TKO983085 TAS983085 SQW983085 SHA983085 RXE983085 RNI983085 RDM983085 QTQ983085 QJU983085 PZY983085 PQC983085 PGG983085 OWK983085 OMO983085 OCS983085 NSW983085 NJA983085 MZE983085 MPI983085 MFM983085 LVQ983085 LLU983085 LBY983085 KSC983085 KIG983085 JYK983085 JOO983085 JES983085 IUW983085 ILA983085 IBE983085 HRI983085 HHM983085 GXQ983085 GNU983085 GDY983085 FUC983085 FKG983085 FAK983085 EQO983085 EGS983085 DWW983085 DNA983085 DDE983085 CTI983085 CJM983085 BZQ983085 BPU983085 BFY983085 AWC983085 AMG983085 ACK983085 SO983085 IS983085 A983085 WVE917549 WLI917549 WBM917549 VRQ917549 VHU917549 UXY917549 UOC917549 UEG917549 TUK917549 TKO917549 TAS917549 SQW917549 SHA917549 RXE917549 RNI917549 RDM917549 QTQ917549 QJU917549 PZY917549 PQC917549 PGG917549 OWK917549 OMO917549 OCS917549 NSW917549 NJA917549 MZE917549 MPI917549 MFM917549 LVQ917549 LLU917549 LBY917549 KSC917549 KIG917549 JYK917549 JOO917549 JES917549 IUW917549 ILA917549 IBE917549 HRI917549 HHM917549 GXQ917549 GNU917549 GDY917549 FUC917549 FKG917549 FAK917549 EQO917549 EGS917549 DWW917549 DNA917549 DDE917549 CTI917549 CJM917549 BZQ917549 BPU917549 BFY917549 AWC917549 AMG917549 ACK917549 SO917549 IS917549 A917549 WVE852013 WLI852013 WBM852013 VRQ852013 VHU852013 UXY852013 UOC852013 UEG852013 TUK852013 TKO852013 TAS852013 SQW852013 SHA852013 RXE852013 RNI852013 RDM852013 QTQ852013 QJU852013 PZY852013 PQC852013 PGG852013 OWK852013 OMO852013 OCS852013 NSW852013 NJA852013 MZE852013 MPI852013 MFM852013 LVQ852013 LLU852013 LBY852013 KSC852013 KIG852013 JYK852013 JOO852013 JES852013 IUW852013 ILA852013 IBE852013 HRI852013 HHM852013 GXQ852013 GNU852013 GDY852013 FUC852013 FKG852013 FAK852013 EQO852013 EGS852013 DWW852013 DNA852013 DDE852013 CTI852013 CJM852013 BZQ852013 BPU852013 BFY852013 AWC852013 AMG852013 ACK852013 SO852013 IS852013 A852013 WVE786477 WLI786477 WBM786477 VRQ786477 VHU786477 UXY786477 UOC786477 UEG786477 TUK786477 TKO786477 TAS786477 SQW786477 SHA786477 RXE786477 RNI786477 RDM786477 QTQ786477 QJU786477 PZY786477 PQC786477 PGG786477 OWK786477 OMO786477 OCS786477 NSW786477 NJA786477 MZE786477 MPI786477 MFM786477 LVQ786477 LLU786477 LBY786477 KSC786477 KIG786477 JYK786477 JOO786477 JES786477 IUW786477 ILA786477 IBE786477 HRI786477 HHM786477 GXQ786477 GNU786477 GDY786477 FUC786477 FKG786477 FAK786477 EQO786477 EGS786477 DWW786477 DNA786477 DDE786477 CTI786477 CJM786477 BZQ786477 BPU786477 BFY786477 AWC786477 AMG786477 ACK786477 SO786477 IS786477 A786477 WVE720941 WLI720941 WBM720941 VRQ720941 VHU720941 UXY720941 UOC720941 UEG720941 TUK720941 TKO720941 TAS720941 SQW720941 SHA720941 RXE720941 RNI720941 RDM720941 QTQ720941 QJU720941 PZY720941 PQC720941 PGG720941 OWK720941 OMO720941 OCS720941 NSW720941 NJA720941 MZE720941 MPI720941 MFM720941 LVQ720941 LLU720941 LBY720941 KSC720941 KIG720941 JYK720941 JOO720941 JES720941 IUW720941 ILA720941 IBE720941 HRI720941 HHM720941 GXQ720941 GNU720941 GDY720941 FUC720941 FKG720941 FAK720941 EQO720941 EGS720941 DWW720941 DNA720941 DDE720941 CTI720941 CJM720941 BZQ720941 BPU720941 BFY720941 AWC720941 AMG720941 ACK720941 SO720941 IS720941 A720941 WVE655405 WLI655405 WBM655405 VRQ655405 VHU655405 UXY655405 UOC655405 UEG655405 TUK655405 TKO655405 TAS655405 SQW655405 SHA655405 RXE655405 RNI655405 RDM655405 QTQ655405 QJU655405 PZY655405 PQC655405 PGG655405 OWK655405 OMO655405 OCS655405 NSW655405 NJA655405 MZE655405 MPI655405 MFM655405 LVQ655405 LLU655405 LBY655405 KSC655405 KIG655405 JYK655405 JOO655405 JES655405 IUW655405 ILA655405 IBE655405 HRI655405 HHM655405 GXQ655405 GNU655405 GDY655405 FUC655405 FKG655405 FAK655405 EQO655405 EGS655405 DWW655405 DNA655405 DDE655405 CTI655405 CJM655405 BZQ655405 BPU655405 BFY655405 AWC655405 AMG655405 ACK655405 SO655405 IS655405 A655405 WVE589869 WLI589869 WBM589869 VRQ589869 VHU589869 UXY589869 UOC589869 UEG589869 TUK589869 TKO589869 TAS589869 SQW589869 SHA589869 RXE589869 RNI589869 RDM589869 QTQ589869 QJU589869 PZY589869 PQC589869 PGG589869 OWK589869 OMO589869 OCS589869 NSW589869 NJA589869 MZE589869 MPI589869 MFM589869 LVQ589869 LLU589869 LBY589869 KSC589869 KIG589869 JYK589869 JOO589869 JES589869 IUW589869 ILA589869 IBE589869 HRI589869 HHM589869 GXQ589869 GNU589869 GDY589869 FUC589869 FKG589869 FAK589869 EQO589869 EGS589869 DWW589869 DNA589869 DDE589869 CTI589869 CJM589869 BZQ589869 BPU589869 BFY589869 AWC589869 AMG589869 ACK589869 SO589869 IS589869 A589869 WVE524333 WLI524333 WBM524333 VRQ524333 VHU524333 UXY524333 UOC524333 UEG524333 TUK524333 TKO524333 TAS524333 SQW524333 SHA524333 RXE524333 RNI524333 RDM524333 QTQ524333 QJU524333 PZY524333 PQC524333 PGG524333 OWK524333 OMO524333 OCS524333 NSW524333 NJA524333 MZE524333 MPI524333 MFM524333 LVQ524333 LLU524333 LBY524333 KSC524333 KIG524333 JYK524333 JOO524333 JES524333 IUW524333 ILA524333 IBE524333 HRI524333 HHM524333 GXQ524333 GNU524333 GDY524333 FUC524333 FKG524333 FAK524333 EQO524333 EGS524333 DWW524333 DNA524333 DDE524333 CTI524333 CJM524333 BZQ524333 BPU524333 BFY524333 AWC524333 AMG524333 ACK524333 SO524333 IS524333 A524333 WVE458797 WLI458797 WBM458797 VRQ458797 VHU458797 UXY458797 UOC458797 UEG458797 TUK458797 TKO458797 TAS458797 SQW458797 SHA458797 RXE458797 RNI458797 RDM458797 QTQ458797 QJU458797 PZY458797 PQC458797 PGG458797 OWK458797 OMO458797 OCS458797 NSW458797 NJA458797 MZE458797 MPI458797 MFM458797 LVQ458797 LLU458797 LBY458797 KSC458797 KIG458797 JYK458797 JOO458797 JES458797 IUW458797 ILA458797 IBE458797 HRI458797 HHM458797 GXQ458797 GNU458797 GDY458797 FUC458797 FKG458797 FAK458797 EQO458797 EGS458797 DWW458797 DNA458797 DDE458797 CTI458797 CJM458797 BZQ458797 BPU458797 BFY458797 AWC458797 AMG458797 ACK458797 SO458797 IS458797 A458797 WVE393261 WLI393261 WBM393261 VRQ393261 VHU393261 UXY393261 UOC393261 UEG393261 TUK393261 TKO393261 TAS393261 SQW393261 SHA393261 RXE393261 RNI393261 RDM393261 QTQ393261 QJU393261 PZY393261 PQC393261 PGG393261 OWK393261 OMO393261 OCS393261 NSW393261 NJA393261 MZE393261 MPI393261 MFM393261 LVQ393261 LLU393261 LBY393261 KSC393261 KIG393261 JYK393261 JOO393261 JES393261 IUW393261 ILA393261 IBE393261 HRI393261 HHM393261 GXQ393261 GNU393261 GDY393261 FUC393261 FKG393261 FAK393261 EQO393261 EGS393261 DWW393261 DNA393261 DDE393261 CTI393261 CJM393261 BZQ393261 BPU393261 BFY393261 AWC393261 AMG393261 ACK393261 SO393261 IS393261 A393261 WVE327725 WLI327725 WBM327725 VRQ327725 VHU327725 UXY327725 UOC327725 UEG327725 TUK327725 TKO327725 TAS327725 SQW327725 SHA327725 RXE327725 RNI327725 RDM327725 QTQ327725 QJU327725 PZY327725 PQC327725 PGG327725 OWK327725 OMO327725 OCS327725 NSW327725 NJA327725 MZE327725 MPI327725 MFM327725 LVQ327725 LLU327725 LBY327725 KSC327725 KIG327725 JYK327725 JOO327725 JES327725 IUW327725 ILA327725 IBE327725 HRI327725 HHM327725 GXQ327725 GNU327725 GDY327725 FUC327725 FKG327725 FAK327725 EQO327725 EGS327725 DWW327725 DNA327725 DDE327725 CTI327725 CJM327725 BZQ327725 BPU327725 BFY327725 AWC327725 AMG327725 ACK327725 SO327725 IS327725 A327725 WVE262189 WLI262189 WBM262189 VRQ262189 VHU262189 UXY262189 UOC262189 UEG262189 TUK262189 TKO262189 TAS262189 SQW262189 SHA262189 RXE262189 RNI262189 RDM262189 QTQ262189 QJU262189 PZY262189 PQC262189 PGG262189 OWK262189 OMO262189 OCS262189 NSW262189 NJA262189 MZE262189 MPI262189 MFM262189 LVQ262189 LLU262189 LBY262189 KSC262189 KIG262189 JYK262189 JOO262189 JES262189 IUW262189 ILA262189 IBE262189 HRI262189 HHM262189 GXQ262189 GNU262189 GDY262189 FUC262189 FKG262189 FAK262189 EQO262189 EGS262189 DWW262189 DNA262189 DDE262189 CTI262189 CJM262189 BZQ262189 BPU262189 BFY262189 AWC262189 AMG262189 ACK262189 SO262189 IS262189 A262189 WVE196653 WLI196653 WBM196653 VRQ196653 VHU196653 UXY196653 UOC196653 UEG196653 TUK196653 TKO196653 TAS196653 SQW196653 SHA196653 RXE196653 RNI196653 RDM196653 QTQ196653 QJU196653 PZY196653 PQC196653 PGG196653 OWK196653 OMO196653 OCS196653 NSW196653 NJA196653 MZE196653 MPI196653 MFM196653 LVQ196653 LLU196653 LBY196653 KSC196653 KIG196653 JYK196653 JOO196653 JES196653 IUW196653 ILA196653 IBE196653 HRI196653 HHM196653 GXQ196653 GNU196653 GDY196653 FUC196653 FKG196653 FAK196653 EQO196653 EGS196653 DWW196653 DNA196653 DDE196653 CTI196653 CJM196653 BZQ196653 BPU196653 BFY196653 AWC196653 AMG196653 ACK196653 SO196653 IS196653 A196653 WVE131117 WLI131117 WBM131117 VRQ131117 VHU131117 UXY131117 UOC131117 UEG131117 TUK131117 TKO131117 TAS131117 SQW131117 SHA131117 RXE131117 RNI131117 RDM131117 QTQ131117 QJU131117 PZY131117 PQC131117 PGG131117 OWK131117 OMO131117 OCS131117 NSW131117 NJA131117 MZE131117 MPI131117 MFM131117 LVQ131117 LLU131117 LBY131117 KSC131117 KIG131117 JYK131117 JOO131117 JES131117 IUW131117 ILA131117 IBE131117 HRI131117 HHM131117 GXQ131117 GNU131117 GDY131117 FUC131117 FKG131117 FAK131117 EQO131117 EGS131117 DWW131117 DNA131117 DDE131117 CTI131117 CJM131117 BZQ131117 BPU131117 BFY131117 AWC131117 AMG131117 ACK131117 SO131117 IS131117 A131117 WVE65581 WLI65581 WBM65581 VRQ65581 VHU65581 UXY65581 UOC65581 UEG65581 TUK65581 TKO65581 TAS65581 SQW65581 SHA65581 RXE65581 RNI65581 RDM65581 QTQ65581 QJU65581 PZY65581 PQC65581 PGG65581 OWK65581 OMO65581 OCS65581 NSW65581 NJA65581 MZE65581 MPI65581 MFM65581 LVQ65581 LLU65581 LBY65581 KSC65581 KIG65581 JYK65581 JOO65581 JES65581 IUW65581 ILA65581 IBE65581 HRI65581 HHM65581 GXQ65581 GNU65581 GDY65581 FUC65581 FKG65581 FAK65581 EQO65581 EGS65581 DWW65581 DNA65581 DDE65581 CTI65581 CJM65581 BZQ65581 BPU65581 BFY65581 AWC65581 AMG65581 ACK65581 SO65581 IS65581 A65581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2"/>
  <sheetViews>
    <sheetView zoomScale="60" zoomScaleNormal="6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5703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5703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5703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5703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5703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5703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5703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5703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5703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5703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5703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5703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5703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5703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5703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5703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5703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5703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5703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5703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5703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5703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5703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5703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5703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5703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5703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5703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5703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5703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5703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5703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5703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5703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5703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5703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5703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5703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5703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5703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5703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5703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5703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5703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5703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5703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5703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5703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5703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5703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5703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5703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5703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5703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5703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5703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5703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5703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5703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5703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5703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5703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5703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5703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1094</v>
      </c>
      <c r="D6" s="1425"/>
      <c r="E6" s="1425"/>
      <c r="F6" s="1425"/>
      <c r="G6" s="1425"/>
      <c r="H6" s="1425"/>
      <c r="I6" s="1425"/>
      <c r="J6" s="1425"/>
      <c r="K6" s="1425"/>
      <c r="L6" s="1425"/>
      <c r="M6" s="1425"/>
      <c r="N6" s="1426"/>
    </row>
    <row r="7" spans="2:16" ht="16.5" thickBot="1" x14ac:dyDescent="0.3">
      <c r="B7" s="3" t="s">
        <v>4</v>
      </c>
      <c r="C7" s="1425" t="s">
        <v>1094</v>
      </c>
      <c r="D7" s="1425"/>
      <c r="E7" s="1425"/>
      <c r="F7" s="1425"/>
      <c r="G7" s="1425"/>
      <c r="H7" s="1425"/>
      <c r="I7" s="1425"/>
      <c r="J7" s="1425"/>
      <c r="K7" s="1425"/>
      <c r="L7" s="1425"/>
      <c r="M7" s="1425"/>
      <c r="N7" s="1426"/>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t="s">
        <v>1095</v>
      </c>
      <c r="D10" s="1415"/>
      <c r="E10" s="1416"/>
      <c r="F10" s="4"/>
      <c r="G10" s="4"/>
      <c r="H10" s="4"/>
      <c r="I10" s="4"/>
      <c r="J10" s="4"/>
      <c r="K10" s="4"/>
      <c r="L10" s="4"/>
      <c r="M10" s="4"/>
      <c r="N10" s="5"/>
    </row>
    <row r="11" spans="2:16" ht="16.5" thickBot="1" x14ac:dyDescent="0.3">
      <c r="B11" s="6" t="s">
        <v>10</v>
      </c>
      <c r="C11" s="281">
        <v>41983</v>
      </c>
      <c r="D11" s="8"/>
      <c r="E11" s="8"/>
      <c r="F11" s="8"/>
      <c r="G11" s="8"/>
      <c r="H11" s="8"/>
      <c r="I11" s="8"/>
      <c r="J11" s="8"/>
      <c r="K11" s="8"/>
      <c r="L11" s="8"/>
      <c r="M11" s="8"/>
      <c r="N11" s="9"/>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343" t="s">
        <v>12</v>
      </c>
      <c r="E14" s="343" t="s">
        <v>13</v>
      </c>
      <c r="F14" s="343" t="s">
        <v>14</v>
      </c>
      <c r="G14" s="16"/>
      <c r="I14" s="17"/>
      <c r="J14" s="17"/>
      <c r="K14" s="17"/>
      <c r="L14" s="17"/>
      <c r="M14" s="17"/>
      <c r="N14" s="14"/>
    </row>
    <row r="15" spans="2:16" x14ac:dyDescent="0.25">
      <c r="B15" s="1417"/>
      <c r="C15" s="1417"/>
      <c r="D15" s="343">
        <v>1</v>
      </c>
      <c r="E15" s="18">
        <v>940962987</v>
      </c>
      <c r="F15" s="384">
        <v>387</v>
      </c>
      <c r="G15" s="20"/>
      <c r="I15" s="21"/>
      <c r="J15" s="21"/>
      <c r="K15" s="21"/>
      <c r="L15" s="21"/>
      <c r="M15" s="21"/>
      <c r="N15" s="14"/>
    </row>
    <row r="16" spans="2:16" x14ac:dyDescent="0.25">
      <c r="B16" s="1417"/>
      <c r="C16" s="1417"/>
      <c r="D16" s="343">
        <v>2</v>
      </c>
      <c r="E16" s="18"/>
      <c r="F16" s="384"/>
      <c r="G16" s="20"/>
      <c r="I16" s="21"/>
      <c r="J16" s="21"/>
      <c r="K16" s="21"/>
      <c r="L16" s="21"/>
      <c r="M16" s="21"/>
      <c r="N16" s="14"/>
    </row>
    <row r="17" spans="1:14" x14ac:dyDescent="0.25">
      <c r="B17" s="1417"/>
      <c r="C17" s="1417"/>
      <c r="D17" s="343">
        <v>3</v>
      </c>
      <c r="E17" s="18"/>
      <c r="F17" s="384"/>
      <c r="G17" s="20"/>
      <c r="I17" s="21"/>
      <c r="J17" s="21"/>
      <c r="K17" s="21"/>
      <c r="L17" s="21"/>
      <c r="M17" s="21"/>
      <c r="N17" s="14"/>
    </row>
    <row r="18" spans="1:14" x14ac:dyDescent="0.25">
      <c r="B18" s="1417"/>
      <c r="C18" s="1417"/>
      <c r="D18" s="343">
        <v>4</v>
      </c>
      <c r="E18" s="22"/>
      <c r="F18" s="384"/>
      <c r="G18" s="20"/>
      <c r="H18" s="23"/>
      <c r="I18" s="21"/>
      <c r="J18" s="21"/>
      <c r="K18" s="21"/>
      <c r="L18" s="21"/>
      <c r="M18" s="21"/>
      <c r="N18" s="24"/>
    </row>
    <row r="19" spans="1:14" x14ac:dyDescent="0.25">
      <c r="B19" s="1417"/>
      <c r="C19" s="1417"/>
      <c r="D19" s="343">
        <v>5</v>
      </c>
      <c r="E19" s="22"/>
      <c r="F19" s="384"/>
      <c r="G19" s="20"/>
      <c r="H19" s="23"/>
      <c r="I19" s="25"/>
      <c r="J19" s="25"/>
      <c r="K19" s="25"/>
      <c r="L19" s="25"/>
      <c r="M19" s="25"/>
      <c r="N19" s="24"/>
    </row>
    <row r="20" spans="1:14" x14ac:dyDescent="0.25">
      <c r="B20" s="1417"/>
      <c r="C20" s="1417"/>
      <c r="D20" s="343">
        <v>6</v>
      </c>
      <c r="E20" s="22"/>
      <c r="F20" s="384"/>
      <c r="G20" s="20"/>
      <c r="H20" s="23"/>
      <c r="I20" s="13"/>
      <c r="J20" s="13"/>
      <c r="K20" s="13"/>
      <c r="L20" s="13"/>
      <c r="M20" s="13"/>
      <c r="N20" s="24"/>
    </row>
    <row r="21" spans="1:14" x14ac:dyDescent="0.25">
      <c r="B21" s="1417"/>
      <c r="C21" s="1417"/>
      <c r="D21" s="343">
        <v>7</v>
      </c>
      <c r="E21" s="22"/>
      <c r="F21" s="384"/>
      <c r="G21" s="20"/>
      <c r="H21" s="23"/>
      <c r="I21" s="13"/>
      <c r="J21" s="13"/>
      <c r="K21" s="13"/>
      <c r="L21" s="13"/>
      <c r="M21" s="13"/>
      <c r="N21" s="24"/>
    </row>
    <row r="22" spans="1:14" ht="15.75" thickBot="1" x14ac:dyDescent="0.3">
      <c r="B22" s="1418" t="s">
        <v>15</v>
      </c>
      <c r="C22" s="1419"/>
      <c r="D22" s="343"/>
      <c r="E22" s="26">
        <f>SUM(E15:E21)</f>
        <v>940962987</v>
      </c>
      <c r="F22" s="384">
        <f>SUM(F15:F21)</f>
        <v>387</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v>310</v>
      </c>
      <c r="D24" s="32"/>
      <c r="E24" s="33">
        <f>E22</f>
        <v>940962987</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340" t="s">
        <v>23</v>
      </c>
      <c r="D30" s="340"/>
      <c r="E30"/>
      <c r="F30"/>
      <c r="G30"/>
      <c r="H30"/>
      <c r="I30" s="13"/>
      <c r="J30" s="13"/>
      <c r="K30" s="13"/>
      <c r="L30" s="13"/>
      <c r="M30" s="13"/>
      <c r="N30" s="14"/>
    </row>
    <row r="31" spans="1:14" x14ac:dyDescent="0.25">
      <c r="A31" s="36"/>
      <c r="B31" s="41" t="s">
        <v>24</v>
      </c>
      <c r="C31" s="340" t="s">
        <v>23</v>
      </c>
      <c r="D31" s="340"/>
      <c r="E31"/>
      <c r="F31"/>
      <c r="G31"/>
      <c r="H31"/>
      <c r="I31" s="13"/>
      <c r="J31" s="13"/>
      <c r="K31" s="13"/>
      <c r="L31" s="13"/>
      <c r="M31" s="13"/>
      <c r="N31" s="14"/>
    </row>
    <row r="32" spans="1:14" x14ac:dyDescent="0.25">
      <c r="A32" s="36"/>
      <c r="B32" s="41" t="s">
        <v>25</v>
      </c>
      <c r="C32" s="340" t="s">
        <v>23</v>
      </c>
      <c r="D32" s="340"/>
      <c r="E32"/>
      <c r="F32"/>
      <c r="G32"/>
      <c r="H32"/>
      <c r="I32" s="13"/>
      <c r="J32" s="13"/>
      <c r="K32" s="13"/>
      <c r="L32" s="13"/>
      <c r="M32" s="13"/>
      <c r="N32" s="14"/>
    </row>
    <row r="33" spans="1:17" x14ac:dyDescent="0.25">
      <c r="A33" s="36"/>
      <c r="B33" s="41" t="s">
        <v>26</v>
      </c>
      <c r="C33" s="340"/>
      <c r="D33" s="340"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345">
        <v>40</v>
      </c>
      <c r="D40" s="340">
        <v>20</v>
      </c>
      <c r="E40" s="1403">
        <f>+D40+D41</f>
        <v>20</v>
      </c>
      <c r="F40"/>
      <c r="G40"/>
      <c r="H40"/>
      <c r="I40" s="13"/>
      <c r="J40" s="13"/>
      <c r="K40" s="13"/>
      <c r="L40" s="13"/>
      <c r="M40" s="13"/>
      <c r="N40" s="14"/>
    </row>
    <row r="41" spans="1:17" ht="42.75" x14ac:dyDescent="0.25">
      <c r="A41" s="36"/>
      <c r="B41" s="43" t="s">
        <v>32</v>
      </c>
      <c r="C41" s="345">
        <v>60</v>
      </c>
      <c r="D41" s="340">
        <v>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204" x14ac:dyDescent="0.25">
      <c r="A49" s="50">
        <v>1</v>
      </c>
      <c r="B49" s="71" t="s">
        <v>714</v>
      </c>
      <c r="C49" s="72" t="s">
        <v>714</v>
      </c>
      <c r="D49" s="71" t="s">
        <v>318</v>
      </c>
      <c r="E49" s="385">
        <v>701820100117</v>
      </c>
      <c r="F49" s="73" t="s">
        <v>20</v>
      </c>
      <c r="G49" s="225">
        <v>1</v>
      </c>
      <c r="H49" s="226" t="s">
        <v>1096</v>
      </c>
      <c r="I49" s="74" t="s">
        <v>1097</v>
      </c>
      <c r="J49" s="74" t="s">
        <v>21</v>
      </c>
      <c r="K49" s="74" t="s">
        <v>1098</v>
      </c>
      <c r="L49" s="74"/>
      <c r="M49" s="76">
        <v>110</v>
      </c>
      <c r="N49" s="76">
        <v>110</v>
      </c>
      <c r="O49" s="386">
        <v>153634395</v>
      </c>
      <c r="P49" s="77" t="s">
        <v>1099</v>
      </c>
      <c r="Q49" s="387" t="s">
        <v>1100</v>
      </c>
      <c r="R49" s="61"/>
      <c r="S49" s="61"/>
      <c r="T49" s="61"/>
      <c r="U49" s="61"/>
      <c r="V49" s="61"/>
      <c r="W49" s="61"/>
      <c r="X49" s="61"/>
      <c r="Y49" s="61"/>
      <c r="Z49" s="61"/>
    </row>
    <row r="50" spans="1:26" s="62" customFormat="1" ht="30" x14ac:dyDescent="0.25">
      <c r="A50" s="50">
        <f>+A49+1</f>
        <v>2</v>
      </c>
      <c r="B50" s="71" t="s">
        <v>714</v>
      </c>
      <c r="C50" s="72" t="s">
        <v>714</v>
      </c>
      <c r="D50" s="71" t="s">
        <v>318</v>
      </c>
      <c r="E50" s="385">
        <v>701820130224</v>
      </c>
      <c r="F50" s="73" t="s">
        <v>20</v>
      </c>
      <c r="G50" s="225">
        <v>1</v>
      </c>
      <c r="H50" s="226" t="s">
        <v>1101</v>
      </c>
      <c r="I50" s="74" t="s">
        <v>1102</v>
      </c>
      <c r="J50" s="74" t="s">
        <v>21</v>
      </c>
      <c r="K50" s="74" t="s">
        <v>1103</v>
      </c>
      <c r="L50" s="74"/>
      <c r="M50" s="76">
        <v>354</v>
      </c>
      <c r="N50" s="76">
        <v>354</v>
      </c>
      <c r="O50" s="77">
        <v>233033898</v>
      </c>
      <c r="P50" s="77" t="s">
        <v>1104</v>
      </c>
      <c r="Q50" s="387"/>
      <c r="R50" s="61"/>
      <c r="S50" s="61"/>
      <c r="T50" s="61"/>
      <c r="U50" s="61"/>
      <c r="V50" s="61"/>
      <c r="W50" s="61"/>
      <c r="X50" s="61"/>
      <c r="Y50" s="61"/>
      <c r="Z50" s="61"/>
    </row>
    <row r="51" spans="1:26" s="62" customFormat="1" ht="30" x14ac:dyDescent="0.25">
      <c r="A51" s="50">
        <f t="shared" ref="A51:A56" si="0">+A50+1</f>
        <v>3</v>
      </c>
      <c r="B51" s="71" t="s">
        <v>714</v>
      </c>
      <c r="C51" s="72" t="s">
        <v>714</v>
      </c>
      <c r="D51" s="71" t="s">
        <v>318</v>
      </c>
      <c r="E51" s="385">
        <v>701820130325</v>
      </c>
      <c r="F51" s="73" t="s">
        <v>20</v>
      </c>
      <c r="G51" s="228">
        <v>1</v>
      </c>
      <c r="H51" s="73" t="s">
        <v>1105</v>
      </c>
      <c r="I51" s="74" t="s">
        <v>1106</v>
      </c>
      <c r="J51" s="74" t="s">
        <v>21</v>
      </c>
      <c r="K51" s="323">
        <f>8/30+13</f>
        <v>13.266666666666667</v>
      </c>
      <c r="L51" s="74"/>
      <c r="M51" s="76">
        <v>352</v>
      </c>
      <c r="N51" s="76">
        <v>352</v>
      </c>
      <c r="O51" s="77">
        <v>1363548543</v>
      </c>
      <c r="P51" s="77" t="s">
        <v>1107</v>
      </c>
      <c r="Q51" s="65"/>
      <c r="R51" s="61"/>
      <c r="S51" s="61"/>
      <c r="T51" s="61"/>
      <c r="U51" s="61"/>
      <c r="V51" s="61"/>
      <c r="W51" s="61"/>
      <c r="X51" s="61"/>
      <c r="Y51" s="61"/>
      <c r="Z51" s="61"/>
    </row>
    <row r="52" spans="1:26" s="62" customFormat="1" x14ac:dyDescent="0.25">
      <c r="A52" s="50">
        <f t="shared" si="0"/>
        <v>4</v>
      </c>
      <c r="B52" s="71"/>
      <c r="C52" s="72"/>
      <c r="D52" s="71"/>
      <c r="E52" s="385"/>
      <c r="F52" s="73"/>
      <c r="G52" s="228"/>
      <c r="H52" s="73"/>
      <c r="I52" s="74"/>
      <c r="J52" s="74"/>
      <c r="K52" s="74"/>
      <c r="L52" s="74"/>
      <c r="M52" s="76"/>
      <c r="N52" s="76"/>
      <c r="O52" s="77"/>
      <c r="P52" s="77"/>
      <c r="Q52" s="65"/>
      <c r="R52" s="61"/>
      <c r="S52" s="61"/>
      <c r="T52" s="61"/>
      <c r="U52" s="61"/>
      <c r="V52" s="61"/>
      <c r="W52" s="61"/>
      <c r="X52" s="61"/>
      <c r="Y52" s="61"/>
      <c r="Z52" s="61"/>
    </row>
    <row r="53" spans="1:26" s="62" customFormat="1" x14ac:dyDescent="0.25">
      <c r="A53" s="50">
        <f t="shared" si="0"/>
        <v>5</v>
      </c>
      <c r="B53" s="388"/>
      <c r="C53" s="72"/>
      <c r="D53" s="71"/>
      <c r="E53" s="385"/>
      <c r="F53" s="73"/>
      <c r="G53" s="73"/>
      <c r="H53" s="73"/>
      <c r="I53" s="74"/>
      <c r="J53" s="74"/>
      <c r="K53" s="74"/>
      <c r="L53" s="74"/>
      <c r="M53" s="76"/>
      <c r="N53" s="76"/>
      <c r="O53" s="77"/>
      <c r="P53" s="77"/>
      <c r="Q53" s="65"/>
      <c r="R53" s="61"/>
      <c r="S53" s="61"/>
      <c r="T53" s="61"/>
      <c r="U53" s="61"/>
      <c r="V53" s="61"/>
      <c r="W53" s="61"/>
      <c r="X53" s="61"/>
      <c r="Y53" s="61"/>
      <c r="Z53" s="61"/>
    </row>
    <row r="54" spans="1:26" s="62" customFormat="1" x14ac:dyDescent="0.25">
      <c r="A54" s="50">
        <f t="shared" si="0"/>
        <v>6</v>
      </c>
      <c r="B54" s="81"/>
      <c r="C54" s="81"/>
      <c r="D54" s="81"/>
      <c r="E54" s="81"/>
      <c r="F54" s="81"/>
      <c r="G54" s="81"/>
      <c r="H54" s="81"/>
      <c r="I54" s="81"/>
      <c r="J54" s="81"/>
      <c r="K54" s="81"/>
      <c r="L54" s="81"/>
      <c r="M54" s="389"/>
      <c r="N54" s="76"/>
      <c r="O54" s="81"/>
      <c r="P54" s="81"/>
      <c r="Q54" s="65"/>
      <c r="R54" s="61"/>
      <c r="S54" s="61"/>
      <c r="T54" s="61"/>
      <c r="U54" s="61"/>
      <c r="V54" s="61"/>
      <c r="W54" s="61"/>
      <c r="X54" s="61"/>
      <c r="Y54" s="61"/>
      <c r="Z54" s="61"/>
    </row>
    <row r="55" spans="1:26" s="62" customFormat="1" x14ac:dyDescent="0.25">
      <c r="A55" s="50">
        <f t="shared" si="0"/>
        <v>7</v>
      </c>
      <c r="B55" s="81"/>
      <c r="C55" s="81"/>
      <c r="D55" s="81"/>
      <c r="E55" s="81"/>
      <c r="F55" s="81"/>
      <c r="G55" s="81"/>
      <c r="H55" s="81"/>
      <c r="I55" s="81"/>
      <c r="J55" s="81"/>
      <c r="K55" s="81"/>
      <c r="L55" s="81"/>
      <c r="M55" s="389"/>
      <c r="N55" s="76"/>
      <c r="O55" s="81"/>
      <c r="P55" s="81"/>
      <c r="Q55" s="65"/>
      <c r="R55" s="61"/>
      <c r="S55" s="61"/>
      <c r="T55" s="61"/>
      <c r="U55" s="61"/>
      <c r="V55" s="61"/>
      <c r="W55" s="61"/>
      <c r="X55" s="61"/>
      <c r="Y55" s="61"/>
      <c r="Z55" s="61"/>
    </row>
    <row r="56" spans="1:26" s="62" customFormat="1" x14ac:dyDescent="0.25">
      <c r="A56" s="50">
        <f t="shared" si="0"/>
        <v>8</v>
      </c>
      <c r="B56" s="81"/>
      <c r="C56" s="81"/>
      <c r="D56" s="81"/>
      <c r="E56" s="81"/>
      <c r="F56" s="81"/>
      <c r="G56" s="81"/>
      <c r="H56" s="81"/>
      <c r="I56" s="81"/>
      <c r="J56" s="81"/>
      <c r="K56" s="81"/>
      <c r="L56" s="81"/>
      <c r="M56" s="389"/>
      <c r="N56" s="76"/>
      <c r="O56" s="81"/>
      <c r="P56" s="81"/>
      <c r="Q56" s="387"/>
      <c r="R56" s="61"/>
      <c r="S56" s="61"/>
      <c r="T56" s="61"/>
      <c r="U56" s="61"/>
      <c r="V56" s="61"/>
      <c r="W56" s="61"/>
      <c r="X56" s="61"/>
      <c r="Y56" s="61"/>
      <c r="Z56" s="61"/>
    </row>
    <row r="57" spans="1:26" s="62" customFormat="1" x14ac:dyDescent="0.25">
      <c r="A57" s="50"/>
      <c r="B57" s="78" t="s">
        <v>30</v>
      </c>
      <c r="C57" s="72"/>
      <c r="D57" s="71"/>
      <c r="E57" s="228"/>
      <c r="F57" s="73"/>
      <c r="G57" s="73"/>
      <c r="H57" s="73"/>
      <c r="I57" s="74"/>
      <c r="J57" s="74"/>
      <c r="K57" s="79" t="s">
        <v>1108</v>
      </c>
      <c r="L57" s="79" t="s">
        <v>1109</v>
      </c>
      <c r="M57" s="80"/>
      <c r="N57" s="80"/>
      <c r="O57" s="77">
        <f>SUM(O49:O56)</f>
        <v>1750216836</v>
      </c>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344" t="s">
        <v>59</v>
      </c>
      <c r="E60" s="85" t="s">
        <v>60</v>
      </c>
    </row>
    <row r="61" spans="1:26" s="82" customFormat="1" ht="18.75" x14ac:dyDescent="0.25">
      <c r="B61" s="86" t="s">
        <v>61</v>
      </c>
      <c r="C61" s="87" t="s">
        <v>1108</v>
      </c>
      <c r="D61" s="138" t="s">
        <v>23</v>
      </c>
      <c r="E61" s="138"/>
      <c r="F61" s="89"/>
      <c r="G61" s="89"/>
      <c r="H61" s="89"/>
      <c r="I61" s="89"/>
      <c r="J61" s="89"/>
      <c r="K61" s="89"/>
      <c r="L61" s="89"/>
      <c r="M61" s="89"/>
    </row>
    <row r="62" spans="1:26" s="82" customFormat="1" x14ac:dyDescent="0.25">
      <c r="B62" s="86" t="s">
        <v>62</v>
      </c>
      <c r="C62" s="87" t="s">
        <v>1455</v>
      </c>
      <c r="D62" s="138" t="s">
        <v>23</v>
      </c>
      <c r="E62" s="88"/>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105"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1110</v>
      </c>
      <c r="O68" s="1387" t="s">
        <v>77</v>
      </c>
      <c r="P68" s="1388"/>
      <c r="Q68" s="92" t="s">
        <v>78</v>
      </c>
    </row>
    <row r="69" spans="2:17" ht="60" x14ac:dyDescent="0.25">
      <c r="B69" s="340" t="s">
        <v>1111</v>
      </c>
      <c r="C69" s="340" t="s">
        <v>1112</v>
      </c>
      <c r="D69" s="107" t="s">
        <v>1113</v>
      </c>
      <c r="E69" s="138">
        <v>160</v>
      </c>
      <c r="F69" s="138" t="s">
        <v>368</v>
      </c>
      <c r="G69" s="138" t="s">
        <v>20</v>
      </c>
      <c r="H69" s="138" t="s">
        <v>368</v>
      </c>
      <c r="I69" s="138" t="s">
        <v>368</v>
      </c>
      <c r="J69" s="138" t="s">
        <v>20</v>
      </c>
      <c r="K69" s="340" t="s">
        <v>20</v>
      </c>
      <c r="L69" s="340" t="s">
        <v>20</v>
      </c>
      <c r="M69" s="340" t="s">
        <v>20</v>
      </c>
      <c r="N69" s="340" t="s">
        <v>20</v>
      </c>
      <c r="O69" s="1410"/>
      <c r="P69" s="1411"/>
      <c r="Q69" s="340" t="s">
        <v>20</v>
      </c>
    </row>
    <row r="70" spans="2:17" x14ac:dyDescent="0.25">
      <c r="B70" s="340"/>
      <c r="C70" s="340"/>
      <c r="D70" s="107"/>
      <c r="E70" s="138"/>
      <c r="F70" s="138"/>
      <c r="G70" s="138"/>
      <c r="H70" s="138"/>
      <c r="I70" s="138"/>
      <c r="J70" s="138"/>
      <c r="K70" s="340"/>
      <c r="L70" s="340"/>
      <c r="M70" s="340"/>
      <c r="N70" s="340"/>
      <c r="O70" s="1410"/>
      <c r="P70" s="1411"/>
      <c r="Q70" s="340"/>
    </row>
    <row r="71" spans="2:17" x14ac:dyDescent="0.25">
      <c r="B71" s="340"/>
      <c r="C71" s="340"/>
      <c r="D71" s="107"/>
      <c r="E71" s="138"/>
      <c r="F71" s="138"/>
      <c r="G71" s="138"/>
      <c r="H71" s="138"/>
      <c r="I71" s="138"/>
      <c r="J71" s="138"/>
      <c r="K71" s="340"/>
      <c r="L71" s="340"/>
      <c r="M71" s="340"/>
      <c r="N71" s="340"/>
      <c r="O71" s="1410"/>
      <c r="P71" s="1411"/>
      <c r="Q71" s="340"/>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41"/>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17" ht="27" thickBot="1" x14ac:dyDescent="0.3">
      <c r="B81" s="1393" t="s">
        <v>86</v>
      </c>
      <c r="C81" s="1394"/>
      <c r="D81" s="1394"/>
      <c r="E81" s="1394"/>
      <c r="F81" s="1394"/>
      <c r="G81" s="1394"/>
      <c r="H81" s="1394"/>
      <c r="I81" s="1394"/>
      <c r="J81" s="1394"/>
      <c r="K81" s="1394"/>
      <c r="L81" s="1394"/>
      <c r="M81" s="1394"/>
      <c r="N81" s="1395"/>
    </row>
    <row r="85" spans="2:17" x14ac:dyDescent="0.25">
      <c r="D85" s="1" t="s">
        <v>1114</v>
      </c>
    </row>
    <row r="86" spans="2:17"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17" ht="84" x14ac:dyDescent="0.25">
      <c r="B87" s="1577" t="s">
        <v>1115</v>
      </c>
      <c r="C87" s="2079" t="s">
        <v>1116</v>
      </c>
      <c r="D87" s="2079" t="s">
        <v>1117</v>
      </c>
      <c r="E87" s="2079">
        <v>64589907</v>
      </c>
      <c r="F87" s="2079" t="s">
        <v>113</v>
      </c>
      <c r="G87" s="2079" t="s">
        <v>1118</v>
      </c>
      <c r="H87" s="2079" t="s">
        <v>1119</v>
      </c>
      <c r="I87" s="2079" t="s">
        <v>20</v>
      </c>
      <c r="J87" s="390" t="s">
        <v>1120</v>
      </c>
      <c r="K87" s="391" t="s">
        <v>1121</v>
      </c>
      <c r="L87" s="392" t="s">
        <v>394</v>
      </c>
      <c r="M87" s="375" t="s">
        <v>20</v>
      </c>
      <c r="N87" s="375" t="s">
        <v>20</v>
      </c>
      <c r="O87" s="375" t="s">
        <v>20</v>
      </c>
      <c r="P87" s="1710" t="s">
        <v>1122</v>
      </c>
      <c r="Q87" s="1711"/>
    </row>
    <row r="88" spans="2:17" ht="72" x14ac:dyDescent="0.25">
      <c r="B88" s="1578"/>
      <c r="C88" s="2080"/>
      <c r="D88" s="2080"/>
      <c r="E88" s="2080"/>
      <c r="F88" s="2080"/>
      <c r="G88" s="2080"/>
      <c r="H88" s="2080"/>
      <c r="I88" s="2080"/>
      <c r="J88" s="390" t="s">
        <v>1123</v>
      </c>
      <c r="K88" s="391" t="s">
        <v>1124</v>
      </c>
      <c r="L88" s="392" t="s">
        <v>1125</v>
      </c>
      <c r="M88" s="375" t="s">
        <v>20</v>
      </c>
      <c r="N88" s="375" t="s">
        <v>20</v>
      </c>
      <c r="O88" s="375" t="s">
        <v>20</v>
      </c>
      <c r="P88" s="393"/>
      <c r="Q88" s="394"/>
    </row>
    <row r="89" spans="2:17" ht="84" x14ac:dyDescent="0.25">
      <c r="B89" s="1578"/>
      <c r="C89" s="2080"/>
      <c r="D89" s="2080"/>
      <c r="E89" s="2080"/>
      <c r="F89" s="2080"/>
      <c r="G89" s="2080"/>
      <c r="H89" s="2080"/>
      <c r="I89" s="2080"/>
      <c r="J89" s="390" t="s">
        <v>1126</v>
      </c>
      <c r="K89" s="391" t="s">
        <v>1127</v>
      </c>
      <c r="L89" s="392" t="s">
        <v>376</v>
      </c>
      <c r="M89" s="375" t="s">
        <v>20</v>
      </c>
      <c r="N89" s="375" t="s">
        <v>21</v>
      </c>
      <c r="O89" s="375" t="s">
        <v>20</v>
      </c>
      <c r="P89" s="2381" t="s">
        <v>1128</v>
      </c>
      <c r="Q89" s="2382"/>
    </row>
    <row r="90" spans="2:17" ht="72" x14ac:dyDescent="0.25">
      <c r="B90" s="1577" t="s">
        <v>1129</v>
      </c>
      <c r="C90" s="2079" t="s">
        <v>1130</v>
      </c>
      <c r="D90" s="2079" t="s">
        <v>1131</v>
      </c>
      <c r="E90" s="2079">
        <v>42272113</v>
      </c>
      <c r="F90" s="2079" t="s">
        <v>1132</v>
      </c>
      <c r="G90" s="2079" t="s">
        <v>1118</v>
      </c>
      <c r="H90" s="2079"/>
      <c r="I90" s="2079" t="s">
        <v>368</v>
      </c>
      <c r="J90" s="390" t="s">
        <v>1120</v>
      </c>
      <c r="K90" s="391" t="s">
        <v>1133</v>
      </c>
      <c r="L90" s="392" t="s">
        <v>1125</v>
      </c>
      <c r="M90" s="340" t="s">
        <v>20</v>
      </c>
      <c r="N90" s="340" t="s">
        <v>20</v>
      </c>
      <c r="O90" s="340" t="s">
        <v>20</v>
      </c>
      <c r="P90" s="1710"/>
      <c r="Q90" s="1711"/>
    </row>
    <row r="91" spans="2:17" ht="69.75" customHeight="1" x14ac:dyDescent="0.25">
      <c r="B91" s="1578"/>
      <c r="C91" s="2080"/>
      <c r="D91" s="2080"/>
      <c r="E91" s="2080"/>
      <c r="F91" s="2080"/>
      <c r="G91" s="2080"/>
      <c r="H91" s="2080"/>
      <c r="I91" s="2080"/>
      <c r="J91" s="390" t="s">
        <v>1135</v>
      </c>
      <c r="K91" s="391" t="s">
        <v>1136</v>
      </c>
      <c r="L91" s="392" t="s">
        <v>376</v>
      </c>
      <c r="M91" s="340" t="s">
        <v>20</v>
      </c>
      <c r="N91" s="340" t="s">
        <v>20</v>
      </c>
      <c r="O91" s="340" t="s">
        <v>20</v>
      </c>
      <c r="P91" s="2379" t="s">
        <v>1457</v>
      </c>
      <c r="Q91" s="2380"/>
    </row>
    <row r="92" spans="2:17" ht="60" x14ac:dyDescent="0.25">
      <c r="B92" s="1578"/>
      <c r="C92" s="2080"/>
      <c r="D92" s="2080"/>
      <c r="E92" s="2080"/>
      <c r="F92" s="2080"/>
      <c r="G92" s="2080"/>
      <c r="H92" s="2080"/>
      <c r="I92" s="2080"/>
      <c r="J92" s="395" t="s">
        <v>1137</v>
      </c>
      <c r="K92" s="395" t="s">
        <v>1138</v>
      </c>
      <c r="L92" s="396" t="s">
        <v>394</v>
      </c>
      <c r="M92" s="340" t="s">
        <v>20</v>
      </c>
      <c r="N92" s="340" t="s">
        <v>20</v>
      </c>
      <c r="O92" s="340" t="s">
        <v>20</v>
      </c>
      <c r="P92" s="332"/>
      <c r="Q92" s="333"/>
    </row>
    <row r="93" spans="2:17" ht="48" x14ac:dyDescent="0.25">
      <c r="B93" s="1579"/>
      <c r="C93" s="2081"/>
      <c r="D93" s="2081"/>
      <c r="E93" s="2081"/>
      <c r="F93" s="2081"/>
      <c r="G93" s="2081"/>
      <c r="H93" s="2081"/>
      <c r="I93" s="2081"/>
      <c r="J93" s="395" t="s">
        <v>1139</v>
      </c>
      <c r="K93" s="395" t="s">
        <v>1140</v>
      </c>
      <c r="L93" s="396" t="s">
        <v>376</v>
      </c>
      <c r="M93" s="340" t="s">
        <v>20</v>
      </c>
      <c r="N93" s="340" t="s">
        <v>21</v>
      </c>
      <c r="O93" s="340" t="s">
        <v>20</v>
      </c>
      <c r="P93" s="2379" t="s">
        <v>1141</v>
      </c>
      <c r="Q93" s="2380"/>
    </row>
    <row r="94" spans="2:17" ht="84" x14ac:dyDescent="0.25">
      <c r="B94" s="1520" t="s">
        <v>1142</v>
      </c>
      <c r="C94" s="2079" t="s">
        <v>1116</v>
      </c>
      <c r="D94" s="2079" t="s">
        <v>1143</v>
      </c>
      <c r="E94" s="2079">
        <v>1102814684</v>
      </c>
      <c r="F94" s="2079" t="s">
        <v>274</v>
      </c>
      <c r="G94" s="2079" t="s">
        <v>884</v>
      </c>
      <c r="H94" s="2079" t="s">
        <v>1144</v>
      </c>
      <c r="I94" s="2079" t="s">
        <v>20</v>
      </c>
      <c r="J94" s="390" t="s">
        <v>1145</v>
      </c>
      <c r="K94" s="391" t="s">
        <v>1146</v>
      </c>
      <c r="L94" s="392" t="s">
        <v>376</v>
      </c>
      <c r="M94" s="340" t="s">
        <v>20</v>
      </c>
      <c r="N94" s="340" t="s">
        <v>21</v>
      </c>
      <c r="O94" s="340" t="s">
        <v>20</v>
      </c>
      <c r="P94" s="2379" t="s">
        <v>1147</v>
      </c>
      <c r="Q94" s="2380"/>
    </row>
    <row r="95" spans="2:17" ht="48" x14ac:dyDescent="0.25">
      <c r="B95" s="1527"/>
      <c r="C95" s="2080"/>
      <c r="D95" s="2080"/>
      <c r="E95" s="2080"/>
      <c r="F95" s="2080"/>
      <c r="G95" s="2080"/>
      <c r="H95" s="2080"/>
      <c r="I95" s="2080"/>
      <c r="J95" s="395" t="s">
        <v>1148</v>
      </c>
      <c r="K95" s="395" t="s">
        <v>1149</v>
      </c>
      <c r="L95" s="396" t="s">
        <v>1150</v>
      </c>
      <c r="M95" s="340" t="s">
        <v>20</v>
      </c>
      <c r="N95" s="340" t="s">
        <v>21</v>
      </c>
      <c r="O95" s="340" t="s">
        <v>20</v>
      </c>
      <c r="P95" s="2379" t="s">
        <v>1151</v>
      </c>
      <c r="Q95" s="2380"/>
    </row>
    <row r="96" spans="2:17" ht="60" x14ac:dyDescent="0.25">
      <c r="B96" s="1527"/>
      <c r="C96" s="2080"/>
      <c r="D96" s="2080"/>
      <c r="E96" s="2080"/>
      <c r="F96" s="2080"/>
      <c r="G96" s="2080"/>
      <c r="H96" s="2080"/>
      <c r="I96" s="2080"/>
      <c r="J96" s="395" t="s">
        <v>1152</v>
      </c>
      <c r="K96" s="395" t="s">
        <v>1153</v>
      </c>
      <c r="L96" s="396" t="s">
        <v>1150</v>
      </c>
      <c r="M96" s="340" t="s">
        <v>20</v>
      </c>
      <c r="N96" s="340" t="s">
        <v>21</v>
      </c>
      <c r="O96" s="340" t="s">
        <v>20</v>
      </c>
      <c r="P96" s="2379" t="s">
        <v>1154</v>
      </c>
      <c r="Q96" s="2380"/>
    </row>
    <row r="97" spans="2:17" ht="48" x14ac:dyDescent="0.25">
      <c r="B97" s="1521"/>
      <c r="C97" s="2081"/>
      <c r="D97" s="2081"/>
      <c r="E97" s="2081"/>
      <c r="F97" s="2081"/>
      <c r="G97" s="2081"/>
      <c r="H97" s="2081"/>
      <c r="I97" s="2081"/>
      <c r="J97" s="395" t="s">
        <v>1155</v>
      </c>
      <c r="K97" s="395" t="s">
        <v>1156</v>
      </c>
      <c r="L97" s="396" t="s">
        <v>1150</v>
      </c>
      <c r="M97" s="340" t="s">
        <v>20</v>
      </c>
      <c r="N97" s="340" t="s">
        <v>21</v>
      </c>
      <c r="O97" s="340" t="s">
        <v>20</v>
      </c>
      <c r="P97" s="2379" t="s">
        <v>1157</v>
      </c>
      <c r="Q97" s="2380"/>
    </row>
    <row r="98" spans="2:17" ht="84" x14ac:dyDescent="0.25">
      <c r="B98" s="1577" t="s">
        <v>1158</v>
      </c>
      <c r="C98" s="2079" t="s">
        <v>111</v>
      </c>
      <c r="D98" s="2079" t="s">
        <v>1159</v>
      </c>
      <c r="E98" s="2079">
        <v>30400022</v>
      </c>
      <c r="F98" s="2079" t="s">
        <v>274</v>
      </c>
      <c r="G98" s="2079" t="s">
        <v>1160</v>
      </c>
      <c r="H98" s="2079" t="s">
        <v>1161</v>
      </c>
      <c r="I98" s="2079" t="s">
        <v>368</v>
      </c>
      <c r="J98" s="390" t="s">
        <v>1162</v>
      </c>
      <c r="K98" s="391" t="s">
        <v>1163</v>
      </c>
      <c r="L98" s="392" t="s">
        <v>1164</v>
      </c>
      <c r="M98" s="340" t="s">
        <v>20</v>
      </c>
      <c r="N98" s="340" t="s">
        <v>21</v>
      </c>
      <c r="O98" s="340" t="s">
        <v>20</v>
      </c>
      <c r="P98" s="2379" t="s">
        <v>1165</v>
      </c>
      <c r="Q98" s="2380"/>
    </row>
    <row r="99" spans="2:17" ht="72" x14ac:dyDescent="0.25">
      <c r="B99" s="1579"/>
      <c r="C99" s="2081"/>
      <c r="D99" s="2081"/>
      <c r="E99" s="2081"/>
      <c r="F99" s="2081"/>
      <c r="G99" s="2081"/>
      <c r="H99" s="2081"/>
      <c r="I99" s="2081"/>
      <c r="J99" s="390" t="s">
        <v>1166</v>
      </c>
      <c r="K99" s="391" t="s">
        <v>1167</v>
      </c>
      <c r="L99" s="392" t="s">
        <v>1164</v>
      </c>
      <c r="M99" s="340" t="s">
        <v>20</v>
      </c>
      <c r="N99" s="340" t="s">
        <v>20</v>
      </c>
      <c r="O99" s="340" t="s">
        <v>20</v>
      </c>
      <c r="P99" s="2381" t="s">
        <v>1134</v>
      </c>
      <c r="Q99" s="2382"/>
    </row>
    <row r="100" spans="2:17" ht="48" x14ac:dyDescent="0.25">
      <c r="B100" s="347" t="s">
        <v>560</v>
      </c>
      <c r="C100" s="689"/>
      <c r="D100" s="347" t="s">
        <v>1168</v>
      </c>
      <c r="E100" s="340">
        <v>64479154</v>
      </c>
      <c r="F100" s="340" t="s">
        <v>274</v>
      </c>
      <c r="G100" s="375" t="s">
        <v>1118</v>
      </c>
      <c r="H100" s="340" t="s">
        <v>1169</v>
      </c>
      <c r="I100" s="138" t="s">
        <v>20</v>
      </c>
      <c r="J100" s="390" t="s">
        <v>1170</v>
      </c>
      <c r="K100" s="391" t="s">
        <v>1171</v>
      </c>
      <c r="L100" s="392" t="s">
        <v>1172</v>
      </c>
      <c r="M100" s="340" t="s">
        <v>20</v>
      </c>
      <c r="N100" s="340" t="s">
        <v>20</v>
      </c>
      <c r="O100" s="340" t="s">
        <v>21</v>
      </c>
      <c r="P100" s="2381" t="s">
        <v>1173</v>
      </c>
      <c r="Q100" s="2382"/>
    </row>
    <row r="102" spans="2:17" ht="15.75" thickBot="1" x14ac:dyDescent="0.3"/>
    <row r="103" spans="2:17" ht="27" thickBot="1" x14ac:dyDescent="0.3">
      <c r="B103" s="1393" t="s">
        <v>143</v>
      </c>
      <c r="C103" s="1394"/>
      <c r="D103" s="1394"/>
      <c r="E103" s="1394"/>
      <c r="F103" s="1394"/>
      <c r="G103" s="1394"/>
      <c r="H103" s="1394"/>
      <c r="I103" s="1394"/>
      <c r="J103" s="1394"/>
      <c r="K103" s="1394"/>
      <c r="L103" s="1394"/>
      <c r="M103" s="1394"/>
      <c r="N103" s="1395"/>
    </row>
    <row r="106" spans="2:17" ht="30" x14ac:dyDescent="0.25">
      <c r="B106" s="92" t="s">
        <v>19</v>
      </c>
      <c r="C106" s="92" t="s">
        <v>144</v>
      </c>
      <c r="D106" s="1387" t="s">
        <v>77</v>
      </c>
      <c r="E106" s="1388"/>
    </row>
    <row r="107" spans="2:17" x14ac:dyDescent="0.25">
      <c r="B107" s="120" t="s">
        <v>145</v>
      </c>
      <c r="C107" s="340" t="s">
        <v>20</v>
      </c>
      <c r="D107" s="1389"/>
      <c r="E107" s="1389"/>
    </row>
    <row r="110" spans="2:17" ht="26.25" x14ac:dyDescent="0.25">
      <c r="B110" s="1408" t="s">
        <v>146</v>
      </c>
      <c r="C110" s="1409"/>
      <c r="D110" s="1409"/>
      <c r="E110" s="1409"/>
      <c r="F110" s="1409"/>
      <c r="G110" s="1409"/>
      <c r="H110" s="1409"/>
      <c r="I110" s="1409"/>
      <c r="J110" s="1409"/>
      <c r="K110" s="1409"/>
      <c r="L110" s="1409"/>
      <c r="M110" s="1409"/>
      <c r="N110" s="1409"/>
      <c r="O110" s="1409"/>
      <c r="P110" s="1409"/>
    </row>
    <row r="112" spans="2:17" ht="15.75" thickBot="1" x14ac:dyDescent="0.3"/>
    <row r="113" spans="1:26" ht="27" thickBot="1" x14ac:dyDescent="0.3">
      <c r="B113" s="1393" t="s">
        <v>147</v>
      </c>
      <c r="C113" s="1394"/>
      <c r="D113" s="1394"/>
      <c r="E113" s="1394"/>
      <c r="F113" s="1394"/>
      <c r="G113" s="1394"/>
      <c r="H113" s="1394"/>
      <c r="I113" s="1394"/>
      <c r="J113" s="1394"/>
      <c r="K113" s="1394"/>
      <c r="L113" s="1394"/>
      <c r="M113" s="1394"/>
      <c r="N113" s="1395"/>
    </row>
    <row r="115" spans="1:26" ht="15.75" thickBot="1" x14ac:dyDescent="0.3">
      <c r="M115" s="46"/>
      <c r="N115" s="46"/>
    </row>
    <row r="116" spans="1:26" s="13" customFormat="1" ht="60" x14ac:dyDescent="0.25">
      <c r="B116" s="47" t="s">
        <v>35</v>
      </c>
      <c r="C116" s="47" t="s">
        <v>36</v>
      </c>
      <c r="D116" s="47" t="s">
        <v>37</v>
      </c>
      <c r="E116" s="47" t="s">
        <v>38</v>
      </c>
      <c r="F116" s="47" t="s">
        <v>39</v>
      </c>
      <c r="G116" s="47" t="s">
        <v>40</v>
      </c>
      <c r="H116" s="47" t="s">
        <v>41</v>
      </c>
      <c r="I116" s="47" t="s">
        <v>42</v>
      </c>
      <c r="J116" s="47" t="s">
        <v>43</v>
      </c>
      <c r="K116" s="47" t="s">
        <v>44</v>
      </c>
      <c r="L116" s="47" t="s">
        <v>45</v>
      </c>
      <c r="M116" s="48" t="s">
        <v>46</v>
      </c>
      <c r="N116" s="47" t="s">
        <v>47</v>
      </c>
      <c r="O116" s="47" t="s">
        <v>48</v>
      </c>
      <c r="P116" s="49" t="s">
        <v>49</v>
      </c>
      <c r="Q116" s="49" t="s">
        <v>50</v>
      </c>
    </row>
    <row r="117" spans="1:26" s="62" customFormat="1" ht="48" x14ac:dyDescent="0.25">
      <c r="A117" s="50">
        <v>1</v>
      </c>
      <c r="B117" s="71" t="s">
        <v>1094</v>
      </c>
      <c r="C117" s="72" t="s">
        <v>1094</v>
      </c>
      <c r="D117" s="71" t="s">
        <v>318</v>
      </c>
      <c r="E117" s="385">
        <v>70182008157</v>
      </c>
      <c r="F117" s="73" t="s">
        <v>20</v>
      </c>
      <c r="G117" s="228">
        <v>1</v>
      </c>
      <c r="H117" s="73" t="s">
        <v>1174</v>
      </c>
      <c r="I117" s="74" t="s">
        <v>1175</v>
      </c>
      <c r="J117" s="74" t="s">
        <v>21</v>
      </c>
      <c r="K117" s="323"/>
      <c r="L117" s="323">
        <f>7/30+11</f>
        <v>11.233333333333333</v>
      </c>
      <c r="M117" s="76">
        <v>180</v>
      </c>
      <c r="N117" s="76">
        <v>180</v>
      </c>
      <c r="O117" s="77">
        <v>53108949</v>
      </c>
      <c r="P117" s="77" t="s">
        <v>1176</v>
      </c>
      <c r="Q117" s="387" t="s">
        <v>1177</v>
      </c>
      <c r="R117" s="61"/>
      <c r="S117" s="61"/>
      <c r="T117" s="61"/>
      <c r="U117" s="61"/>
      <c r="V117" s="61"/>
      <c r="W117" s="61"/>
      <c r="X117" s="61"/>
      <c r="Y117" s="61"/>
      <c r="Z117" s="61"/>
    </row>
    <row r="118" spans="1:26" s="62" customFormat="1" ht="30" x14ac:dyDescent="0.25">
      <c r="A118" s="50">
        <f>+A117+1</f>
        <v>2</v>
      </c>
      <c r="B118" s="71" t="s">
        <v>1094</v>
      </c>
      <c r="C118" s="72" t="s">
        <v>1094</v>
      </c>
      <c r="D118" s="71" t="s">
        <v>318</v>
      </c>
      <c r="E118" s="228" t="s">
        <v>1178</v>
      </c>
      <c r="F118" s="73" t="s">
        <v>20</v>
      </c>
      <c r="G118" s="228">
        <v>1</v>
      </c>
      <c r="H118" s="73" t="s">
        <v>1179</v>
      </c>
      <c r="I118" s="74" t="s">
        <v>1180</v>
      </c>
      <c r="J118" s="74" t="s">
        <v>21</v>
      </c>
      <c r="K118" s="690">
        <f>4/30+11</f>
        <v>11.133333333333333</v>
      </c>
      <c r="L118" s="74"/>
      <c r="M118" s="76">
        <v>756</v>
      </c>
      <c r="N118" s="76">
        <v>756</v>
      </c>
      <c r="O118" s="77">
        <v>320575036</v>
      </c>
      <c r="P118" s="77" t="s">
        <v>1181</v>
      </c>
      <c r="Q118" s="65"/>
      <c r="R118" s="61"/>
      <c r="S118" s="61"/>
      <c r="T118" s="61"/>
      <c r="U118" s="61"/>
      <c r="V118" s="61"/>
      <c r="W118" s="61"/>
      <c r="X118" s="61"/>
      <c r="Y118" s="61"/>
      <c r="Z118" s="61"/>
    </row>
    <row r="119" spans="1:26" s="62" customFormat="1" x14ac:dyDescent="0.25">
      <c r="A119" s="50">
        <f t="shared" ref="A119:A124" si="1">+A118+1</f>
        <v>3</v>
      </c>
      <c r="B119" s="71"/>
      <c r="C119" s="72"/>
      <c r="D119" s="71"/>
      <c r="E119" s="228"/>
      <c r="F119" s="73"/>
      <c r="G119" s="228"/>
      <c r="H119" s="73"/>
      <c r="I119" s="74"/>
      <c r="J119" s="74"/>
      <c r="K119" s="74"/>
      <c r="L119" s="74"/>
      <c r="M119" s="76"/>
      <c r="N119" s="76"/>
      <c r="O119" s="77"/>
      <c r="P119" s="77"/>
      <c r="Q119" s="65"/>
      <c r="R119" s="61"/>
      <c r="S119" s="61"/>
      <c r="T119" s="61"/>
      <c r="U119" s="61"/>
      <c r="V119" s="61"/>
      <c r="W119" s="61"/>
      <c r="X119" s="61"/>
      <c r="Y119" s="61"/>
      <c r="Z119" s="61"/>
    </row>
    <row r="120" spans="1:26" s="62" customFormat="1" x14ac:dyDescent="0.25">
      <c r="A120" s="50">
        <f t="shared" si="1"/>
        <v>4</v>
      </c>
      <c r="B120" s="71"/>
      <c r="C120" s="72"/>
      <c r="D120" s="71"/>
      <c r="E120" s="228"/>
      <c r="F120" s="73"/>
      <c r="G120" s="73"/>
      <c r="H120" s="73"/>
      <c r="I120" s="74"/>
      <c r="J120" s="74"/>
      <c r="K120" s="74"/>
      <c r="L120" s="74"/>
      <c r="M120" s="76"/>
      <c r="N120" s="76"/>
      <c r="O120" s="77"/>
      <c r="P120" s="77"/>
      <c r="Q120" s="65"/>
      <c r="R120" s="61"/>
      <c r="S120" s="61"/>
      <c r="T120" s="61"/>
      <c r="U120" s="61"/>
      <c r="V120" s="61"/>
      <c r="W120" s="61"/>
      <c r="X120" s="61"/>
      <c r="Y120" s="61"/>
      <c r="Z120" s="61"/>
    </row>
    <row r="121" spans="1:26" s="62" customFormat="1" x14ac:dyDescent="0.25">
      <c r="A121" s="50">
        <f t="shared" si="1"/>
        <v>5</v>
      </c>
      <c r="B121" s="71"/>
      <c r="C121" s="72"/>
      <c r="D121" s="71"/>
      <c r="E121" s="228"/>
      <c r="F121" s="73"/>
      <c r="G121" s="73"/>
      <c r="H121" s="73"/>
      <c r="I121" s="74"/>
      <c r="J121" s="74"/>
      <c r="K121" s="74"/>
      <c r="L121" s="74"/>
      <c r="M121" s="75"/>
      <c r="N121" s="75"/>
      <c r="O121" s="77"/>
      <c r="P121" s="77"/>
      <c r="Q121" s="65"/>
      <c r="R121" s="61"/>
      <c r="S121" s="61"/>
      <c r="T121" s="61"/>
      <c r="U121" s="61"/>
      <c r="V121" s="61"/>
      <c r="W121" s="61"/>
      <c r="X121" s="61"/>
      <c r="Y121" s="61"/>
      <c r="Z121" s="61"/>
    </row>
    <row r="122" spans="1:26" s="62" customFormat="1" x14ac:dyDescent="0.25">
      <c r="A122" s="50">
        <f t="shared" si="1"/>
        <v>6</v>
      </c>
      <c r="B122" s="71"/>
      <c r="C122" s="72"/>
      <c r="D122" s="71"/>
      <c r="E122" s="228"/>
      <c r="F122" s="73"/>
      <c r="G122" s="73"/>
      <c r="H122" s="73"/>
      <c r="I122" s="74"/>
      <c r="J122" s="74"/>
      <c r="K122" s="74"/>
      <c r="L122" s="74"/>
      <c r="M122" s="75"/>
      <c r="N122" s="75"/>
      <c r="O122" s="77"/>
      <c r="P122" s="77"/>
      <c r="Q122" s="65"/>
      <c r="R122" s="61"/>
      <c r="S122" s="61"/>
      <c r="T122" s="61"/>
      <c r="U122" s="61"/>
      <c r="V122" s="61"/>
      <c r="W122" s="61"/>
      <c r="X122" s="61"/>
      <c r="Y122" s="61"/>
      <c r="Z122" s="61"/>
    </row>
    <row r="123" spans="1:26" s="62" customFormat="1" x14ac:dyDescent="0.25">
      <c r="A123" s="50">
        <f t="shared" si="1"/>
        <v>7</v>
      </c>
      <c r="B123" s="71"/>
      <c r="C123" s="72"/>
      <c r="D123" s="71"/>
      <c r="E123" s="228"/>
      <c r="F123" s="73"/>
      <c r="G123" s="73"/>
      <c r="H123" s="73"/>
      <c r="I123" s="74"/>
      <c r="J123" s="74"/>
      <c r="K123" s="74"/>
      <c r="L123" s="74"/>
      <c r="M123" s="75"/>
      <c r="N123" s="75"/>
      <c r="O123" s="77"/>
      <c r="P123" s="77"/>
      <c r="Q123" s="65"/>
      <c r="R123" s="61"/>
      <c r="S123" s="61"/>
      <c r="T123" s="61"/>
      <c r="U123" s="61"/>
      <c r="V123" s="61"/>
      <c r="W123" s="61"/>
      <c r="X123" s="61"/>
      <c r="Y123" s="61"/>
      <c r="Z123" s="61"/>
    </row>
    <row r="124" spans="1:26" s="62" customFormat="1" x14ac:dyDescent="0.25">
      <c r="A124" s="50">
        <f t="shared" si="1"/>
        <v>8</v>
      </c>
      <c r="B124" s="71"/>
      <c r="C124" s="72"/>
      <c r="D124" s="71"/>
      <c r="E124" s="228"/>
      <c r="F124" s="73"/>
      <c r="G124" s="73"/>
      <c r="H124" s="73"/>
      <c r="I124" s="74"/>
      <c r="J124" s="74"/>
      <c r="K124" s="74"/>
      <c r="L124" s="74"/>
      <c r="M124" s="75"/>
      <c r="N124" s="75"/>
      <c r="O124" s="77"/>
      <c r="P124" s="77"/>
      <c r="Q124" s="65"/>
      <c r="R124" s="61"/>
      <c r="S124" s="61"/>
      <c r="T124" s="61"/>
      <c r="U124" s="61"/>
      <c r="V124" s="61"/>
      <c r="W124" s="61"/>
      <c r="X124" s="61"/>
      <c r="Y124" s="61"/>
      <c r="Z124" s="61"/>
    </row>
    <row r="125" spans="1:26" s="62" customFormat="1" x14ac:dyDescent="0.25">
      <c r="A125" s="50"/>
      <c r="B125" s="78" t="s">
        <v>30</v>
      </c>
      <c r="C125" s="72"/>
      <c r="D125" s="71"/>
      <c r="E125" s="228"/>
      <c r="F125" s="73"/>
      <c r="G125" s="73"/>
      <c r="H125" s="73"/>
      <c r="I125" s="74"/>
      <c r="J125" s="74"/>
      <c r="K125" s="79" t="s">
        <v>1456</v>
      </c>
      <c r="L125" s="79"/>
      <c r="M125" s="80">
        <v>756</v>
      </c>
      <c r="N125" s="79" t="s">
        <v>1182</v>
      </c>
      <c r="O125" s="77"/>
      <c r="P125" s="77"/>
      <c r="Q125" s="81"/>
    </row>
    <row r="126" spans="1:26" x14ac:dyDescent="0.25">
      <c r="B126" s="82"/>
      <c r="C126" s="82"/>
      <c r="D126" s="82"/>
      <c r="E126" s="83"/>
      <c r="F126" s="82"/>
      <c r="G126" s="82"/>
      <c r="H126" s="82"/>
      <c r="I126" s="82"/>
      <c r="J126" s="82"/>
      <c r="K126" s="82"/>
      <c r="L126" s="82"/>
      <c r="M126" s="82"/>
      <c r="N126" s="82"/>
      <c r="O126" s="82"/>
      <c r="P126" s="82"/>
    </row>
    <row r="127" spans="1:26" ht="18.75" x14ac:dyDescent="0.25">
      <c r="B127" s="86" t="s">
        <v>151</v>
      </c>
      <c r="C127" s="133" t="str">
        <f>+K125</f>
        <v>11,13</v>
      </c>
      <c r="H127" s="89"/>
      <c r="I127" s="89"/>
      <c r="J127" s="89"/>
      <c r="K127" s="89"/>
      <c r="L127" s="89"/>
      <c r="M127" s="89"/>
      <c r="N127" s="82"/>
      <c r="O127" s="82"/>
      <c r="P127" s="82"/>
    </row>
    <row r="129" spans="2:17" ht="15.75" thickBot="1" x14ac:dyDescent="0.3"/>
    <row r="130" spans="2:17" ht="30.75" thickBot="1" x14ac:dyDescent="0.3">
      <c r="B130" s="134" t="s">
        <v>152</v>
      </c>
      <c r="C130" s="135" t="s">
        <v>153</v>
      </c>
      <c r="D130" s="134" t="s">
        <v>29</v>
      </c>
      <c r="E130" s="135" t="s">
        <v>154</v>
      </c>
    </row>
    <row r="131" spans="2:17" x14ac:dyDescent="0.25">
      <c r="B131" s="136" t="s">
        <v>155</v>
      </c>
      <c r="C131" s="137">
        <v>20</v>
      </c>
      <c r="D131" s="137">
        <v>20</v>
      </c>
      <c r="E131" s="1396">
        <v>20</v>
      </c>
    </row>
    <row r="132" spans="2:17" x14ac:dyDescent="0.25">
      <c r="B132" s="136" t="s">
        <v>156</v>
      </c>
      <c r="C132" s="138">
        <v>30</v>
      </c>
      <c r="D132" s="340">
        <v>0</v>
      </c>
      <c r="E132" s="1397"/>
    </row>
    <row r="133" spans="2:17" ht="15.75" thickBot="1" x14ac:dyDescent="0.3">
      <c r="B133" s="136" t="s">
        <v>157</v>
      </c>
      <c r="C133" s="139">
        <v>40</v>
      </c>
      <c r="D133" s="139"/>
      <c r="E133" s="1398"/>
    </row>
    <row r="135" spans="2:17" ht="15.75" thickBot="1" x14ac:dyDescent="0.3"/>
    <row r="136" spans="2:17" ht="27" thickBot="1" x14ac:dyDescent="0.3">
      <c r="B136" s="1393" t="s">
        <v>158</v>
      </c>
      <c r="C136" s="1394"/>
      <c r="D136" s="1394"/>
      <c r="E136" s="1394"/>
      <c r="F136" s="1394"/>
      <c r="G136" s="1394"/>
      <c r="H136" s="1394"/>
      <c r="I136" s="1394"/>
      <c r="J136" s="1394"/>
      <c r="K136" s="1394"/>
      <c r="L136" s="1394"/>
      <c r="M136" s="1394"/>
      <c r="N136" s="1395"/>
    </row>
    <row r="138" spans="2:17" ht="75" x14ac:dyDescent="0.25">
      <c r="B138" s="91" t="s">
        <v>87</v>
      </c>
      <c r="C138" s="91" t="s">
        <v>88</v>
      </c>
      <c r="D138" s="91" t="s">
        <v>89</v>
      </c>
      <c r="E138" s="91" t="s">
        <v>90</v>
      </c>
      <c r="F138" s="91" t="s">
        <v>91</v>
      </c>
      <c r="G138" s="91" t="s">
        <v>92</v>
      </c>
      <c r="H138" s="91" t="s">
        <v>93</v>
      </c>
      <c r="I138" s="91" t="s">
        <v>94</v>
      </c>
      <c r="J138" s="1387" t="s">
        <v>95</v>
      </c>
      <c r="K138" s="1405"/>
      <c r="L138" s="1388"/>
      <c r="M138" s="91" t="s">
        <v>96</v>
      </c>
      <c r="N138" s="91" t="s">
        <v>97</v>
      </c>
      <c r="O138" s="91" t="s">
        <v>98</v>
      </c>
      <c r="P138" s="1387" t="s">
        <v>77</v>
      </c>
      <c r="Q138" s="1388"/>
    </row>
    <row r="139" spans="2:17" ht="108" customHeight="1" x14ac:dyDescent="0.25">
      <c r="B139" s="104" t="s">
        <v>159</v>
      </c>
      <c r="C139" s="347" t="s">
        <v>321</v>
      </c>
      <c r="D139" s="340" t="s">
        <v>1183</v>
      </c>
      <c r="E139" s="340">
        <v>64550336</v>
      </c>
      <c r="F139" s="347" t="s">
        <v>274</v>
      </c>
      <c r="G139" s="347"/>
      <c r="H139" s="347"/>
      <c r="I139" s="138" t="s">
        <v>368</v>
      </c>
      <c r="J139" s="390" t="s">
        <v>1184</v>
      </c>
      <c r="K139" s="391" t="s">
        <v>1185</v>
      </c>
      <c r="L139" s="392" t="s">
        <v>1164</v>
      </c>
      <c r="M139" s="41" t="s">
        <v>20</v>
      </c>
      <c r="N139" s="41" t="s">
        <v>21</v>
      </c>
      <c r="O139" s="41" t="s">
        <v>20</v>
      </c>
      <c r="P139" s="2383" t="s">
        <v>1186</v>
      </c>
      <c r="Q139" s="2383"/>
    </row>
    <row r="140" spans="2:17" ht="72" x14ac:dyDescent="0.25">
      <c r="B140" s="1770" t="s">
        <v>758</v>
      </c>
      <c r="C140" s="1577" t="s">
        <v>321</v>
      </c>
      <c r="D140" s="1577" t="s">
        <v>1187</v>
      </c>
      <c r="E140" s="1403">
        <v>40621890</v>
      </c>
      <c r="F140" s="1577" t="s">
        <v>1188</v>
      </c>
      <c r="G140" s="1577" t="s">
        <v>1189</v>
      </c>
      <c r="H140" s="1577" t="s">
        <v>1190</v>
      </c>
      <c r="I140" s="1445" t="s">
        <v>368</v>
      </c>
      <c r="J140" s="390" t="s">
        <v>1191</v>
      </c>
      <c r="K140" s="391" t="s">
        <v>1192</v>
      </c>
      <c r="L140" s="392" t="s">
        <v>1193</v>
      </c>
      <c r="M140" s="1403" t="s">
        <v>20</v>
      </c>
      <c r="N140" s="1403" t="s">
        <v>21</v>
      </c>
      <c r="O140" s="1403" t="s">
        <v>20</v>
      </c>
      <c r="P140" s="2375" t="s">
        <v>1194</v>
      </c>
      <c r="Q140" s="2376"/>
    </row>
    <row r="141" spans="2:17" ht="45" x14ac:dyDescent="0.25">
      <c r="B141" s="1680"/>
      <c r="C141" s="1579"/>
      <c r="D141" s="1579"/>
      <c r="E141" s="1404"/>
      <c r="F141" s="1579"/>
      <c r="G141" s="1579"/>
      <c r="H141" s="1579"/>
      <c r="I141" s="1446"/>
      <c r="J141" s="397" t="s">
        <v>1195</v>
      </c>
      <c r="K141" s="398" t="s">
        <v>1196</v>
      </c>
      <c r="L141" s="399" t="s">
        <v>394</v>
      </c>
      <c r="M141" s="1404"/>
      <c r="N141" s="1404"/>
      <c r="O141" s="1404"/>
      <c r="P141" s="2377"/>
      <c r="Q141" s="2378"/>
    </row>
    <row r="142" spans="2:17" ht="72" x14ac:dyDescent="0.25">
      <c r="B142" s="1686" t="s">
        <v>175</v>
      </c>
      <c r="C142" s="1686" t="s">
        <v>321</v>
      </c>
      <c r="D142" s="1675" t="s">
        <v>1197</v>
      </c>
      <c r="E142" s="1675">
        <v>92545190</v>
      </c>
      <c r="F142" s="1675" t="s">
        <v>379</v>
      </c>
      <c r="G142" s="1675" t="s">
        <v>1198</v>
      </c>
      <c r="H142" s="1675" t="s">
        <v>1199</v>
      </c>
      <c r="I142" s="1445" t="s">
        <v>20</v>
      </c>
      <c r="J142" s="390" t="s">
        <v>1200</v>
      </c>
      <c r="K142" s="391" t="s">
        <v>1201</v>
      </c>
      <c r="L142" s="392" t="s">
        <v>1193</v>
      </c>
      <c r="M142" s="340" t="s">
        <v>21</v>
      </c>
      <c r="N142" s="340" t="s">
        <v>20</v>
      </c>
      <c r="O142" s="340" t="s">
        <v>20</v>
      </c>
      <c r="P142" s="1390" t="s">
        <v>1202</v>
      </c>
      <c r="Q142" s="1391"/>
    </row>
    <row r="143" spans="2:17" ht="48" x14ac:dyDescent="0.2">
      <c r="B143" s="1687"/>
      <c r="C143" s="1687"/>
      <c r="D143" s="1676"/>
      <c r="E143" s="1676"/>
      <c r="F143" s="1676"/>
      <c r="G143" s="1676"/>
      <c r="H143" s="1676"/>
      <c r="I143" s="1454"/>
      <c r="J143" s="400" t="s">
        <v>1203</v>
      </c>
      <c r="K143" s="401" t="s">
        <v>1204</v>
      </c>
      <c r="L143" s="399" t="s">
        <v>394</v>
      </c>
      <c r="M143" s="340" t="s">
        <v>21</v>
      </c>
      <c r="N143" s="340" t="s">
        <v>20</v>
      </c>
      <c r="O143" s="340" t="s">
        <v>20</v>
      </c>
      <c r="P143" s="341"/>
      <c r="Q143" s="342"/>
    </row>
    <row r="144" spans="2:17" ht="36" x14ac:dyDescent="0.2">
      <c r="B144" s="1687"/>
      <c r="C144" s="1687"/>
      <c r="D144" s="1676"/>
      <c r="E144" s="1676"/>
      <c r="F144" s="1676"/>
      <c r="G144" s="1676"/>
      <c r="H144" s="1676"/>
      <c r="I144" s="1454"/>
      <c r="J144" s="400" t="s">
        <v>1205</v>
      </c>
      <c r="K144" s="401" t="s">
        <v>1206</v>
      </c>
      <c r="L144" s="399" t="s">
        <v>1125</v>
      </c>
      <c r="M144" s="340" t="s">
        <v>21</v>
      </c>
      <c r="N144" s="340" t="s">
        <v>20</v>
      </c>
      <c r="O144" s="340" t="s">
        <v>20</v>
      </c>
      <c r="P144" s="341"/>
      <c r="Q144" s="342"/>
    </row>
    <row r="145" spans="2:17" ht="48" x14ac:dyDescent="0.2">
      <c r="B145" s="1687"/>
      <c r="C145" s="1687"/>
      <c r="D145" s="1676"/>
      <c r="E145" s="1676"/>
      <c r="F145" s="1676"/>
      <c r="G145" s="1676"/>
      <c r="H145" s="1676"/>
      <c r="I145" s="1454"/>
      <c r="J145" s="400" t="s">
        <v>1207</v>
      </c>
      <c r="K145" s="401" t="s">
        <v>1208</v>
      </c>
      <c r="L145" s="399" t="s">
        <v>1164</v>
      </c>
      <c r="M145" s="340" t="s">
        <v>21</v>
      </c>
      <c r="N145" s="340" t="s">
        <v>21</v>
      </c>
      <c r="O145" s="340" t="s">
        <v>20</v>
      </c>
      <c r="P145" s="2379" t="s">
        <v>1209</v>
      </c>
      <c r="Q145" s="2380"/>
    </row>
    <row r="146" spans="2:17" ht="36" x14ac:dyDescent="0.2">
      <c r="B146" s="1688"/>
      <c r="C146" s="1688"/>
      <c r="D146" s="1677"/>
      <c r="E146" s="1677"/>
      <c r="F146" s="1677"/>
      <c r="G146" s="1677"/>
      <c r="H146" s="1677"/>
      <c r="I146" s="1446"/>
      <c r="J146" s="400" t="s">
        <v>1210</v>
      </c>
      <c r="K146" s="401"/>
      <c r="L146" s="399" t="s">
        <v>1164</v>
      </c>
      <c r="M146" s="340" t="s">
        <v>21</v>
      </c>
      <c r="N146" s="340" t="s">
        <v>21</v>
      </c>
      <c r="O146" s="340" t="s">
        <v>20</v>
      </c>
      <c r="P146" s="2379" t="s">
        <v>1211</v>
      </c>
      <c r="Q146" s="2380"/>
    </row>
    <row r="149" spans="2:17" ht="15.75" thickBot="1" x14ac:dyDescent="0.3"/>
    <row r="150" spans="2:17" ht="30" x14ac:dyDescent="0.25">
      <c r="B150" s="42" t="s">
        <v>19</v>
      </c>
      <c r="C150" s="42" t="s">
        <v>152</v>
      </c>
      <c r="D150" s="91" t="s">
        <v>153</v>
      </c>
      <c r="E150" s="42" t="s">
        <v>29</v>
      </c>
      <c r="F150" s="135" t="s">
        <v>182</v>
      </c>
      <c r="G150" s="147"/>
    </row>
    <row r="151" spans="2:17" ht="108" x14ac:dyDescent="0.2">
      <c r="B151" s="1399" t="s">
        <v>183</v>
      </c>
      <c r="C151" s="148" t="s">
        <v>184</v>
      </c>
      <c r="D151" s="340">
        <v>25</v>
      </c>
      <c r="E151" s="340">
        <v>0</v>
      </c>
      <c r="F151" s="1400">
        <f>+E151+E152+E153</f>
        <v>0</v>
      </c>
      <c r="G151" s="149"/>
    </row>
    <row r="152" spans="2:17" ht="96" x14ac:dyDescent="0.2">
      <c r="B152" s="1399"/>
      <c r="C152" s="148" t="s">
        <v>185</v>
      </c>
      <c r="D152" s="347">
        <v>25</v>
      </c>
      <c r="E152" s="340">
        <v>0</v>
      </c>
      <c r="F152" s="1401"/>
      <c r="G152" s="149"/>
    </row>
    <row r="153" spans="2:17" ht="60" x14ac:dyDescent="0.2">
      <c r="B153" s="1399"/>
      <c r="C153" s="148" t="s">
        <v>186</v>
      </c>
      <c r="D153" s="340">
        <v>10</v>
      </c>
      <c r="E153" s="340">
        <v>0</v>
      </c>
      <c r="F153" s="1402"/>
      <c r="G153" s="149"/>
    </row>
    <row r="154" spans="2:17" x14ac:dyDescent="0.25">
      <c r="C154"/>
    </row>
    <row r="157" spans="2:17" x14ac:dyDescent="0.25">
      <c r="B157" s="39" t="s">
        <v>187</v>
      </c>
    </row>
    <row r="160" spans="2:17" x14ac:dyDescent="0.25">
      <c r="B160" s="40" t="s">
        <v>19</v>
      </c>
      <c r="C160" s="40" t="s">
        <v>28</v>
      </c>
      <c r="D160" s="42" t="s">
        <v>29</v>
      </c>
      <c r="E160" s="42" t="s">
        <v>30</v>
      </c>
    </row>
    <row r="161" spans="2:5" ht="28.5" x14ac:dyDescent="0.25">
      <c r="B161" s="43" t="s">
        <v>188</v>
      </c>
      <c r="C161" s="345">
        <v>40</v>
      </c>
      <c r="D161" s="340">
        <f>+E131</f>
        <v>20</v>
      </c>
      <c r="E161" s="1403">
        <f>+D161+D162</f>
        <v>20</v>
      </c>
    </row>
    <row r="162" spans="2:5" ht="42.75" x14ac:dyDescent="0.25">
      <c r="B162" s="43" t="s">
        <v>189</v>
      </c>
      <c r="C162" s="345">
        <v>60</v>
      </c>
      <c r="D162" s="340">
        <f>+F151</f>
        <v>0</v>
      </c>
      <c r="E162" s="1404"/>
    </row>
  </sheetData>
  <mergeCells count="107">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O72:P72"/>
    <mergeCell ref="O73:P73"/>
    <mergeCell ref="O74:P74"/>
    <mergeCell ref="O75:P75"/>
    <mergeCell ref="B81:N81"/>
    <mergeCell ref="J86:L86"/>
    <mergeCell ref="P86:Q86"/>
    <mergeCell ref="C63:N63"/>
    <mergeCell ref="B65:N65"/>
    <mergeCell ref="O68:P68"/>
    <mergeCell ref="O69:P69"/>
    <mergeCell ref="O70:P70"/>
    <mergeCell ref="O71:P71"/>
    <mergeCell ref="B94:B97"/>
    <mergeCell ref="C94:C97"/>
    <mergeCell ref="D94:D97"/>
    <mergeCell ref="E94:E97"/>
    <mergeCell ref="F94:F97"/>
    <mergeCell ref="H87:H89"/>
    <mergeCell ref="I87:I89"/>
    <mergeCell ref="P87:Q87"/>
    <mergeCell ref="P89:Q89"/>
    <mergeCell ref="B90:B93"/>
    <mergeCell ref="C90:C93"/>
    <mergeCell ref="D90:D93"/>
    <mergeCell ref="E90:E93"/>
    <mergeCell ref="F90:F93"/>
    <mergeCell ref="G90:G93"/>
    <mergeCell ref="B87:B89"/>
    <mergeCell ref="C87:C89"/>
    <mergeCell ref="D87:D89"/>
    <mergeCell ref="E87:E89"/>
    <mergeCell ref="F87:F89"/>
    <mergeCell ref="G87:G89"/>
    <mergeCell ref="G94:G97"/>
    <mergeCell ref="H94:H97"/>
    <mergeCell ref="I94:I97"/>
    <mergeCell ref="P94:Q94"/>
    <mergeCell ref="P95:Q95"/>
    <mergeCell ref="P96:Q96"/>
    <mergeCell ref="P97:Q97"/>
    <mergeCell ref="H90:H93"/>
    <mergeCell ref="I90:I93"/>
    <mergeCell ref="P90:Q90"/>
    <mergeCell ref="P91:Q91"/>
    <mergeCell ref="P93:Q93"/>
    <mergeCell ref="M140:M141"/>
    <mergeCell ref="N140:N141"/>
    <mergeCell ref="H98:H99"/>
    <mergeCell ref="I98:I99"/>
    <mergeCell ref="P98:Q98"/>
    <mergeCell ref="P99:Q99"/>
    <mergeCell ref="P100:Q100"/>
    <mergeCell ref="B103:N103"/>
    <mergeCell ref="B98:B99"/>
    <mergeCell ref="C98:C99"/>
    <mergeCell ref="D98:D99"/>
    <mergeCell ref="E98:E99"/>
    <mergeCell ref="F98:F99"/>
    <mergeCell ref="G98:G99"/>
    <mergeCell ref="D106:E106"/>
    <mergeCell ref="D107:E107"/>
    <mergeCell ref="B110:P110"/>
    <mergeCell ref="B113:N113"/>
    <mergeCell ref="E131:E133"/>
    <mergeCell ref="B136:N136"/>
    <mergeCell ref="J138:L138"/>
    <mergeCell ref="P138:Q138"/>
    <mergeCell ref="P139:Q139"/>
    <mergeCell ref="E161:E162"/>
    <mergeCell ref="G142:G146"/>
    <mergeCell ref="O140:O141"/>
    <mergeCell ref="P140:Q141"/>
    <mergeCell ref="B142:B146"/>
    <mergeCell ref="C142:C146"/>
    <mergeCell ref="D142:D146"/>
    <mergeCell ref="E142:E146"/>
    <mergeCell ref="F142:F146"/>
    <mergeCell ref="B151:B153"/>
    <mergeCell ref="F151:F153"/>
    <mergeCell ref="H142:H146"/>
    <mergeCell ref="I142:I146"/>
    <mergeCell ref="P142:Q142"/>
    <mergeCell ref="P145:Q145"/>
    <mergeCell ref="P146:Q146"/>
    <mergeCell ref="B140:B141"/>
    <mergeCell ref="C140:C141"/>
    <mergeCell ref="D140:D141"/>
    <mergeCell ref="E140:E141"/>
    <mergeCell ref="F140:F141"/>
    <mergeCell ref="G140:G141"/>
    <mergeCell ref="H140:H141"/>
    <mergeCell ref="I140:I141"/>
  </mergeCells>
  <dataValidations count="2">
    <dataValidation type="decimal" allowBlank="1" showInputMessage="1" showErrorMessage="1" sqref="WVH983078 WLL983078 C65574 IV65574 SR65574 ACN65574 AMJ65574 AWF65574 BGB65574 BPX65574 BZT65574 CJP65574 CTL65574 DDH65574 DND65574 DWZ65574 EGV65574 EQR65574 FAN65574 FKJ65574 FUF65574 GEB65574 GNX65574 GXT65574 HHP65574 HRL65574 IBH65574 ILD65574 IUZ65574 JEV65574 JOR65574 JYN65574 KIJ65574 KSF65574 LCB65574 LLX65574 LVT65574 MFP65574 MPL65574 MZH65574 NJD65574 NSZ65574 OCV65574 OMR65574 OWN65574 PGJ65574 PQF65574 QAB65574 QJX65574 QTT65574 RDP65574 RNL65574 RXH65574 SHD65574 SQZ65574 TAV65574 TKR65574 TUN65574 UEJ65574 UOF65574 UYB65574 VHX65574 VRT65574 WBP65574 WLL65574 WVH65574 C131110 IV131110 SR131110 ACN131110 AMJ131110 AWF131110 BGB131110 BPX131110 BZT131110 CJP131110 CTL131110 DDH131110 DND131110 DWZ131110 EGV131110 EQR131110 FAN131110 FKJ131110 FUF131110 GEB131110 GNX131110 GXT131110 HHP131110 HRL131110 IBH131110 ILD131110 IUZ131110 JEV131110 JOR131110 JYN131110 KIJ131110 KSF131110 LCB131110 LLX131110 LVT131110 MFP131110 MPL131110 MZH131110 NJD131110 NSZ131110 OCV131110 OMR131110 OWN131110 PGJ131110 PQF131110 QAB131110 QJX131110 QTT131110 RDP131110 RNL131110 RXH131110 SHD131110 SQZ131110 TAV131110 TKR131110 TUN131110 UEJ131110 UOF131110 UYB131110 VHX131110 VRT131110 WBP131110 WLL131110 WVH131110 C196646 IV196646 SR196646 ACN196646 AMJ196646 AWF196646 BGB196646 BPX196646 BZT196646 CJP196646 CTL196646 DDH196646 DND196646 DWZ196646 EGV196646 EQR196646 FAN196646 FKJ196646 FUF196646 GEB196646 GNX196646 GXT196646 HHP196646 HRL196646 IBH196646 ILD196646 IUZ196646 JEV196646 JOR196646 JYN196646 KIJ196646 KSF196646 LCB196646 LLX196646 LVT196646 MFP196646 MPL196646 MZH196646 NJD196646 NSZ196646 OCV196646 OMR196646 OWN196646 PGJ196646 PQF196646 QAB196646 QJX196646 QTT196646 RDP196646 RNL196646 RXH196646 SHD196646 SQZ196646 TAV196646 TKR196646 TUN196646 UEJ196646 UOF196646 UYB196646 VHX196646 VRT196646 WBP196646 WLL196646 WVH196646 C262182 IV262182 SR262182 ACN262182 AMJ262182 AWF262182 BGB262182 BPX262182 BZT262182 CJP262182 CTL262182 DDH262182 DND262182 DWZ262182 EGV262182 EQR262182 FAN262182 FKJ262182 FUF262182 GEB262182 GNX262182 GXT262182 HHP262182 HRL262182 IBH262182 ILD262182 IUZ262182 JEV262182 JOR262182 JYN262182 KIJ262182 KSF262182 LCB262182 LLX262182 LVT262182 MFP262182 MPL262182 MZH262182 NJD262182 NSZ262182 OCV262182 OMR262182 OWN262182 PGJ262182 PQF262182 QAB262182 QJX262182 QTT262182 RDP262182 RNL262182 RXH262182 SHD262182 SQZ262182 TAV262182 TKR262182 TUN262182 UEJ262182 UOF262182 UYB262182 VHX262182 VRT262182 WBP262182 WLL262182 WVH262182 C327718 IV327718 SR327718 ACN327718 AMJ327718 AWF327718 BGB327718 BPX327718 BZT327718 CJP327718 CTL327718 DDH327718 DND327718 DWZ327718 EGV327718 EQR327718 FAN327718 FKJ327718 FUF327718 GEB327718 GNX327718 GXT327718 HHP327718 HRL327718 IBH327718 ILD327718 IUZ327718 JEV327718 JOR327718 JYN327718 KIJ327718 KSF327718 LCB327718 LLX327718 LVT327718 MFP327718 MPL327718 MZH327718 NJD327718 NSZ327718 OCV327718 OMR327718 OWN327718 PGJ327718 PQF327718 QAB327718 QJX327718 QTT327718 RDP327718 RNL327718 RXH327718 SHD327718 SQZ327718 TAV327718 TKR327718 TUN327718 UEJ327718 UOF327718 UYB327718 VHX327718 VRT327718 WBP327718 WLL327718 WVH327718 C393254 IV393254 SR393254 ACN393254 AMJ393254 AWF393254 BGB393254 BPX393254 BZT393254 CJP393254 CTL393254 DDH393254 DND393254 DWZ393254 EGV393254 EQR393254 FAN393254 FKJ393254 FUF393254 GEB393254 GNX393254 GXT393254 HHP393254 HRL393254 IBH393254 ILD393254 IUZ393254 JEV393254 JOR393254 JYN393254 KIJ393254 KSF393254 LCB393254 LLX393254 LVT393254 MFP393254 MPL393254 MZH393254 NJD393254 NSZ393254 OCV393254 OMR393254 OWN393254 PGJ393254 PQF393254 QAB393254 QJX393254 QTT393254 RDP393254 RNL393254 RXH393254 SHD393254 SQZ393254 TAV393254 TKR393254 TUN393254 UEJ393254 UOF393254 UYB393254 VHX393254 VRT393254 WBP393254 WLL393254 WVH393254 C458790 IV458790 SR458790 ACN458790 AMJ458790 AWF458790 BGB458790 BPX458790 BZT458790 CJP458790 CTL458790 DDH458790 DND458790 DWZ458790 EGV458790 EQR458790 FAN458790 FKJ458790 FUF458790 GEB458790 GNX458790 GXT458790 HHP458790 HRL458790 IBH458790 ILD458790 IUZ458790 JEV458790 JOR458790 JYN458790 KIJ458790 KSF458790 LCB458790 LLX458790 LVT458790 MFP458790 MPL458790 MZH458790 NJD458790 NSZ458790 OCV458790 OMR458790 OWN458790 PGJ458790 PQF458790 QAB458790 QJX458790 QTT458790 RDP458790 RNL458790 RXH458790 SHD458790 SQZ458790 TAV458790 TKR458790 TUN458790 UEJ458790 UOF458790 UYB458790 VHX458790 VRT458790 WBP458790 WLL458790 WVH458790 C524326 IV524326 SR524326 ACN524326 AMJ524326 AWF524326 BGB524326 BPX524326 BZT524326 CJP524326 CTL524326 DDH524326 DND524326 DWZ524326 EGV524326 EQR524326 FAN524326 FKJ524326 FUF524326 GEB524326 GNX524326 GXT524326 HHP524326 HRL524326 IBH524326 ILD524326 IUZ524326 JEV524326 JOR524326 JYN524326 KIJ524326 KSF524326 LCB524326 LLX524326 LVT524326 MFP524326 MPL524326 MZH524326 NJD524326 NSZ524326 OCV524326 OMR524326 OWN524326 PGJ524326 PQF524326 QAB524326 QJX524326 QTT524326 RDP524326 RNL524326 RXH524326 SHD524326 SQZ524326 TAV524326 TKR524326 TUN524326 UEJ524326 UOF524326 UYB524326 VHX524326 VRT524326 WBP524326 WLL524326 WVH524326 C589862 IV589862 SR589862 ACN589862 AMJ589862 AWF589862 BGB589862 BPX589862 BZT589862 CJP589862 CTL589862 DDH589862 DND589862 DWZ589862 EGV589862 EQR589862 FAN589862 FKJ589862 FUF589862 GEB589862 GNX589862 GXT589862 HHP589862 HRL589862 IBH589862 ILD589862 IUZ589862 JEV589862 JOR589862 JYN589862 KIJ589862 KSF589862 LCB589862 LLX589862 LVT589862 MFP589862 MPL589862 MZH589862 NJD589862 NSZ589862 OCV589862 OMR589862 OWN589862 PGJ589862 PQF589862 QAB589862 QJX589862 QTT589862 RDP589862 RNL589862 RXH589862 SHD589862 SQZ589862 TAV589862 TKR589862 TUN589862 UEJ589862 UOF589862 UYB589862 VHX589862 VRT589862 WBP589862 WLL589862 WVH589862 C655398 IV655398 SR655398 ACN655398 AMJ655398 AWF655398 BGB655398 BPX655398 BZT655398 CJP655398 CTL655398 DDH655398 DND655398 DWZ655398 EGV655398 EQR655398 FAN655398 FKJ655398 FUF655398 GEB655398 GNX655398 GXT655398 HHP655398 HRL655398 IBH655398 ILD655398 IUZ655398 JEV655398 JOR655398 JYN655398 KIJ655398 KSF655398 LCB655398 LLX655398 LVT655398 MFP655398 MPL655398 MZH655398 NJD655398 NSZ655398 OCV655398 OMR655398 OWN655398 PGJ655398 PQF655398 QAB655398 QJX655398 QTT655398 RDP655398 RNL655398 RXH655398 SHD655398 SQZ655398 TAV655398 TKR655398 TUN655398 UEJ655398 UOF655398 UYB655398 VHX655398 VRT655398 WBP655398 WLL655398 WVH655398 C720934 IV720934 SR720934 ACN720934 AMJ720934 AWF720934 BGB720934 BPX720934 BZT720934 CJP720934 CTL720934 DDH720934 DND720934 DWZ720934 EGV720934 EQR720934 FAN720934 FKJ720934 FUF720934 GEB720934 GNX720934 GXT720934 HHP720934 HRL720934 IBH720934 ILD720934 IUZ720934 JEV720934 JOR720934 JYN720934 KIJ720934 KSF720934 LCB720934 LLX720934 LVT720934 MFP720934 MPL720934 MZH720934 NJD720934 NSZ720934 OCV720934 OMR720934 OWN720934 PGJ720934 PQF720934 QAB720934 QJX720934 QTT720934 RDP720934 RNL720934 RXH720934 SHD720934 SQZ720934 TAV720934 TKR720934 TUN720934 UEJ720934 UOF720934 UYB720934 VHX720934 VRT720934 WBP720934 WLL720934 WVH720934 C786470 IV786470 SR786470 ACN786470 AMJ786470 AWF786470 BGB786470 BPX786470 BZT786470 CJP786470 CTL786470 DDH786470 DND786470 DWZ786470 EGV786470 EQR786470 FAN786470 FKJ786470 FUF786470 GEB786470 GNX786470 GXT786470 HHP786470 HRL786470 IBH786470 ILD786470 IUZ786470 JEV786470 JOR786470 JYN786470 KIJ786470 KSF786470 LCB786470 LLX786470 LVT786470 MFP786470 MPL786470 MZH786470 NJD786470 NSZ786470 OCV786470 OMR786470 OWN786470 PGJ786470 PQF786470 QAB786470 QJX786470 QTT786470 RDP786470 RNL786470 RXH786470 SHD786470 SQZ786470 TAV786470 TKR786470 TUN786470 UEJ786470 UOF786470 UYB786470 VHX786470 VRT786470 WBP786470 WLL786470 WVH786470 C852006 IV852006 SR852006 ACN852006 AMJ852006 AWF852006 BGB852006 BPX852006 BZT852006 CJP852006 CTL852006 DDH852006 DND852006 DWZ852006 EGV852006 EQR852006 FAN852006 FKJ852006 FUF852006 GEB852006 GNX852006 GXT852006 HHP852006 HRL852006 IBH852006 ILD852006 IUZ852006 JEV852006 JOR852006 JYN852006 KIJ852006 KSF852006 LCB852006 LLX852006 LVT852006 MFP852006 MPL852006 MZH852006 NJD852006 NSZ852006 OCV852006 OMR852006 OWN852006 PGJ852006 PQF852006 QAB852006 QJX852006 QTT852006 RDP852006 RNL852006 RXH852006 SHD852006 SQZ852006 TAV852006 TKR852006 TUN852006 UEJ852006 UOF852006 UYB852006 VHX852006 VRT852006 WBP852006 WLL852006 WVH852006 C917542 IV917542 SR917542 ACN917542 AMJ917542 AWF917542 BGB917542 BPX917542 BZT917542 CJP917542 CTL917542 DDH917542 DND917542 DWZ917542 EGV917542 EQR917542 FAN917542 FKJ917542 FUF917542 GEB917542 GNX917542 GXT917542 HHP917542 HRL917542 IBH917542 ILD917542 IUZ917542 JEV917542 JOR917542 JYN917542 KIJ917542 KSF917542 LCB917542 LLX917542 LVT917542 MFP917542 MPL917542 MZH917542 NJD917542 NSZ917542 OCV917542 OMR917542 OWN917542 PGJ917542 PQF917542 QAB917542 QJX917542 QTT917542 RDP917542 RNL917542 RXH917542 SHD917542 SQZ917542 TAV917542 TKR917542 TUN917542 UEJ917542 UOF917542 UYB917542 VHX917542 VRT917542 WBP917542 WLL917542 WVH917542 C983078 IV983078 SR983078 ACN983078 AMJ983078 AWF983078 BGB983078 BPX983078 BZT983078 CJP983078 CTL983078 DDH983078 DND983078 DWZ983078 EGV983078 EQR983078 FAN983078 FKJ983078 FUF983078 GEB983078 GNX983078 GXT983078 HHP983078 HRL983078 IBH983078 ILD983078 IUZ983078 JEV983078 JOR983078 JYN983078 KIJ983078 KSF983078 LCB983078 LLX983078 LVT983078 MFP983078 MPL983078 MZH983078 NJD983078 NSZ983078 OCV983078 OMR983078 OWN983078 PGJ983078 PQF983078 QAB983078 QJX983078 QTT983078 RDP983078 RNL983078 RXH983078 SHD983078 SQZ983078 TAV983078 TKR983078 TUN983078 UEJ983078 UOF983078 UYB983078 VHX983078 VRT983078 WBP98307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8 A65574 IS65574 SO65574 ACK65574 AMG65574 AWC65574 BFY65574 BPU65574 BZQ65574 CJM65574 CTI65574 DDE65574 DNA65574 DWW65574 EGS65574 EQO65574 FAK65574 FKG65574 FUC65574 GDY65574 GNU65574 GXQ65574 HHM65574 HRI65574 IBE65574 ILA65574 IUW65574 JES65574 JOO65574 JYK65574 KIG65574 KSC65574 LBY65574 LLU65574 LVQ65574 MFM65574 MPI65574 MZE65574 NJA65574 NSW65574 OCS65574 OMO65574 OWK65574 PGG65574 PQC65574 PZY65574 QJU65574 QTQ65574 RDM65574 RNI65574 RXE65574 SHA65574 SQW65574 TAS65574 TKO65574 TUK65574 UEG65574 UOC65574 UXY65574 VHU65574 VRQ65574 WBM65574 WLI65574 WVE65574 A131110 IS131110 SO131110 ACK131110 AMG131110 AWC131110 BFY131110 BPU131110 BZQ131110 CJM131110 CTI131110 DDE131110 DNA131110 DWW131110 EGS131110 EQO131110 FAK131110 FKG131110 FUC131110 GDY131110 GNU131110 GXQ131110 HHM131110 HRI131110 IBE131110 ILA131110 IUW131110 JES131110 JOO131110 JYK131110 KIG131110 KSC131110 LBY131110 LLU131110 LVQ131110 MFM131110 MPI131110 MZE131110 NJA131110 NSW131110 OCS131110 OMO131110 OWK131110 PGG131110 PQC131110 PZY131110 QJU131110 QTQ131110 RDM131110 RNI131110 RXE131110 SHA131110 SQW131110 TAS131110 TKO131110 TUK131110 UEG131110 UOC131110 UXY131110 VHU131110 VRQ131110 WBM131110 WLI131110 WVE131110 A196646 IS196646 SO196646 ACK196646 AMG196646 AWC196646 BFY196646 BPU196646 BZQ196646 CJM196646 CTI196646 DDE196646 DNA196646 DWW196646 EGS196646 EQO196646 FAK196646 FKG196646 FUC196646 GDY196646 GNU196646 GXQ196646 HHM196646 HRI196646 IBE196646 ILA196646 IUW196646 JES196646 JOO196646 JYK196646 KIG196646 KSC196646 LBY196646 LLU196646 LVQ196646 MFM196646 MPI196646 MZE196646 NJA196646 NSW196646 OCS196646 OMO196646 OWK196646 PGG196646 PQC196646 PZY196646 QJU196646 QTQ196646 RDM196646 RNI196646 RXE196646 SHA196646 SQW196646 TAS196646 TKO196646 TUK196646 UEG196646 UOC196646 UXY196646 VHU196646 VRQ196646 WBM196646 WLI196646 WVE196646 A262182 IS262182 SO262182 ACK262182 AMG262182 AWC262182 BFY262182 BPU262182 BZQ262182 CJM262182 CTI262182 DDE262182 DNA262182 DWW262182 EGS262182 EQO262182 FAK262182 FKG262182 FUC262182 GDY262182 GNU262182 GXQ262182 HHM262182 HRI262182 IBE262182 ILA262182 IUW262182 JES262182 JOO262182 JYK262182 KIG262182 KSC262182 LBY262182 LLU262182 LVQ262182 MFM262182 MPI262182 MZE262182 NJA262182 NSW262182 OCS262182 OMO262182 OWK262182 PGG262182 PQC262182 PZY262182 QJU262182 QTQ262182 RDM262182 RNI262182 RXE262182 SHA262182 SQW262182 TAS262182 TKO262182 TUK262182 UEG262182 UOC262182 UXY262182 VHU262182 VRQ262182 WBM262182 WLI262182 WVE262182 A327718 IS327718 SO327718 ACK327718 AMG327718 AWC327718 BFY327718 BPU327718 BZQ327718 CJM327718 CTI327718 DDE327718 DNA327718 DWW327718 EGS327718 EQO327718 FAK327718 FKG327718 FUC327718 GDY327718 GNU327718 GXQ327718 HHM327718 HRI327718 IBE327718 ILA327718 IUW327718 JES327718 JOO327718 JYK327718 KIG327718 KSC327718 LBY327718 LLU327718 LVQ327718 MFM327718 MPI327718 MZE327718 NJA327718 NSW327718 OCS327718 OMO327718 OWK327718 PGG327718 PQC327718 PZY327718 QJU327718 QTQ327718 RDM327718 RNI327718 RXE327718 SHA327718 SQW327718 TAS327718 TKO327718 TUK327718 UEG327718 UOC327718 UXY327718 VHU327718 VRQ327718 WBM327718 WLI327718 WVE327718 A393254 IS393254 SO393254 ACK393254 AMG393254 AWC393254 BFY393254 BPU393254 BZQ393254 CJM393254 CTI393254 DDE393254 DNA393254 DWW393254 EGS393254 EQO393254 FAK393254 FKG393254 FUC393254 GDY393254 GNU393254 GXQ393254 HHM393254 HRI393254 IBE393254 ILA393254 IUW393254 JES393254 JOO393254 JYK393254 KIG393254 KSC393254 LBY393254 LLU393254 LVQ393254 MFM393254 MPI393254 MZE393254 NJA393254 NSW393254 OCS393254 OMO393254 OWK393254 PGG393254 PQC393254 PZY393254 QJU393254 QTQ393254 RDM393254 RNI393254 RXE393254 SHA393254 SQW393254 TAS393254 TKO393254 TUK393254 UEG393254 UOC393254 UXY393254 VHU393254 VRQ393254 WBM393254 WLI393254 WVE393254 A458790 IS458790 SO458790 ACK458790 AMG458790 AWC458790 BFY458790 BPU458790 BZQ458790 CJM458790 CTI458790 DDE458790 DNA458790 DWW458790 EGS458790 EQO458790 FAK458790 FKG458790 FUC458790 GDY458790 GNU458790 GXQ458790 HHM458790 HRI458790 IBE458790 ILA458790 IUW458790 JES458790 JOO458790 JYK458790 KIG458790 KSC458790 LBY458790 LLU458790 LVQ458790 MFM458790 MPI458790 MZE458790 NJA458790 NSW458790 OCS458790 OMO458790 OWK458790 PGG458790 PQC458790 PZY458790 QJU458790 QTQ458790 RDM458790 RNI458790 RXE458790 SHA458790 SQW458790 TAS458790 TKO458790 TUK458790 UEG458790 UOC458790 UXY458790 VHU458790 VRQ458790 WBM458790 WLI458790 WVE458790 A524326 IS524326 SO524326 ACK524326 AMG524326 AWC524326 BFY524326 BPU524326 BZQ524326 CJM524326 CTI524326 DDE524326 DNA524326 DWW524326 EGS524326 EQO524326 FAK524326 FKG524326 FUC524326 GDY524326 GNU524326 GXQ524326 HHM524326 HRI524326 IBE524326 ILA524326 IUW524326 JES524326 JOO524326 JYK524326 KIG524326 KSC524326 LBY524326 LLU524326 LVQ524326 MFM524326 MPI524326 MZE524326 NJA524326 NSW524326 OCS524326 OMO524326 OWK524326 PGG524326 PQC524326 PZY524326 QJU524326 QTQ524326 RDM524326 RNI524326 RXE524326 SHA524326 SQW524326 TAS524326 TKO524326 TUK524326 UEG524326 UOC524326 UXY524326 VHU524326 VRQ524326 WBM524326 WLI524326 WVE524326 A589862 IS589862 SO589862 ACK589862 AMG589862 AWC589862 BFY589862 BPU589862 BZQ589862 CJM589862 CTI589862 DDE589862 DNA589862 DWW589862 EGS589862 EQO589862 FAK589862 FKG589862 FUC589862 GDY589862 GNU589862 GXQ589862 HHM589862 HRI589862 IBE589862 ILA589862 IUW589862 JES589862 JOO589862 JYK589862 KIG589862 KSC589862 LBY589862 LLU589862 LVQ589862 MFM589862 MPI589862 MZE589862 NJA589862 NSW589862 OCS589862 OMO589862 OWK589862 PGG589862 PQC589862 PZY589862 QJU589862 QTQ589862 RDM589862 RNI589862 RXE589862 SHA589862 SQW589862 TAS589862 TKO589862 TUK589862 UEG589862 UOC589862 UXY589862 VHU589862 VRQ589862 WBM589862 WLI589862 WVE589862 A655398 IS655398 SO655398 ACK655398 AMG655398 AWC655398 BFY655398 BPU655398 BZQ655398 CJM655398 CTI655398 DDE655398 DNA655398 DWW655398 EGS655398 EQO655398 FAK655398 FKG655398 FUC655398 GDY655398 GNU655398 GXQ655398 HHM655398 HRI655398 IBE655398 ILA655398 IUW655398 JES655398 JOO655398 JYK655398 KIG655398 KSC655398 LBY655398 LLU655398 LVQ655398 MFM655398 MPI655398 MZE655398 NJA655398 NSW655398 OCS655398 OMO655398 OWK655398 PGG655398 PQC655398 PZY655398 QJU655398 QTQ655398 RDM655398 RNI655398 RXE655398 SHA655398 SQW655398 TAS655398 TKO655398 TUK655398 UEG655398 UOC655398 UXY655398 VHU655398 VRQ655398 WBM655398 WLI655398 WVE655398 A720934 IS720934 SO720934 ACK720934 AMG720934 AWC720934 BFY720934 BPU720934 BZQ720934 CJM720934 CTI720934 DDE720934 DNA720934 DWW720934 EGS720934 EQO720934 FAK720934 FKG720934 FUC720934 GDY720934 GNU720934 GXQ720934 HHM720934 HRI720934 IBE720934 ILA720934 IUW720934 JES720934 JOO720934 JYK720934 KIG720934 KSC720934 LBY720934 LLU720934 LVQ720934 MFM720934 MPI720934 MZE720934 NJA720934 NSW720934 OCS720934 OMO720934 OWK720934 PGG720934 PQC720934 PZY720934 QJU720934 QTQ720934 RDM720934 RNI720934 RXE720934 SHA720934 SQW720934 TAS720934 TKO720934 TUK720934 UEG720934 UOC720934 UXY720934 VHU720934 VRQ720934 WBM720934 WLI720934 WVE720934 A786470 IS786470 SO786470 ACK786470 AMG786470 AWC786470 BFY786470 BPU786470 BZQ786470 CJM786470 CTI786470 DDE786470 DNA786470 DWW786470 EGS786470 EQO786470 FAK786470 FKG786470 FUC786470 GDY786470 GNU786470 GXQ786470 HHM786470 HRI786470 IBE786470 ILA786470 IUW786470 JES786470 JOO786470 JYK786470 KIG786470 KSC786470 LBY786470 LLU786470 LVQ786470 MFM786470 MPI786470 MZE786470 NJA786470 NSW786470 OCS786470 OMO786470 OWK786470 PGG786470 PQC786470 PZY786470 QJU786470 QTQ786470 RDM786470 RNI786470 RXE786470 SHA786470 SQW786470 TAS786470 TKO786470 TUK786470 UEG786470 UOC786470 UXY786470 VHU786470 VRQ786470 WBM786470 WLI786470 WVE786470 A852006 IS852006 SO852006 ACK852006 AMG852006 AWC852006 BFY852006 BPU852006 BZQ852006 CJM852006 CTI852006 DDE852006 DNA852006 DWW852006 EGS852006 EQO852006 FAK852006 FKG852006 FUC852006 GDY852006 GNU852006 GXQ852006 HHM852006 HRI852006 IBE852006 ILA852006 IUW852006 JES852006 JOO852006 JYK852006 KIG852006 KSC852006 LBY852006 LLU852006 LVQ852006 MFM852006 MPI852006 MZE852006 NJA852006 NSW852006 OCS852006 OMO852006 OWK852006 PGG852006 PQC852006 PZY852006 QJU852006 QTQ852006 RDM852006 RNI852006 RXE852006 SHA852006 SQW852006 TAS852006 TKO852006 TUK852006 UEG852006 UOC852006 UXY852006 VHU852006 VRQ852006 WBM852006 WLI852006 WVE852006 A917542 IS917542 SO917542 ACK917542 AMG917542 AWC917542 BFY917542 BPU917542 BZQ917542 CJM917542 CTI917542 DDE917542 DNA917542 DWW917542 EGS917542 EQO917542 FAK917542 FKG917542 FUC917542 GDY917542 GNU917542 GXQ917542 HHM917542 HRI917542 IBE917542 ILA917542 IUW917542 JES917542 JOO917542 JYK917542 KIG917542 KSC917542 LBY917542 LLU917542 LVQ917542 MFM917542 MPI917542 MZE917542 NJA917542 NSW917542 OCS917542 OMO917542 OWK917542 PGG917542 PQC917542 PZY917542 QJU917542 QTQ917542 RDM917542 RNI917542 RXE917542 SHA917542 SQW917542 TAS917542 TKO917542 TUK917542 UEG917542 UOC917542 UXY917542 VHU917542 VRQ917542 WBM917542 WLI917542 WVE917542 A983078 IS983078 SO983078 ACK983078 AMG983078 AWC983078 BFY983078 BPU983078 BZQ983078 CJM983078 CTI983078 DDE983078 DNA983078 DWW983078 EGS983078 EQO983078 FAK983078 FKG983078 FUC983078 GDY983078 GNU983078 GXQ983078 HHM983078 HRI983078 IBE983078 ILA983078 IUW983078 JES983078 JOO983078 JYK983078 KIG983078 KSC983078 LBY983078 LLU983078 LVQ983078 MFM983078 MPI983078 MZE983078 NJA983078 NSW983078 OCS983078 OMO983078 OWK983078 PGG983078 PQC983078 PZY983078 QJU983078 QTQ983078 RDM983078 RNI983078 RXE983078 SHA983078 SQW983078 TAS983078 TKO983078 TUK983078 UEG983078 UOC983078 UXY983078 VHU983078 VRQ983078 WBM983078 WLI98307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9"/>
  <sheetViews>
    <sheetView topLeftCell="A13" zoomScale="90" zoomScaleNormal="9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5.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679</v>
      </c>
      <c r="D6" s="1533"/>
      <c r="E6" s="1533"/>
      <c r="F6" s="1533"/>
      <c r="G6" s="1533"/>
      <c r="H6" s="1533"/>
      <c r="I6" s="1533"/>
      <c r="J6" s="1533"/>
      <c r="K6" s="1533"/>
      <c r="L6" s="1533"/>
      <c r="M6" s="1533"/>
      <c r="N6" s="1574"/>
    </row>
    <row r="7" spans="2:16" ht="16.5" thickBot="1" x14ac:dyDescent="0.3">
      <c r="B7" s="3" t="s">
        <v>4</v>
      </c>
      <c r="C7" s="1533"/>
      <c r="D7" s="1533"/>
      <c r="E7" s="1533"/>
      <c r="F7" s="1533"/>
      <c r="G7" s="1533"/>
      <c r="H7" s="1533"/>
      <c r="I7" s="1533"/>
      <c r="J7" s="1533"/>
      <c r="K7" s="1533"/>
      <c r="L7" s="1533"/>
      <c r="M7" s="1533"/>
      <c r="N7" s="1574"/>
    </row>
    <row r="8" spans="2:16" ht="16.5" thickBot="1" x14ac:dyDescent="0.3">
      <c r="B8" s="3" t="s">
        <v>6</v>
      </c>
      <c r="C8" s="1533"/>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2</v>
      </c>
      <c r="D10" s="1435"/>
      <c r="E10" s="1436"/>
      <c r="F10" s="314"/>
      <c r="G10" s="314"/>
      <c r="H10" s="314"/>
      <c r="I10" s="314"/>
      <c r="J10" s="314"/>
      <c r="K10" s="314"/>
      <c r="L10" s="314"/>
      <c r="M10" s="314"/>
      <c r="N10" s="315"/>
    </row>
    <row r="11" spans="2:16" ht="16.5" thickBot="1" x14ac:dyDescent="0.3">
      <c r="B11" s="6" t="s">
        <v>10</v>
      </c>
      <c r="C11" s="316">
        <v>41983</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680</v>
      </c>
      <c r="C14" s="1417"/>
      <c r="D14" s="15" t="s">
        <v>12</v>
      </c>
      <c r="E14" s="15" t="s">
        <v>13</v>
      </c>
      <c r="F14" s="15" t="s">
        <v>14</v>
      </c>
      <c r="G14" s="16"/>
      <c r="I14" s="17"/>
      <c r="J14" s="17"/>
      <c r="K14" s="17"/>
      <c r="L14" s="17"/>
      <c r="M14" s="17"/>
      <c r="N14" s="14"/>
    </row>
    <row r="15" spans="2:16" x14ac:dyDescent="0.25">
      <c r="B15" s="1417"/>
      <c r="C15" s="1417"/>
      <c r="D15" s="15">
        <v>2</v>
      </c>
      <c r="E15" s="18">
        <v>1047412084</v>
      </c>
      <c r="F15" s="19">
        <f>170+264</f>
        <v>434</v>
      </c>
      <c r="G15" s="20"/>
      <c r="I15" s="21"/>
      <c r="J15" s="21"/>
      <c r="K15" s="21"/>
      <c r="L15" s="21"/>
      <c r="M15" s="21"/>
      <c r="N15" s="14"/>
    </row>
    <row r="16" spans="2:16" x14ac:dyDescent="0.25">
      <c r="B16" s="1417"/>
      <c r="C16" s="1417"/>
      <c r="D16" s="15"/>
      <c r="E16" s="18"/>
      <c r="F16" s="19"/>
      <c r="G16" s="20"/>
      <c r="I16" s="21"/>
      <c r="J16" s="21"/>
      <c r="K16" s="21"/>
      <c r="L16" s="21"/>
      <c r="M16" s="21"/>
      <c r="N16" s="14"/>
    </row>
    <row r="17" spans="1:14" x14ac:dyDescent="0.25">
      <c r="B17" s="1417"/>
      <c r="C17" s="1417"/>
      <c r="D17" s="15"/>
      <c r="E17" s="18"/>
      <c r="F17" s="19"/>
      <c r="G17" s="20"/>
      <c r="I17" s="21"/>
      <c r="J17" s="21"/>
      <c r="K17" s="21"/>
      <c r="L17" s="21"/>
      <c r="M17" s="21"/>
      <c r="N17" s="14"/>
    </row>
    <row r="18" spans="1:14" x14ac:dyDescent="0.25">
      <c r="B18" s="1417"/>
      <c r="C18" s="1417"/>
      <c r="D18" s="15"/>
      <c r="E18" s="22"/>
      <c r="F18" s="19"/>
      <c r="G18" s="20"/>
      <c r="H18" s="23"/>
      <c r="I18" s="21"/>
      <c r="J18" s="21"/>
      <c r="K18" s="21"/>
      <c r="L18" s="21"/>
      <c r="M18" s="21"/>
      <c r="N18" s="24"/>
    </row>
    <row r="19" spans="1:14" x14ac:dyDescent="0.25">
      <c r="B19" s="1417"/>
      <c r="C19" s="1417"/>
      <c r="D19" s="15"/>
      <c r="E19" s="22"/>
      <c r="F19" s="19"/>
      <c r="G19" s="20"/>
      <c r="H19" s="23"/>
      <c r="I19" s="25"/>
      <c r="J19" s="25"/>
      <c r="K19" s="25"/>
      <c r="L19" s="25"/>
      <c r="M19" s="25"/>
      <c r="N19" s="24"/>
    </row>
    <row r="20" spans="1:14" x14ac:dyDescent="0.25">
      <c r="B20" s="1417"/>
      <c r="C20" s="1417"/>
      <c r="D20" s="15"/>
      <c r="E20" s="22"/>
      <c r="F20" s="19"/>
      <c r="G20" s="20"/>
      <c r="H20" s="23"/>
      <c r="I20" s="13"/>
      <c r="J20" s="13"/>
      <c r="K20" s="13"/>
      <c r="L20" s="13"/>
      <c r="M20" s="13"/>
      <c r="N20" s="24"/>
    </row>
    <row r="21" spans="1:14" x14ac:dyDescent="0.25">
      <c r="B21" s="1417"/>
      <c r="C21" s="1417"/>
      <c r="D21" s="15"/>
      <c r="E21" s="22"/>
      <c r="F21" s="19"/>
      <c r="G21" s="20"/>
      <c r="H21" s="23"/>
      <c r="I21" s="13"/>
      <c r="J21" s="13"/>
      <c r="K21" s="13"/>
      <c r="L21" s="13"/>
      <c r="M21" s="13"/>
      <c r="N21" s="24"/>
    </row>
    <row r="22" spans="1:14" ht="15.75" thickBot="1" x14ac:dyDescent="0.3">
      <c r="B22" s="1418" t="s">
        <v>15</v>
      </c>
      <c r="C22" s="1419"/>
      <c r="D22" s="15"/>
      <c r="E22" s="26">
        <f>SUM(E15:E21)</f>
        <v>1047412084</v>
      </c>
      <c r="F22" s="19">
        <f>SUM(F15:F21)</f>
        <v>434</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B24" s="41"/>
      <c r="C24" s="31">
        <f>F22*0.8</f>
        <v>347.20000000000005</v>
      </c>
      <c r="D24" s="32"/>
      <c r="E24" s="33">
        <f>E22</f>
        <v>1047412084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c r="D31" s="41" t="s">
        <v>23</v>
      </c>
      <c r="E31"/>
      <c r="F31"/>
      <c r="G31"/>
      <c r="H31"/>
      <c r="I31" s="13"/>
      <c r="J31" s="13"/>
      <c r="K31" s="13"/>
      <c r="L31" s="13"/>
      <c r="M31" s="13"/>
      <c r="N31" s="14"/>
    </row>
    <row r="32" spans="1:14" x14ac:dyDescent="0.25">
      <c r="A32" s="36"/>
      <c r="B32" s="41" t="s">
        <v>25</v>
      </c>
      <c r="C32" s="41" t="s">
        <v>23</v>
      </c>
      <c r="D32" s="41"/>
      <c r="E32"/>
      <c r="F32"/>
      <c r="G32"/>
      <c r="H32"/>
      <c r="I32" s="13"/>
      <c r="J32" s="13"/>
      <c r="K32" s="13"/>
      <c r="L32" s="13"/>
      <c r="M32" s="13"/>
      <c r="N32" s="14"/>
    </row>
    <row r="33" spans="1:17" x14ac:dyDescent="0.25">
      <c r="A33" s="36"/>
      <c r="B33" s="41" t="s">
        <v>26</v>
      </c>
      <c r="C33" s="41" t="s">
        <v>23</v>
      </c>
      <c r="D33" s="41"/>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44">
        <v>40</v>
      </c>
      <c r="D40" s="45">
        <v>40</v>
      </c>
      <c r="E40" s="1403">
        <f>+D40+D41</f>
        <v>100</v>
      </c>
      <c r="F40"/>
      <c r="G40"/>
      <c r="H40"/>
      <c r="I40" s="13"/>
      <c r="J40" s="13"/>
      <c r="K40" s="13"/>
      <c r="L40" s="13"/>
      <c r="M40" s="13"/>
      <c r="N40" s="14"/>
    </row>
    <row r="41" spans="1:17" ht="42.75" x14ac:dyDescent="0.25">
      <c r="A41" s="36"/>
      <c r="B41" s="43" t="s">
        <v>32</v>
      </c>
      <c r="C41" s="44">
        <v>60</v>
      </c>
      <c r="D41" s="45">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H46" s="319"/>
      <c r="I46" s="319"/>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45" x14ac:dyDescent="0.25">
      <c r="A49" s="50">
        <v>1</v>
      </c>
      <c r="B49" s="320" t="s">
        <v>681</v>
      </c>
      <c r="C49" s="72" t="s">
        <v>681</v>
      </c>
      <c r="D49" s="71" t="s">
        <v>682</v>
      </c>
      <c r="E49" s="321">
        <v>701820100068</v>
      </c>
      <c r="F49" s="73" t="s">
        <v>20</v>
      </c>
      <c r="G49" s="322">
        <v>1</v>
      </c>
      <c r="H49" s="226">
        <v>40208</v>
      </c>
      <c r="I49" s="226">
        <v>40542</v>
      </c>
      <c r="J49" s="74" t="s">
        <v>21</v>
      </c>
      <c r="K49" s="323">
        <v>11</v>
      </c>
      <c r="L49" s="75">
        <v>0</v>
      </c>
      <c r="M49" s="321">
        <v>308</v>
      </c>
      <c r="N49" s="75">
        <f>+M49*G49</f>
        <v>308</v>
      </c>
      <c r="O49" s="324">
        <v>177446387</v>
      </c>
      <c r="P49" s="77">
        <v>312</v>
      </c>
      <c r="Q49" s="65"/>
      <c r="R49" s="61"/>
      <c r="S49" s="61"/>
      <c r="T49" s="61"/>
      <c r="U49" s="61"/>
      <c r="V49" s="61"/>
      <c r="W49" s="61"/>
      <c r="X49" s="61"/>
      <c r="Y49" s="61"/>
      <c r="Z49" s="61"/>
    </row>
    <row r="50" spans="1:26" s="62" customFormat="1" ht="120" x14ac:dyDescent="0.25">
      <c r="A50" s="50">
        <v>2</v>
      </c>
      <c r="B50" s="320" t="s">
        <v>681</v>
      </c>
      <c r="C50" s="72" t="s">
        <v>681</v>
      </c>
      <c r="D50" s="71" t="s">
        <v>682</v>
      </c>
      <c r="E50" s="321">
        <v>70182011104</v>
      </c>
      <c r="F50" s="73" t="s">
        <v>20</v>
      </c>
      <c r="G50" s="322">
        <v>1</v>
      </c>
      <c r="H50" s="226">
        <v>40573</v>
      </c>
      <c r="I50" s="226">
        <v>40908</v>
      </c>
      <c r="J50" s="74" t="s">
        <v>21</v>
      </c>
      <c r="K50" s="323">
        <v>0</v>
      </c>
      <c r="L50" s="75">
        <v>11</v>
      </c>
      <c r="M50" s="321">
        <v>280</v>
      </c>
      <c r="N50" s="75">
        <f t="shared" ref="N50" si="0">+M50*G50</f>
        <v>280</v>
      </c>
      <c r="O50" s="324"/>
      <c r="P50" s="77">
        <v>307</v>
      </c>
      <c r="Q50" s="736" t="s">
        <v>1492</v>
      </c>
      <c r="R50" s="61"/>
      <c r="S50" s="61"/>
      <c r="T50" s="61"/>
      <c r="U50" s="61"/>
      <c r="V50" s="61"/>
      <c r="W50" s="61"/>
      <c r="X50" s="61"/>
      <c r="Y50" s="61"/>
      <c r="Z50" s="61"/>
    </row>
    <row r="51" spans="1:26" s="62" customFormat="1" ht="45" x14ac:dyDescent="0.25">
      <c r="A51" s="50">
        <v>3</v>
      </c>
      <c r="B51" s="320" t="s">
        <v>681</v>
      </c>
      <c r="C51" s="72" t="s">
        <v>681</v>
      </c>
      <c r="D51" s="71" t="s">
        <v>682</v>
      </c>
      <c r="E51" s="321">
        <v>701820120200</v>
      </c>
      <c r="F51" s="73" t="s">
        <v>20</v>
      </c>
      <c r="G51" s="228">
        <v>1</v>
      </c>
      <c r="H51" s="226">
        <v>40939</v>
      </c>
      <c r="I51" s="226">
        <v>41274</v>
      </c>
      <c r="J51" s="74" t="s">
        <v>21</v>
      </c>
      <c r="K51" s="323">
        <v>11</v>
      </c>
      <c r="L51" s="75">
        <v>0</v>
      </c>
      <c r="M51" s="323">
        <v>236</v>
      </c>
      <c r="N51" s="323">
        <v>236</v>
      </c>
      <c r="O51" s="324"/>
      <c r="P51" s="77">
        <v>307</v>
      </c>
      <c r="Q51" s="65" t="s">
        <v>683</v>
      </c>
      <c r="R51" s="61"/>
      <c r="S51" s="61"/>
      <c r="T51" s="61"/>
      <c r="U51" s="61"/>
      <c r="V51" s="61"/>
      <c r="W51" s="61"/>
      <c r="X51" s="61"/>
      <c r="Y51" s="61"/>
      <c r="Z51" s="61"/>
    </row>
    <row r="52" spans="1:26" s="62" customFormat="1" ht="45" x14ac:dyDescent="0.25">
      <c r="A52" s="50">
        <v>4</v>
      </c>
      <c r="B52" s="320" t="s">
        <v>681</v>
      </c>
      <c r="C52" s="72" t="s">
        <v>681</v>
      </c>
      <c r="D52" s="71" t="s">
        <v>682</v>
      </c>
      <c r="E52" s="321">
        <v>701820120499</v>
      </c>
      <c r="F52" s="73" t="s">
        <v>20</v>
      </c>
      <c r="G52" s="228">
        <v>1</v>
      </c>
      <c r="H52" s="226">
        <v>41256</v>
      </c>
      <c r="I52" s="226">
        <v>41851</v>
      </c>
      <c r="J52" s="74" t="s">
        <v>21</v>
      </c>
      <c r="K52" s="323">
        <f>17/30+12+7</f>
        <v>19.566666666666666</v>
      </c>
      <c r="L52" s="75">
        <v>0</v>
      </c>
      <c r="M52" s="321">
        <v>155</v>
      </c>
      <c r="N52" s="75">
        <f>+M52*G52</f>
        <v>155</v>
      </c>
      <c r="O52" s="324">
        <v>500693197</v>
      </c>
      <c r="P52" s="77">
        <v>313</v>
      </c>
      <c r="Q52" s="65"/>
      <c r="R52" s="61"/>
      <c r="S52" s="61"/>
      <c r="T52" s="61"/>
      <c r="U52" s="61"/>
      <c r="V52" s="61"/>
      <c r="W52" s="61"/>
      <c r="X52" s="61"/>
      <c r="Y52" s="61"/>
      <c r="Z52" s="61"/>
    </row>
    <row r="53" spans="1:26" s="62" customFormat="1" x14ac:dyDescent="0.25">
      <c r="A53" s="50">
        <v>5</v>
      </c>
      <c r="B53" s="320"/>
      <c r="C53" s="72"/>
      <c r="D53" s="71"/>
      <c r="E53" s="321"/>
      <c r="F53" s="73"/>
      <c r="G53" s="228"/>
      <c r="H53" s="226"/>
      <c r="I53" s="226"/>
      <c r="J53" s="74"/>
      <c r="K53" s="323"/>
      <c r="L53" s="75"/>
      <c r="M53" s="321"/>
      <c r="N53" s="75"/>
      <c r="O53" s="324"/>
      <c r="P53" s="77"/>
      <c r="Q53" s="65"/>
      <c r="R53" s="61"/>
      <c r="S53" s="61"/>
      <c r="T53" s="61"/>
      <c r="U53" s="61"/>
      <c r="V53" s="61"/>
      <c r="W53" s="61"/>
      <c r="X53" s="61"/>
      <c r="Y53" s="61"/>
      <c r="Z53" s="61"/>
    </row>
    <row r="54" spans="1:26" s="62" customFormat="1" x14ac:dyDescent="0.25">
      <c r="A54" s="50">
        <f t="shared" ref="A54:A57" si="1">+A53+1</f>
        <v>6</v>
      </c>
      <c r="B54" s="320"/>
      <c r="C54" s="72"/>
      <c r="D54" s="71"/>
      <c r="E54" s="321"/>
      <c r="F54" s="73"/>
      <c r="G54" s="228"/>
      <c r="H54" s="73"/>
      <c r="I54" s="74"/>
      <c r="J54" s="74"/>
      <c r="K54" s="323"/>
      <c r="L54" s="74"/>
      <c r="M54" s="321"/>
      <c r="N54" s="75"/>
      <c r="O54" s="324"/>
      <c r="P54" s="77"/>
      <c r="Q54" s="65"/>
      <c r="R54" s="61"/>
      <c r="S54" s="61"/>
      <c r="T54" s="61"/>
      <c r="U54" s="61"/>
      <c r="V54" s="61"/>
      <c r="W54" s="61"/>
      <c r="X54" s="61"/>
      <c r="Y54" s="61"/>
      <c r="Z54" s="61"/>
    </row>
    <row r="55" spans="1:26" s="62" customFormat="1" x14ac:dyDescent="0.25">
      <c r="A55" s="50">
        <f t="shared" si="1"/>
        <v>7</v>
      </c>
      <c r="B55" s="320"/>
      <c r="C55" s="72"/>
      <c r="D55" s="71"/>
      <c r="E55" s="321"/>
      <c r="F55" s="73"/>
      <c r="G55" s="228"/>
      <c r="H55" s="73"/>
      <c r="I55" s="74"/>
      <c r="J55" s="74"/>
      <c r="K55" s="323"/>
      <c r="L55" s="74"/>
      <c r="M55" s="321"/>
      <c r="N55" s="75"/>
      <c r="O55" s="324"/>
      <c r="P55" s="77"/>
      <c r="Q55" s="65"/>
      <c r="R55" s="61"/>
      <c r="S55" s="61"/>
      <c r="T55" s="61"/>
      <c r="U55" s="61"/>
      <c r="V55" s="61"/>
      <c r="W55" s="61"/>
      <c r="X55" s="61"/>
      <c r="Y55" s="61"/>
      <c r="Z55" s="61"/>
    </row>
    <row r="56" spans="1:26" s="62" customFormat="1" x14ac:dyDescent="0.25">
      <c r="A56" s="50">
        <f t="shared" si="1"/>
        <v>8</v>
      </c>
      <c r="B56" s="320"/>
      <c r="C56" s="72"/>
      <c r="D56" s="71"/>
      <c r="E56" s="321"/>
      <c r="F56" s="73"/>
      <c r="G56" s="228"/>
      <c r="H56" s="73"/>
      <c r="I56" s="74"/>
      <c r="J56" s="74"/>
      <c r="K56" s="323"/>
      <c r="L56" s="74"/>
      <c r="M56" s="321"/>
      <c r="N56" s="75"/>
      <c r="O56" s="324"/>
      <c r="P56" s="77"/>
      <c r="Q56" s="65"/>
      <c r="R56" s="61"/>
      <c r="S56" s="61"/>
      <c r="T56" s="61"/>
      <c r="U56" s="61"/>
      <c r="V56" s="61"/>
      <c r="W56" s="61"/>
      <c r="X56" s="61"/>
      <c r="Y56" s="61"/>
      <c r="Z56" s="61"/>
    </row>
    <row r="57" spans="1:26" s="62" customFormat="1" x14ac:dyDescent="0.25">
      <c r="A57" s="50">
        <f t="shared" si="1"/>
        <v>9</v>
      </c>
      <c r="B57" s="71"/>
      <c r="C57" s="72"/>
      <c r="D57" s="71"/>
      <c r="E57" s="321"/>
      <c r="F57" s="73"/>
      <c r="G57" s="228"/>
      <c r="H57" s="73"/>
      <c r="I57" s="74"/>
      <c r="J57" s="74"/>
      <c r="K57" s="323"/>
      <c r="L57" s="74"/>
      <c r="M57" s="321"/>
      <c r="N57" s="75"/>
      <c r="O57" s="324"/>
      <c r="P57" s="77"/>
      <c r="Q57" s="65"/>
      <c r="R57" s="61"/>
      <c r="S57" s="61"/>
      <c r="T57" s="61"/>
      <c r="U57" s="61"/>
      <c r="V57" s="61"/>
      <c r="W57" s="61"/>
      <c r="X57" s="61"/>
      <c r="Y57" s="61"/>
      <c r="Z57" s="61"/>
    </row>
    <row r="58" spans="1:26" s="62" customFormat="1" x14ac:dyDescent="0.25">
      <c r="A58" s="50"/>
      <c r="B58" s="78" t="s">
        <v>30</v>
      </c>
      <c r="C58" s="72"/>
      <c r="D58" s="71"/>
      <c r="E58" s="321"/>
      <c r="F58" s="73"/>
      <c r="G58" s="228"/>
      <c r="H58" s="73"/>
      <c r="I58" s="74"/>
      <c r="J58" s="74"/>
      <c r="K58" s="325">
        <f>SUM(K49:K57)</f>
        <v>41.566666666666663</v>
      </c>
      <c r="L58" s="325">
        <f>SUM(L49:L57)</f>
        <v>11</v>
      </c>
      <c r="M58" s="326"/>
      <c r="N58" s="79"/>
      <c r="O58" s="324"/>
      <c r="P58" s="77"/>
      <c r="Q58" s="81"/>
    </row>
    <row r="59" spans="1:26" s="82" customFormat="1" x14ac:dyDescent="0.25">
      <c r="E59" s="83"/>
    </row>
    <row r="60" spans="1:26" s="82" customFormat="1" x14ac:dyDescent="0.25">
      <c r="B60" s="1422" t="s">
        <v>56</v>
      </c>
      <c r="C60" s="1422" t="s">
        <v>57</v>
      </c>
      <c r="D60" s="1424" t="s">
        <v>58</v>
      </c>
      <c r="E60" s="1424"/>
    </row>
    <row r="61" spans="1:26" s="82" customFormat="1" x14ac:dyDescent="0.25">
      <c r="B61" s="1423"/>
      <c r="C61" s="1423"/>
      <c r="D61" s="84" t="s">
        <v>59</v>
      </c>
      <c r="E61" s="85" t="s">
        <v>60</v>
      </c>
    </row>
    <row r="62" spans="1:26" s="82" customFormat="1" ht="18.75" x14ac:dyDescent="0.25">
      <c r="B62" s="86" t="s">
        <v>61</v>
      </c>
      <c r="C62" s="327">
        <f>K58</f>
        <v>41.566666666666663</v>
      </c>
      <c r="D62" s="138" t="s">
        <v>23</v>
      </c>
      <c r="E62" s="138"/>
      <c r="F62" s="89"/>
      <c r="G62" s="89"/>
      <c r="H62" s="89"/>
      <c r="I62" s="89"/>
      <c r="J62" s="89"/>
      <c r="K62" s="89"/>
      <c r="L62" s="89"/>
      <c r="M62" s="89"/>
    </row>
    <row r="63" spans="1:26" s="82" customFormat="1" x14ac:dyDescent="0.25">
      <c r="B63" s="86" t="s">
        <v>62</v>
      </c>
      <c r="C63" s="328">
        <v>308</v>
      </c>
      <c r="D63" s="138"/>
      <c r="E63" s="138" t="s">
        <v>23</v>
      </c>
    </row>
    <row r="64" spans="1:26" s="82" customFormat="1" x14ac:dyDescent="0.25">
      <c r="B64" s="90"/>
      <c r="C64" s="1413"/>
      <c r="D64" s="1413"/>
      <c r="E64" s="1413"/>
      <c r="F64" s="1413"/>
      <c r="G64" s="1413"/>
      <c r="H64" s="1413"/>
      <c r="I64" s="1413"/>
      <c r="J64" s="1413"/>
      <c r="K64" s="1413"/>
      <c r="L64" s="1413"/>
      <c r="M64" s="1413"/>
      <c r="N64" s="1413"/>
    </row>
    <row r="65" spans="2:17" ht="15.75" thickBot="1" x14ac:dyDescent="0.3"/>
    <row r="66" spans="2:17" ht="27" thickBot="1" x14ac:dyDescent="0.3">
      <c r="B66" s="1414" t="s">
        <v>63</v>
      </c>
      <c r="C66" s="1414"/>
      <c r="D66" s="1414"/>
      <c r="E66" s="1414"/>
      <c r="F66" s="1414"/>
      <c r="G66" s="1414"/>
      <c r="H66" s="1414"/>
      <c r="I66" s="1414"/>
      <c r="J66" s="1414"/>
      <c r="K66" s="1414"/>
      <c r="L66" s="1414"/>
      <c r="M66" s="1414"/>
      <c r="N66" s="1414"/>
    </row>
    <row r="69" spans="2:17" ht="105" x14ac:dyDescent="0.25">
      <c r="B69" s="91" t="s">
        <v>64</v>
      </c>
      <c r="C69" s="92" t="s">
        <v>65</v>
      </c>
      <c r="D69" s="92" t="s">
        <v>66</v>
      </c>
      <c r="E69" s="92" t="s">
        <v>67</v>
      </c>
      <c r="F69" s="92" t="s">
        <v>68</v>
      </c>
      <c r="G69" s="92" t="s">
        <v>69</v>
      </c>
      <c r="H69" s="92" t="s">
        <v>70</v>
      </c>
      <c r="I69" s="92" t="s">
        <v>71</v>
      </c>
      <c r="J69" s="92" t="s">
        <v>72</v>
      </c>
      <c r="K69" s="92" t="s">
        <v>73</v>
      </c>
      <c r="L69" s="92" t="s">
        <v>74</v>
      </c>
      <c r="M69" s="93" t="s">
        <v>75</v>
      </c>
      <c r="N69" s="93" t="s">
        <v>76</v>
      </c>
      <c r="O69" s="1387" t="s">
        <v>77</v>
      </c>
      <c r="P69" s="1388"/>
      <c r="Q69" s="92" t="s">
        <v>78</v>
      </c>
    </row>
    <row r="70" spans="2:17" x14ac:dyDescent="0.25">
      <c r="B70" s="94" t="s">
        <v>684</v>
      </c>
      <c r="C70" s="94" t="s">
        <v>684</v>
      </c>
      <c r="D70" s="107" t="s">
        <v>685</v>
      </c>
      <c r="E70" s="95">
        <v>170</v>
      </c>
      <c r="F70" s="96" t="s">
        <v>368</v>
      </c>
      <c r="G70" s="96" t="s">
        <v>686</v>
      </c>
      <c r="H70" s="96" t="s">
        <v>686</v>
      </c>
      <c r="I70" s="97" t="s">
        <v>368</v>
      </c>
      <c r="J70" s="97" t="s">
        <v>686</v>
      </c>
      <c r="K70" s="97" t="s">
        <v>686</v>
      </c>
      <c r="L70" s="97" t="s">
        <v>686</v>
      </c>
      <c r="M70" s="97" t="s">
        <v>686</v>
      </c>
      <c r="N70" s="97" t="s">
        <v>686</v>
      </c>
      <c r="O70" s="1390" t="s">
        <v>687</v>
      </c>
      <c r="P70" s="1391"/>
      <c r="Q70" s="41" t="s">
        <v>20</v>
      </c>
    </row>
    <row r="71" spans="2:17" ht="60" x14ac:dyDescent="0.25">
      <c r="B71" s="94" t="s">
        <v>688</v>
      </c>
      <c r="C71" s="94" t="s">
        <v>689</v>
      </c>
      <c r="D71" s="107" t="s">
        <v>690</v>
      </c>
      <c r="E71" s="95">
        <v>264</v>
      </c>
      <c r="F71" s="96" t="s">
        <v>368</v>
      </c>
      <c r="G71" s="96" t="s">
        <v>368</v>
      </c>
      <c r="H71" s="96" t="s">
        <v>368</v>
      </c>
      <c r="I71" s="97" t="s">
        <v>686</v>
      </c>
      <c r="J71" s="97" t="s">
        <v>686</v>
      </c>
      <c r="K71" s="97" t="s">
        <v>686</v>
      </c>
      <c r="L71" s="97" t="s">
        <v>686</v>
      </c>
      <c r="M71" s="97" t="s">
        <v>686</v>
      </c>
      <c r="N71" s="97" t="s">
        <v>686</v>
      </c>
      <c r="O71" s="1390" t="s">
        <v>691</v>
      </c>
      <c r="P71" s="1391"/>
      <c r="Q71" s="41" t="s">
        <v>20</v>
      </c>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94"/>
      <c r="C75" s="94"/>
      <c r="D75" s="95"/>
      <c r="E75" s="95"/>
      <c r="F75" s="96"/>
      <c r="G75" s="96"/>
      <c r="H75" s="96"/>
      <c r="I75" s="97"/>
      <c r="J75" s="97"/>
      <c r="K75" s="41"/>
      <c r="L75" s="41"/>
      <c r="M75" s="41"/>
      <c r="N75" s="41"/>
      <c r="O75" s="1410"/>
      <c r="P75" s="1411"/>
      <c r="Q75" s="41"/>
    </row>
    <row r="76" spans="2:17" x14ac:dyDescent="0.25">
      <c r="B76" s="41"/>
      <c r="C76" s="41"/>
      <c r="D76" s="41"/>
      <c r="E76" s="41"/>
      <c r="F76" s="41"/>
      <c r="G76" s="41"/>
      <c r="H76" s="41"/>
      <c r="I76" s="41"/>
      <c r="J76" s="41"/>
      <c r="K76" s="41"/>
      <c r="L76" s="41"/>
      <c r="M76" s="41"/>
      <c r="N76" s="41"/>
      <c r="O76" s="1410"/>
      <c r="P76" s="1411"/>
      <c r="Q76" s="41"/>
    </row>
    <row r="77" spans="2:17" x14ac:dyDescent="0.25">
      <c r="B77" s="1" t="s">
        <v>83</v>
      </c>
    </row>
    <row r="78" spans="2:17" x14ac:dyDescent="0.25">
      <c r="B78" s="1" t="s">
        <v>84</v>
      </c>
    </row>
    <row r="79" spans="2:17" x14ac:dyDescent="0.25">
      <c r="B79" s="1" t="s">
        <v>85</v>
      </c>
    </row>
    <row r="81" spans="2:18" ht="15.75" thickBot="1" x14ac:dyDescent="0.3"/>
    <row r="82" spans="2:18" ht="27" thickBot="1" x14ac:dyDescent="0.3">
      <c r="B82" s="1393" t="s">
        <v>86</v>
      </c>
      <c r="C82" s="1394"/>
      <c r="D82" s="1394"/>
      <c r="E82" s="1394"/>
      <c r="F82" s="1394"/>
      <c r="G82" s="1394"/>
      <c r="H82" s="1394"/>
      <c r="I82" s="1394"/>
      <c r="J82" s="1394"/>
      <c r="K82" s="1394"/>
      <c r="L82" s="1394"/>
      <c r="M82" s="1394"/>
      <c r="N82" s="1395"/>
    </row>
    <row r="85" spans="2:18" x14ac:dyDescent="0.25">
      <c r="C85" s="248"/>
    </row>
    <row r="87" spans="2:18" ht="75" x14ac:dyDescent="0.25">
      <c r="B87" s="91" t="s">
        <v>87</v>
      </c>
      <c r="C87" s="91" t="s">
        <v>88</v>
      </c>
      <c r="D87" s="91" t="s">
        <v>89</v>
      </c>
      <c r="E87" s="91" t="s">
        <v>90</v>
      </c>
      <c r="F87" s="91" t="s">
        <v>91</v>
      </c>
      <c r="G87" s="91" t="s">
        <v>92</v>
      </c>
      <c r="H87" s="91" t="s">
        <v>93</v>
      </c>
      <c r="I87" s="91" t="s">
        <v>94</v>
      </c>
      <c r="J87" s="1387" t="s">
        <v>95</v>
      </c>
      <c r="K87" s="1405"/>
      <c r="L87" s="1388"/>
      <c r="M87" s="91" t="s">
        <v>96</v>
      </c>
      <c r="N87" s="91" t="s">
        <v>97</v>
      </c>
      <c r="O87" s="91" t="s">
        <v>98</v>
      </c>
      <c r="P87" s="1387" t="s">
        <v>77</v>
      </c>
      <c r="Q87" s="1388"/>
    </row>
    <row r="88" spans="2:18" ht="30" x14ac:dyDescent="0.25">
      <c r="B88" s="1518" t="s">
        <v>692</v>
      </c>
      <c r="C88" s="1518" t="s">
        <v>464</v>
      </c>
      <c r="D88" s="1518" t="s">
        <v>693</v>
      </c>
      <c r="E88" s="1524">
        <v>64559614</v>
      </c>
      <c r="F88" s="1518" t="s">
        <v>694</v>
      </c>
      <c r="G88" s="1518" t="s">
        <v>453</v>
      </c>
      <c r="H88" s="1602">
        <v>35048</v>
      </c>
      <c r="I88" s="1484" t="s">
        <v>368</v>
      </c>
      <c r="J88" s="104" t="s">
        <v>695</v>
      </c>
      <c r="K88" s="107" t="s">
        <v>696</v>
      </c>
      <c r="L88" s="97" t="s">
        <v>394</v>
      </c>
      <c r="M88" s="41" t="s">
        <v>20</v>
      </c>
      <c r="N88" s="41" t="s">
        <v>20</v>
      </c>
      <c r="O88" s="41" t="s">
        <v>20</v>
      </c>
      <c r="P88" s="1493" t="s">
        <v>1488</v>
      </c>
      <c r="Q88" s="1494"/>
      <c r="R88" s="1597"/>
    </row>
    <row r="89" spans="2:18" ht="90" x14ac:dyDescent="0.25">
      <c r="B89" s="1526"/>
      <c r="C89" s="1526"/>
      <c r="D89" s="1526"/>
      <c r="E89" s="1601"/>
      <c r="F89" s="1526"/>
      <c r="G89" s="1526"/>
      <c r="H89" s="1603"/>
      <c r="I89" s="1485"/>
      <c r="J89" s="104" t="s">
        <v>697</v>
      </c>
      <c r="K89" s="107" t="s">
        <v>698</v>
      </c>
      <c r="L89" s="107" t="s">
        <v>394</v>
      </c>
      <c r="M89" s="41" t="s">
        <v>20</v>
      </c>
      <c r="N89" s="41" t="s">
        <v>20</v>
      </c>
      <c r="O89" s="41" t="s">
        <v>20</v>
      </c>
      <c r="P89" s="1604"/>
      <c r="Q89" s="1605"/>
      <c r="R89" s="1597"/>
    </row>
    <row r="90" spans="2:18" ht="105" x14ac:dyDescent="0.25">
      <c r="B90" s="1518" t="s">
        <v>699</v>
      </c>
      <c r="C90" s="1518" t="s">
        <v>464</v>
      </c>
      <c r="D90" s="1518" t="s">
        <v>700</v>
      </c>
      <c r="E90" s="1524">
        <v>1102832439</v>
      </c>
      <c r="F90" s="1524" t="s">
        <v>274</v>
      </c>
      <c r="G90" s="1518" t="s">
        <v>701</v>
      </c>
      <c r="H90" s="1602">
        <v>41817</v>
      </c>
      <c r="I90" s="1484" t="s">
        <v>368</v>
      </c>
      <c r="J90" s="104" t="s">
        <v>702</v>
      </c>
      <c r="K90" s="107" t="s">
        <v>703</v>
      </c>
      <c r="L90" s="97" t="s">
        <v>394</v>
      </c>
      <c r="M90" s="41" t="s">
        <v>20</v>
      </c>
      <c r="N90" s="41" t="s">
        <v>20</v>
      </c>
      <c r="O90" s="41" t="s">
        <v>20</v>
      </c>
      <c r="P90" s="1595" t="s">
        <v>704</v>
      </c>
      <c r="Q90" s="1596"/>
    </row>
    <row r="91" spans="2:18" ht="45" x14ac:dyDescent="0.25">
      <c r="B91" s="1526"/>
      <c r="C91" s="1526"/>
      <c r="D91" s="1526"/>
      <c r="E91" s="1601"/>
      <c r="F91" s="1601"/>
      <c r="G91" s="1526"/>
      <c r="H91" s="1603"/>
      <c r="I91" s="1485"/>
      <c r="J91" s="329" t="s">
        <v>705</v>
      </c>
      <c r="K91" s="107" t="s">
        <v>706</v>
      </c>
      <c r="L91" s="107" t="s">
        <v>394</v>
      </c>
      <c r="M91" s="41" t="s">
        <v>20</v>
      </c>
      <c r="N91" s="41" t="s">
        <v>20</v>
      </c>
      <c r="O91" s="41" t="s">
        <v>20</v>
      </c>
      <c r="P91" s="1597"/>
      <c r="Q91" s="1598"/>
    </row>
    <row r="92" spans="2:18" ht="75" x14ac:dyDescent="0.25">
      <c r="B92" s="1526"/>
      <c r="C92" s="1526"/>
      <c r="D92" s="1526"/>
      <c r="E92" s="1601"/>
      <c r="F92" s="1601"/>
      <c r="G92" s="1526"/>
      <c r="H92" s="1603"/>
      <c r="I92" s="1485"/>
      <c r="J92" s="329" t="s">
        <v>707</v>
      </c>
      <c r="K92" s="107" t="s">
        <v>708</v>
      </c>
      <c r="L92" s="107" t="s">
        <v>394</v>
      </c>
      <c r="M92" s="41" t="s">
        <v>20</v>
      </c>
      <c r="N92" s="41" t="s">
        <v>20</v>
      </c>
      <c r="O92" s="41" t="s">
        <v>20</v>
      </c>
      <c r="P92" s="1597"/>
      <c r="Q92" s="1598"/>
    </row>
    <row r="93" spans="2:18" ht="90" x14ac:dyDescent="0.25">
      <c r="B93" s="1526"/>
      <c r="C93" s="1526"/>
      <c r="D93" s="1526"/>
      <c r="E93" s="1601"/>
      <c r="F93" s="1601"/>
      <c r="G93" s="1526"/>
      <c r="H93" s="1603"/>
      <c r="I93" s="1485"/>
      <c r="J93" s="329" t="s">
        <v>709</v>
      </c>
      <c r="K93" s="107" t="s">
        <v>710</v>
      </c>
      <c r="L93" s="107" t="s">
        <v>394</v>
      </c>
      <c r="M93" s="41" t="s">
        <v>20</v>
      </c>
      <c r="N93" s="41" t="s">
        <v>20</v>
      </c>
      <c r="O93" s="41" t="s">
        <v>20</v>
      </c>
      <c r="P93" s="1597"/>
      <c r="Q93" s="1598"/>
    </row>
    <row r="94" spans="2:18" ht="45" x14ac:dyDescent="0.25">
      <c r="B94" s="1518" t="s">
        <v>711</v>
      </c>
      <c r="C94" s="1518" t="s">
        <v>712</v>
      </c>
      <c r="D94" s="1518" t="s">
        <v>713</v>
      </c>
      <c r="E94" s="1524">
        <v>1102803327</v>
      </c>
      <c r="F94" s="1524" t="s">
        <v>113</v>
      </c>
      <c r="G94" s="1518" t="s">
        <v>298</v>
      </c>
      <c r="H94" s="1516">
        <v>41333</v>
      </c>
      <c r="I94" s="1484" t="s">
        <v>368</v>
      </c>
      <c r="J94" s="104" t="s">
        <v>714</v>
      </c>
      <c r="K94" s="107" t="s">
        <v>715</v>
      </c>
      <c r="L94" s="97" t="s">
        <v>376</v>
      </c>
      <c r="M94" s="41" t="s">
        <v>20</v>
      </c>
      <c r="N94" s="41" t="s">
        <v>20</v>
      </c>
      <c r="O94" s="41" t="s">
        <v>20</v>
      </c>
      <c r="P94" s="1595" t="s">
        <v>716</v>
      </c>
      <c r="Q94" s="1596"/>
    </row>
    <row r="95" spans="2:18" ht="45" x14ac:dyDescent="0.25">
      <c r="B95" s="1526"/>
      <c r="C95" s="1526"/>
      <c r="D95" s="1526"/>
      <c r="E95" s="1601"/>
      <c r="F95" s="1601"/>
      <c r="G95" s="1526"/>
      <c r="H95" s="1529"/>
      <c r="I95" s="1485"/>
      <c r="J95" s="104" t="s">
        <v>717</v>
      </c>
      <c r="K95" s="107" t="s">
        <v>718</v>
      </c>
      <c r="L95" s="97" t="s">
        <v>394</v>
      </c>
      <c r="M95" s="41" t="s">
        <v>20</v>
      </c>
      <c r="N95" s="41" t="s">
        <v>20</v>
      </c>
      <c r="O95" s="41" t="s">
        <v>20</v>
      </c>
      <c r="P95" s="1597"/>
      <c r="Q95" s="1598"/>
    </row>
    <row r="96" spans="2:18" ht="45" x14ac:dyDescent="0.25">
      <c r="B96" s="1526"/>
      <c r="C96" s="1526"/>
      <c r="D96" s="1526"/>
      <c r="E96" s="1601"/>
      <c r="F96" s="1601"/>
      <c r="G96" s="1526"/>
      <c r="H96" s="1529"/>
      <c r="I96" s="1485"/>
      <c r="J96" s="104" t="s">
        <v>719</v>
      </c>
      <c r="K96" s="107" t="s">
        <v>720</v>
      </c>
      <c r="L96" s="97" t="s">
        <v>394</v>
      </c>
      <c r="M96" s="41" t="s">
        <v>20</v>
      </c>
      <c r="N96" s="41" t="s">
        <v>20</v>
      </c>
      <c r="O96" s="41" t="s">
        <v>20</v>
      </c>
      <c r="P96" s="1597"/>
      <c r="Q96" s="1598"/>
    </row>
    <row r="97" spans="2:17" ht="45" x14ac:dyDescent="0.25">
      <c r="B97" s="1526"/>
      <c r="C97" s="1526"/>
      <c r="D97" s="1526"/>
      <c r="E97" s="1601"/>
      <c r="F97" s="1601"/>
      <c r="G97" s="1526"/>
      <c r="H97" s="1529"/>
      <c r="I97" s="1485"/>
      <c r="J97" s="104" t="s">
        <v>721</v>
      </c>
      <c r="K97" s="107" t="s">
        <v>722</v>
      </c>
      <c r="L97" s="97" t="s">
        <v>394</v>
      </c>
      <c r="M97" s="41" t="s">
        <v>20</v>
      </c>
      <c r="N97" s="41" t="s">
        <v>20</v>
      </c>
      <c r="O97" s="41" t="s">
        <v>20</v>
      </c>
      <c r="P97" s="1597"/>
      <c r="Q97" s="1598"/>
    </row>
    <row r="98" spans="2:17" ht="45" x14ac:dyDescent="0.25">
      <c r="B98" s="1519"/>
      <c r="C98" s="1519"/>
      <c r="D98" s="1519"/>
      <c r="E98" s="1525"/>
      <c r="F98" s="1525"/>
      <c r="G98" s="1519"/>
      <c r="H98" s="1523"/>
      <c r="I98" s="1486"/>
      <c r="J98" s="104" t="s">
        <v>723</v>
      </c>
      <c r="K98" s="107" t="s">
        <v>724</v>
      </c>
      <c r="L98" s="97" t="s">
        <v>394</v>
      </c>
      <c r="M98" s="41" t="s">
        <v>20</v>
      </c>
      <c r="N98" s="41" t="s">
        <v>20</v>
      </c>
      <c r="O98" s="41" t="s">
        <v>20</v>
      </c>
      <c r="P98" s="1599"/>
      <c r="Q98" s="1600"/>
    </row>
    <row r="99" spans="2:17" ht="30" x14ac:dyDescent="0.25">
      <c r="B99" s="1518" t="s">
        <v>725</v>
      </c>
      <c r="C99" s="1518" t="s">
        <v>726</v>
      </c>
      <c r="D99" s="1518" t="s">
        <v>727</v>
      </c>
      <c r="E99" s="1524">
        <v>50880633</v>
      </c>
      <c r="F99" s="1518" t="s">
        <v>113</v>
      </c>
      <c r="G99" s="1518" t="s">
        <v>728</v>
      </c>
      <c r="H99" s="1602">
        <v>35048</v>
      </c>
      <c r="I99" s="1484" t="s">
        <v>368</v>
      </c>
      <c r="J99" s="104" t="s">
        <v>308</v>
      </c>
      <c r="K99" s="107" t="s">
        <v>729</v>
      </c>
      <c r="L99" s="97" t="s">
        <v>394</v>
      </c>
      <c r="M99" s="41" t="s">
        <v>20</v>
      </c>
      <c r="N99" s="41" t="s">
        <v>20</v>
      </c>
      <c r="O99" s="41" t="s">
        <v>20</v>
      </c>
      <c r="P99" s="1595" t="s">
        <v>730</v>
      </c>
      <c r="Q99" s="1596"/>
    </row>
    <row r="100" spans="2:17" ht="45" x14ac:dyDescent="0.25">
      <c r="B100" s="1526"/>
      <c r="C100" s="1526"/>
      <c r="D100" s="1526"/>
      <c r="E100" s="1601"/>
      <c r="F100" s="1526"/>
      <c r="G100" s="1526"/>
      <c r="H100" s="1603"/>
      <c r="I100" s="1485"/>
      <c r="J100" s="104" t="s">
        <v>731</v>
      </c>
      <c r="K100" s="107" t="s">
        <v>732</v>
      </c>
      <c r="L100" s="107" t="s">
        <v>376</v>
      </c>
      <c r="M100" s="41" t="s">
        <v>20</v>
      </c>
      <c r="N100" s="41" t="s">
        <v>20</v>
      </c>
      <c r="O100" s="41" t="s">
        <v>20</v>
      </c>
      <c r="P100" s="1597"/>
      <c r="Q100" s="1598"/>
    </row>
    <row r="101" spans="2:17" ht="165" x14ac:dyDescent="0.25">
      <c r="B101" s="1526"/>
      <c r="C101" s="1526"/>
      <c r="D101" s="1526"/>
      <c r="E101" s="1601"/>
      <c r="F101" s="1526"/>
      <c r="G101" s="1526"/>
      <c r="H101" s="1603"/>
      <c r="I101" s="1485"/>
      <c r="J101" s="104" t="s">
        <v>682</v>
      </c>
      <c r="K101" s="107" t="s">
        <v>733</v>
      </c>
      <c r="L101" s="107" t="s">
        <v>376</v>
      </c>
      <c r="M101" s="41" t="s">
        <v>20</v>
      </c>
      <c r="N101" s="41" t="s">
        <v>20</v>
      </c>
      <c r="O101" s="41" t="s">
        <v>20</v>
      </c>
      <c r="P101" s="1597"/>
      <c r="Q101" s="1598"/>
    </row>
    <row r="102" spans="2:17" ht="75" x14ac:dyDescent="0.25">
      <c r="B102" s="1526"/>
      <c r="C102" s="1526"/>
      <c r="D102" s="1526"/>
      <c r="E102" s="1601"/>
      <c r="F102" s="1526"/>
      <c r="G102" s="1526"/>
      <c r="H102" s="1603"/>
      <c r="I102" s="1485"/>
      <c r="J102" s="104" t="s">
        <v>734</v>
      </c>
      <c r="K102" s="269">
        <v>39315</v>
      </c>
      <c r="L102" s="107" t="s">
        <v>394</v>
      </c>
      <c r="M102" s="41" t="s">
        <v>20</v>
      </c>
      <c r="N102" s="41" t="s">
        <v>20</v>
      </c>
      <c r="O102" s="41" t="s">
        <v>20</v>
      </c>
      <c r="P102" s="1597"/>
      <c r="Q102" s="1598"/>
    </row>
    <row r="103" spans="2:17" ht="30" x14ac:dyDescent="0.25">
      <c r="B103" s="1526"/>
      <c r="C103" s="1526"/>
      <c r="D103" s="1526"/>
      <c r="E103" s="1601"/>
      <c r="F103" s="1526"/>
      <c r="G103" s="1526"/>
      <c r="H103" s="1603"/>
      <c r="I103" s="1485"/>
      <c r="J103" s="104" t="s">
        <v>682</v>
      </c>
      <c r="K103" s="269" t="s">
        <v>735</v>
      </c>
      <c r="L103" s="107" t="s">
        <v>394</v>
      </c>
      <c r="M103" s="41" t="s">
        <v>20</v>
      </c>
      <c r="N103" s="41" t="s">
        <v>20</v>
      </c>
      <c r="O103" s="41" t="s">
        <v>20</v>
      </c>
      <c r="P103" s="1597"/>
      <c r="Q103" s="1598"/>
    </row>
    <row r="104" spans="2:17" ht="60" x14ac:dyDescent="0.25">
      <c r="B104" s="1526"/>
      <c r="C104" s="1526"/>
      <c r="D104" s="1526"/>
      <c r="E104" s="1601"/>
      <c r="F104" s="1526"/>
      <c r="G104" s="1526"/>
      <c r="H104" s="1603"/>
      <c r="I104" s="1485"/>
      <c r="J104" s="104" t="s">
        <v>736</v>
      </c>
      <c r="K104" s="269" t="s">
        <v>737</v>
      </c>
      <c r="L104" s="107" t="s">
        <v>394</v>
      </c>
      <c r="M104" s="41" t="s">
        <v>20</v>
      </c>
      <c r="N104" s="41" t="s">
        <v>20</v>
      </c>
      <c r="O104" s="41" t="s">
        <v>20</v>
      </c>
      <c r="P104" s="1597"/>
      <c r="Q104" s="1598"/>
    </row>
    <row r="105" spans="2:17" ht="60" x14ac:dyDescent="0.25">
      <c r="B105" s="1526"/>
      <c r="C105" s="1526"/>
      <c r="D105" s="1526"/>
      <c r="E105" s="1601"/>
      <c r="F105" s="1526"/>
      <c r="G105" s="1526"/>
      <c r="H105" s="1603"/>
      <c r="I105" s="1485"/>
      <c r="J105" s="104" t="s">
        <v>738</v>
      </c>
      <c r="K105" s="269" t="s">
        <v>739</v>
      </c>
      <c r="L105" s="107" t="s">
        <v>394</v>
      </c>
      <c r="M105" s="41" t="s">
        <v>20</v>
      </c>
      <c r="N105" s="41" t="s">
        <v>20</v>
      </c>
      <c r="O105" s="41" t="s">
        <v>20</v>
      </c>
      <c r="P105" s="1597"/>
      <c r="Q105" s="1598"/>
    </row>
    <row r="106" spans="2:17" ht="60" x14ac:dyDescent="0.25">
      <c r="B106" s="1519"/>
      <c r="C106" s="1519"/>
      <c r="D106" s="1519"/>
      <c r="E106" s="1525"/>
      <c r="F106" s="1519"/>
      <c r="G106" s="1519"/>
      <c r="H106" s="1606"/>
      <c r="I106" s="1486"/>
      <c r="J106" s="104" t="s">
        <v>740</v>
      </c>
      <c r="K106" s="269" t="s">
        <v>741</v>
      </c>
      <c r="L106" s="107" t="s">
        <v>394</v>
      </c>
      <c r="M106" s="41" t="s">
        <v>20</v>
      </c>
      <c r="N106" s="41" t="s">
        <v>20</v>
      </c>
      <c r="O106" s="41" t="s">
        <v>20</v>
      </c>
      <c r="P106" s="1599"/>
      <c r="Q106" s="1600"/>
    </row>
    <row r="107" spans="2:17" ht="90" x14ac:dyDescent="0.25">
      <c r="B107" s="1518" t="s">
        <v>725</v>
      </c>
      <c r="C107" s="1518" t="s">
        <v>742</v>
      </c>
      <c r="D107" s="1518" t="s">
        <v>743</v>
      </c>
      <c r="E107" s="1524">
        <v>1102843528</v>
      </c>
      <c r="F107" s="1518" t="s">
        <v>274</v>
      </c>
      <c r="G107" s="1518" t="s">
        <v>453</v>
      </c>
      <c r="H107" s="1602">
        <v>41620</v>
      </c>
      <c r="I107" s="1484" t="s">
        <v>368</v>
      </c>
      <c r="J107" s="104" t="s">
        <v>744</v>
      </c>
      <c r="K107" s="107" t="s">
        <v>745</v>
      </c>
      <c r="L107" s="97" t="s">
        <v>394</v>
      </c>
      <c r="M107" s="41" t="s">
        <v>20</v>
      </c>
      <c r="N107" s="41" t="s">
        <v>20</v>
      </c>
      <c r="O107" s="41" t="s">
        <v>20</v>
      </c>
      <c r="P107" s="1595" t="s">
        <v>746</v>
      </c>
      <c r="Q107" s="1596"/>
    </row>
    <row r="108" spans="2:17" ht="60" x14ac:dyDescent="0.25">
      <c r="B108" s="1519"/>
      <c r="C108" s="1519"/>
      <c r="D108" s="1519"/>
      <c r="E108" s="1525"/>
      <c r="F108" s="1519"/>
      <c r="G108" s="1519"/>
      <c r="H108" s="1606"/>
      <c r="I108" s="1486"/>
      <c r="J108" s="104" t="s">
        <v>747</v>
      </c>
      <c r="K108" s="107" t="s">
        <v>748</v>
      </c>
      <c r="L108" s="107" t="s">
        <v>394</v>
      </c>
      <c r="M108" s="41" t="s">
        <v>20</v>
      </c>
      <c r="N108" s="41" t="s">
        <v>20</v>
      </c>
      <c r="O108" s="41" t="s">
        <v>20</v>
      </c>
      <c r="P108" s="1599"/>
      <c r="Q108" s="1600"/>
    </row>
    <row r="110" spans="2:17" ht="15.75" thickBot="1" x14ac:dyDescent="0.3"/>
    <row r="111" spans="2:17" ht="27" thickBot="1" x14ac:dyDescent="0.3">
      <c r="B111" s="1393" t="s">
        <v>143</v>
      </c>
      <c r="C111" s="1394"/>
      <c r="D111" s="1394"/>
      <c r="E111" s="1394"/>
      <c r="F111" s="1394"/>
      <c r="G111" s="1394"/>
      <c r="H111" s="1394"/>
      <c r="I111" s="1394"/>
      <c r="J111" s="1394"/>
      <c r="K111" s="1394"/>
      <c r="L111" s="1394"/>
      <c r="M111" s="1394"/>
      <c r="N111" s="1395"/>
    </row>
    <row r="114" spans="1:26" ht="30" x14ac:dyDescent="0.25">
      <c r="B114" s="92" t="s">
        <v>19</v>
      </c>
      <c r="C114" s="92" t="s">
        <v>144</v>
      </c>
      <c r="D114" s="1387" t="s">
        <v>77</v>
      </c>
      <c r="E114" s="1388"/>
    </row>
    <row r="115" spans="1:26" x14ac:dyDescent="0.25">
      <c r="B115" s="120" t="s">
        <v>145</v>
      </c>
      <c r="C115" s="45" t="s">
        <v>20</v>
      </c>
      <c r="D115" s="1389"/>
      <c r="E115" s="1389"/>
    </row>
    <row r="118" spans="1:26" ht="26.25" x14ac:dyDescent="0.25">
      <c r="B118" s="1408" t="s">
        <v>146</v>
      </c>
      <c r="C118" s="1409"/>
      <c r="D118" s="1409"/>
      <c r="E118" s="1409"/>
      <c r="F118" s="1409"/>
      <c r="G118" s="1409"/>
      <c r="H118" s="1409"/>
      <c r="I118" s="1409"/>
      <c r="J118" s="1409"/>
      <c r="K118" s="1409"/>
      <c r="L118" s="1409"/>
      <c r="M118" s="1409"/>
      <c r="N118" s="1409"/>
      <c r="O118" s="1409"/>
      <c r="P118" s="1409"/>
    </row>
    <row r="120" spans="1:26" ht="15.75" thickBot="1" x14ac:dyDescent="0.3"/>
    <row r="121" spans="1:26" ht="27" thickBot="1" x14ac:dyDescent="0.3">
      <c r="B121" s="1393" t="s">
        <v>147</v>
      </c>
      <c r="C121" s="1394"/>
      <c r="D121" s="1394"/>
      <c r="E121" s="1394"/>
      <c r="F121" s="1394"/>
      <c r="G121" s="1394"/>
      <c r="H121" s="1394"/>
      <c r="I121" s="1394"/>
      <c r="J121" s="1394"/>
      <c r="K121" s="1394"/>
      <c r="L121" s="1394"/>
      <c r="M121" s="1394"/>
      <c r="N121" s="1395"/>
    </row>
    <row r="123" spans="1:26" ht="15.75" thickBot="1" x14ac:dyDescent="0.3">
      <c r="M123" s="46"/>
      <c r="N123" s="46"/>
    </row>
    <row r="124" spans="1:26" s="13" customFormat="1" ht="60" x14ac:dyDescent="0.25">
      <c r="B124" s="47" t="s">
        <v>35</v>
      </c>
      <c r="C124" s="47" t="s">
        <v>36</v>
      </c>
      <c r="D124" s="47" t="s">
        <v>37</v>
      </c>
      <c r="E124" s="47" t="s">
        <v>38</v>
      </c>
      <c r="F124" s="47" t="s">
        <v>39</v>
      </c>
      <c r="G124" s="47" t="s">
        <v>40</v>
      </c>
      <c r="H124" s="47" t="s">
        <v>41</v>
      </c>
      <c r="I124" s="47" t="s">
        <v>42</v>
      </c>
      <c r="J124" s="47" t="s">
        <v>43</v>
      </c>
      <c r="K124" s="47" t="s">
        <v>44</v>
      </c>
      <c r="L124" s="47" t="s">
        <v>45</v>
      </c>
      <c r="M124" s="48" t="s">
        <v>46</v>
      </c>
      <c r="N124" s="47" t="s">
        <v>47</v>
      </c>
      <c r="O124" s="47" t="s">
        <v>48</v>
      </c>
      <c r="P124" s="49" t="s">
        <v>49</v>
      </c>
      <c r="Q124" s="49" t="s">
        <v>50</v>
      </c>
    </row>
    <row r="125" spans="1:26" s="62" customFormat="1" ht="45" x14ac:dyDescent="0.25">
      <c r="A125" s="50">
        <v>1</v>
      </c>
      <c r="B125" s="320" t="s">
        <v>681</v>
      </c>
      <c r="C125" s="320" t="s">
        <v>681</v>
      </c>
      <c r="D125" s="71" t="s">
        <v>682</v>
      </c>
      <c r="E125" s="321">
        <v>701820130167</v>
      </c>
      <c r="F125" s="73" t="s">
        <v>20</v>
      </c>
      <c r="G125" s="322">
        <v>1</v>
      </c>
      <c r="H125" s="226">
        <v>41304</v>
      </c>
      <c r="I125" s="226">
        <v>41638</v>
      </c>
      <c r="J125" s="74" t="s">
        <v>21</v>
      </c>
      <c r="K125" s="323">
        <v>11</v>
      </c>
      <c r="L125" s="323">
        <v>0</v>
      </c>
      <c r="M125" s="321">
        <v>348</v>
      </c>
      <c r="N125" s="321">
        <v>348</v>
      </c>
      <c r="O125" s="324">
        <v>299259635</v>
      </c>
      <c r="P125" s="77" t="s">
        <v>749</v>
      </c>
      <c r="Q125" s="65"/>
      <c r="R125" s="61"/>
      <c r="S125" s="61"/>
      <c r="T125" s="61"/>
      <c r="U125" s="61"/>
      <c r="V125" s="61"/>
      <c r="W125" s="61"/>
      <c r="X125" s="61"/>
      <c r="Y125" s="61"/>
      <c r="Z125" s="61"/>
    </row>
    <row r="126" spans="1:26" s="62" customFormat="1" ht="45" x14ac:dyDescent="0.25">
      <c r="A126" s="50">
        <v>2</v>
      </c>
      <c r="B126" s="320" t="s">
        <v>681</v>
      </c>
      <c r="C126" s="320" t="s">
        <v>681</v>
      </c>
      <c r="D126" s="71" t="s">
        <v>682</v>
      </c>
      <c r="E126" s="321">
        <v>701820140212</v>
      </c>
      <c r="F126" s="73" t="s">
        <v>20</v>
      </c>
      <c r="G126" s="322">
        <v>1</v>
      </c>
      <c r="H126" s="226">
        <v>41661</v>
      </c>
      <c r="I126" s="226">
        <v>41974</v>
      </c>
      <c r="J126" s="74" t="s">
        <v>21</v>
      </c>
      <c r="K126" s="323">
        <f>8/30+11</f>
        <v>11.266666666666667</v>
      </c>
      <c r="L126" s="323">
        <v>0</v>
      </c>
      <c r="M126" s="321">
        <v>224</v>
      </c>
      <c r="N126" s="321">
        <v>224</v>
      </c>
      <c r="O126" s="324">
        <v>211208736</v>
      </c>
      <c r="P126" s="77">
        <v>488</v>
      </c>
      <c r="Q126" s="65" t="s">
        <v>750</v>
      </c>
      <c r="R126" s="61"/>
      <c r="S126" s="61"/>
      <c r="T126" s="61"/>
      <c r="U126" s="61"/>
      <c r="V126" s="61"/>
      <c r="W126" s="61"/>
      <c r="X126" s="61"/>
      <c r="Y126" s="61"/>
      <c r="Z126" s="61"/>
    </row>
    <row r="127" spans="1:26" s="62" customFormat="1" x14ac:dyDescent="0.25">
      <c r="A127" s="50">
        <f t="shared" ref="A127:A131" si="2">+A126+1</f>
        <v>3</v>
      </c>
      <c r="B127" s="78"/>
      <c r="C127" s="72"/>
      <c r="D127" s="71"/>
      <c r="E127" s="228"/>
      <c r="F127" s="73"/>
      <c r="G127" s="73"/>
      <c r="H127" s="73"/>
      <c r="I127" s="74"/>
      <c r="J127" s="74"/>
      <c r="K127" s="74"/>
      <c r="L127" s="74"/>
      <c r="M127" s="75"/>
      <c r="N127" s="75"/>
      <c r="O127" s="77"/>
      <c r="P127" s="77"/>
      <c r="Q127" s="65"/>
      <c r="R127" s="61"/>
      <c r="S127" s="61"/>
      <c r="T127" s="61"/>
      <c r="U127" s="61"/>
      <c r="V127" s="61"/>
      <c r="W127" s="61"/>
      <c r="X127" s="61"/>
      <c r="Y127" s="61"/>
      <c r="Z127" s="61"/>
    </row>
    <row r="128" spans="1:26" s="62" customFormat="1" x14ac:dyDescent="0.25">
      <c r="A128" s="50">
        <f t="shared" si="2"/>
        <v>4</v>
      </c>
      <c r="B128" s="71"/>
      <c r="C128" s="72"/>
      <c r="D128" s="71"/>
      <c r="E128" s="228"/>
      <c r="F128" s="73"/>
      <c r="G128" s="73"/>
      <c r="H128" s="73"/>
      <c r="I128" s="74"/>
      <c r="J128" s="74"/>
      <c r="K128" s="74"/>
      <c r="L128" s="74"/>
      <c r="M128" s="75"/>
      <c r="N128" s="75"/>
      <c r="O128" s="77"/>
      <c r="P128" s="77"/>
      <c r="Q128" s="65"/>
      <c r="R128" s="61"/>
      <c r="S128" s="61"/>
      <c r="T128" s="61"/>
      <c r="U128" s="61"/>
      <c r="V128" s="61"/>
      <c r="W128" s="61"/>
      <c r="X128" s="61"/>
      <c r="Y128" s="61"/>
      <c r="Z128" s="61"/>
    </row>
    <row r="129" spans="1:26" s="62" customFormat="1" x14ac:dyDescent="0.25">
      <c r="A129" s="50">
        <f t="shared" si="2"/>
        <v>5</v>
      </c>
      <c r="B129" s="71"/>
      <c r="C129" s="72"/>
      <c r="D129" s="71"/>
      <c r="E129" s="228"/>
      <c r="F129" s="73"/>
      <c r="G129" s="73"/>
      <c r="H129" s="73"/>
      <c r="I129" s="74"/>
      <c r="J129" s="74"/>
      <c r="K129" s="74"/>
      <c r="L129" s="74"/>
      <c r="M129" s="75"/>
      <c r="N129" s="75"/>
      <c r="O129" s="77"/>
      <c r="P129" s="77"/>
      <c r="Q129" s="65"/>
      <c r="R129" s="61"/>
      <c r="S129" s="61"/>
      <c r="T129" s="61"/>
      <c r="U129" s="61"/>
      <c r="V129" s="61"/>
      <c r="W129" s="61"/>
      <c r="X129" s="61"/>
      <c r="Y129" s="61"/>
      <c r="Z129" s="61"/>
    </row>
    <row r="130" spans="1:26" s="62" customFormat="1" x14ac:dyDescent="0.25">
      <c r="A130" s="50">
        <f t="shared" si="2"/>
        <v>6</v>
      </c>
      <c r="B130" s="71"/>
      <c r="C130" s="72"/>
      <c r="D130" s="71"/>
      <c r="E130" s="228"/>
      <c r="F130" s="73"/>
      <c r="G130" s="73"/>
      <c r="H130" s="73"/>
      <c r="I130" s="74"/>
      <c r="J130" s="74"/>
      <c r="K130" s="74"/>
      <c r="L130" s="74"/>
      <c r="M130" s="75"/>
      <c r="N130" s="75"/>
      <c r="O130" s="77"/>
      <c r="P130" s="77"/>
      <c r="Q130" s="65"/>
      <c r="R130" s="61"/>
      <c r="S130" s="61"/>
      <c r="T130" s="61"/>
      <c r="U130" s="61"/>
      <c r="V130" s="61"/>
      <c r="W130" s="61"/>
      <c r="X130" s="61"/>
      <c r="Y130" s="61"/>
      <c r="Z130" s="61"/>
    </row>
    <row r="131" spans="1:26" s="62" customFormat="1" x14ac:dyDescent="0.25">
      <c r="A131" s="50">
        <f t="shared" si="2"/>
        <v>7</v>
      </c>
      <c r="B131" s="71"/>
      <c r="C131" s="72"/>
      <c r="D131" s="71"/>
      <c r="E131" s="228"/>
      <c r="F131" s="73"/>
      <c r="G131" s="73"/>
      <c r="H131" s="73"/>
      <c r="I131" s="74"/>
      <c r="J131" s="74"/>
      <c r="K131" s="74"/>
      <c r="L131" s="74"/>
      <c r="M131" s="75"/>
      <c r="N131" s="75"/>
      <c r="O131" s="77"/>
      <c r="P131" s="77"/>
      <c r="Q131" s="65"/>
      <c r="R131" s="61"/>
      <c r="S131" s="61"/>
      <c r="T131" s="61"/>
      <c r="U131" s="61"/>
      <c r="V131" s="61"/>
      <c r="W131" s="61"/>
      <c r="X131" s="61"/>
      <c r="Y131" s="61"/>
      <c r="Z131" s="61"/>
    </row>
    <row r="132" spans="1:26" s="62" customFormat="1" x14ac:dyDescent="0.25">
      <c r="A132" s="50"/>
      <c r="B132" s="78" t="s">
        <v>30</v>
      </c>
      <c r="C132" s="72"/>
      <c r="D132" s="71"/>
      <c r="E132" s="228"/>
      <c r="F132" s="73"/>
      <c r="G132" s="73"/>
      <c r="H132" s="73"/>
      <c r="I132" s="74"/>
      <c r="J132" s="74"/>
      <c r="K132" s="325">
        <f t="shared" ref="K132:L132" si="3">SUM(K125:K131)</f>
        <v>22.266666666666666</v>
      </c>
      <c r="L132" s="79">
        <f t="shared" si="3"/>
        <v>0</v>
      </c>
      <c r="M132" s="251"/>
      <c r="N132" s="79"/>
      <c r="O132" s="77"/>
      <c r="P132" s="77"/>
      <c r="Q132" s="81"/>
    </row>
    <row r="133" spans="1:26" x14ac:dyDescent="0.25">
      <c r="B133" s="82"/>
      <c r="C133" s="82"/>
      <c r="D133" s="82"/>
      <c r="E133" s="83"/>
      <c r="F133" s="82"/>
      <c r="G133" s="82"/>
      <c r="H133" s="82"/>
      <c r="I133" s="82"/>
      <c r="J133" s="82"/>
      <c r="K133" s="82"/>
      <c r="L133" s="82"/>
      <c r="M133" s="82"/>
      <c r="N133" s="82"/>
      <c r="O133" s="82"/>
      <c r="P133" s="82"/>
    </row>
    <row r="134" spans="1:26" ht="18.75" x14ac:dyDescent="0.25">
      <c r="B134" s="86" t="s">
        <v>151</v>
      </c>
      <c r="C134" s="330">
        <f>+K132</f>
        <v>22.266666666666666</v>
      </c>
      <c r="H134" s="89"/>
      <c r="I134" s="89"/>
      <c r="J134" s="89"/>
      <c r="K134" s="89"/>
      <c r="L134" s="89"/>
      <c r="M134" s="89"/>
      <c r="N134" s="82"/>
      <c r="O134" s="82"/>
      <c r="P134" s="82"/>
    </row>
    <row r="136" spans="1:26" ht="15.75" thickBot="1" x14ac:dyDescent="0.3"/>
    <row r="137" spans="1:26" ht="30.75" thickBot="1" x14ac:dyDescent="0.3">
      <c r="B137" s="134" t="s">
        <v>152</v>
      </c>
      <c r="C137" s="135" t="s">
        <v>153</v>
      </c>
      <c r="D137" s="134" t="s">
        <v>29</v>
      </c>
      <c r="E137" s="135" t="s">
        <v>154</v>
      </c>
    </row>
    <row r="138" spans="1:26" x14ac:dyDescent="0.25">
      <c r="B138" s="136" t="s">
        <v>155</v>
      </c>
      <c r="C138" s="137">
        <v>20</v>
      </c>
      <c r="D138" s="137">
        <v>0</v>
      </c>
      <c r="E138" s="1396">
        <f>+D138+D139+D140</f>
        <v>40</v>
      </c>
    </row>
    <row r="139" spans="1:26" x14ac:dyDescent="0.25">
      <c r="B139" s="136" t="s">
        <v>156</v>
      </c>
      <c r="C139" s="138">
        <v>30</v>
      </c>
      <c r="D139" s="45">
        <v>0</v>
      </c>
      <c r="E139" s="1397"/>
    </row>
    <row r="140" spans="1:26" ht="15.75" thickBot="1" x14ac:dyDescent="0.3">
      <c r="B140" s="136" t="s">
        <v>157</v>
      </c>
      <c r="C140" s="139">
        <v>40</v>
      </c>
      <c r="D140" s="139">
        <v>40</v>
      </c>
      <c r="E140" s="1398"/>
    </row>
    <row r="142" spans="1:26" ht="15.75" thickBot="1" x14ac:dyDescent="0.3"/>
    <row r="143" spans="1:26" ht="27" thickBot="1" x14ac:dyDescent="0.3">
      <c r="B143" s="1393" t="s">
        <v>158</v>
      </c>
      <c r="C143" s="1394"/>
      <c r="D143" s="1394"/>
      <c r="E143" s="1394"/>
      <c r="F143" s="1394"/>
      <c r="G143" s="1394"/>
      <c r="H143" s="1394"/>
      <c r="I143" s="1394"/>
      <c r="J143" s="1394"/>
      <c r="K143" s="1394"/>
      <c r="L143" s="1394"/>
      <c r="M143" s="1394"/>
      <c r="N143" s="1395"/>
    </row>
    <row r="145" spans="2:17" ht="75" x14ac:dyDescent="0.25">
      <c r="B145" s="91" t="s">
        <v>87</v>
      </c>
      <c r="C145" s="91" t="s">
        <v>88</v>
      </c>
      <c r="D145" s="91" t="s">
        <v>89</v>
      </c>
      <c r="E145" s="91" t="s">
        <v>90</v>
      </c>
      <c r="F145" s="91" t="s">
        <v>91</v>
      </c>
      <c r="G145" s="91" t="s">
        <v>92</v>
      </c>
      <c r="H145" s="91" t="s">
        <v>93</v>
      </c>
      <c r="I145" s="91" t="s">
        <v>94</v>
      </c>
      <c r="J145" s="1387" t="s">
        <v>95</v>
      </c>
      <c r="K145" s="1405"/>
      <c r="L145" s="1388"/>
      <c r="M145" s="91" t="s">
        <v>96</v>
      </c>
      <c r="N145" s="91" t="s">
        <v>97</v>
      </c>
      <c r="O145" s="91" t="s">
        <v>98</v>
      </c>
      <c r="P145" s="1387" t="s">
        <v>77</v>
      </c>
      <c r="Q145" s="1388"/>
    </row>
    <row r="146" spans="2:17" ht="30" x14ac:dyDescent="0.25">
      <c r="B146" s="1518" t="s">
        <v>159</v>
      </c>
      <c r="C146" s="1518" t="s">
        <v>751</v>
      </c>
      <c r="D146" s="1518" t="s">
        <v>752</v>
      </c>
      <c r="E146" s="1669">
        <v>64749855</v>
      </c>
      <c r="F146" s="1518" t="s">
        <v>113</v>
      </c>
      <c r="G146" s="1518" t="s">
        <v>298</v>
      </c>
      <c r="H146" s="1602">
        <v>33795</v>
      </c>
      <c r="I146" s="1484" t="s">
        <v>368</v>
      </c>
      <c r="J146" s="104" t="s">
        <v>753</v>
      </c>
      <c r="K146" s="107" t="s">
        <v>754</v>
      </c>
      <c r="L146" s="97" t="s">
        <v>394</v>
      </c>
      <c r="M146" s="41" t="s">
        <v>20</v>
      </c>
      <c r="N146" s="41" t="s">
        <v>20</v>
      </c>
      <c r="O146" s="41" t="s">
        <v>20</v>
      </c>
      <c r="P146" s="1595" t="s">
        <v>755</v>
      </c>
      <c r="Q146" s="1596"/>
    </row>
    <row r="147" spans="2:17" ht="75" x14ac:dyDescent="0.25">
      <c r="B147" s="1519"/>
      <c r="C147" s="1519"/>
      <c r="D147" s="1519"/>
      <c r="E147" s="1671"/>
      <c r="F147" s="1519"/>
      <c r="G147" s="1519"/>
      <c r="H147" s="1606"/>
      <c r="I147" s="1486"/>
      <c r="J147" s="104" t="s">
        <v>756</v>
      </c>
      <c r="K147" s="107" t="s">
        <v>757</v>
      </c>
      <c r="L147" s="97" t="s">
        <v>394</v>
      </c>
      <c r="M147" s="41" t="s">
        <v>20</v>
      </c>
      <c r="N147" s="41" t="s">
        <v>20</v>
      </c>
      <c r="O147" s="41" t="s">
        <v>20</v>
      </c>
      <c r="P147" s="1599"/>
      <c r="Q147" s="1600"/>
    </row>
    <row r="148" spans="2:17" ht="60" x14ac:dyDescent="0.25">
      <c r="B148" s="1518" t="s">
        <v>758</v>
      </c>
      <c r="C148" s="1518" t="s">
        <v>759</v>
      </c>
      <c r="D148" s="1518" t="s">
        <v>760</v>
      </c>
      <c r="E148" s="1669">
        <v>64573625</v>
      </c>
      <c r="F148" s="1518" t="s">
        <v>761</v>
      </c>
      <c r="G148" s="1518" t="s">
        <v>453</v>
      </c>
      <c r="H148" s="1602">
        <v>40004</v>
      </c>
      <c r="I148" s="1484" t="s">
        <v>368</v>
      </c>
      <c r="J148" s="104" t="s">
        <v>762</v>
      </c>
      <c r="K148" s="107" t="s">
        <v>763</v>
      </c>
      <c r="L148" s="97" t="s">
        <v>376</v>
      </c>
      <c r="M148" s="41" t="s">
        <v>20</v>
      </c>
      <c r="N148" s="41" t="s">
        <v>20</v>
      </c>
      <c r="O148" s="41" t="s">
        <v>20</v>
      </c>
      <c r="P148" s="1595" t="s">
        <v>764</v>
      </c>
      <c r="Q148" s="1596"/>
    </row>
    <row r="149" spans="2:17" ht="75" x14ac:dyDescent="0.25">
      <c r="B149" s="1526"/>
      <c r="C149" s="1526"/>
      <c r="D149" s="1526"/>
      <c r="E149" s="1670"/>
      <c r="F149" s="1526"/>
      <c r="G149" s="1526"/>
      <c r="H149" s="1603"/>
      <c r="I149" s="1485"/>
      <c r="J149" s="104" t="s">
        <v>765</v>
      </c>
      <c r="K149" s="107" t="s">
        <v>766</v>
      </c>
      <c r="L149" s="97" t="s">
        <v>376</v>
      </c>
      <c r="M149" s="41" t="s">
        <v>20</v>
      </c>
      <c r="N149" s="41" t="s">
        <v>20</v>
      </c>
      <c r="O149" s="41" t="s">
        <v>20</v>
      </c>
      <c r="P149" s="1597"/>
      <c r="Q149" s="1598"/>
    </row>
    <row r="150" spans="2:17" ht="45" x14ac:dyDescent="0.25">
      <c r="B150" s="1526"/>
      <c r="C150" s="1526"/>
      <c r="D150" s="1526"/>
      <c r="E150" s="1670"/>
      <c r="F150" s="1526"/>
      <c r="G150" s="1526"/>
      <c r="H150" s="1603"/>
      <c r="I150" s="1485"/>
      <c r="J150" s="104" t="s">
        <v>767</v>
      </c>
      <c r="K150" s="107" t="s">
        <v>768</v>
      </c>
      <c r="L150" s="97" t="s">
        <v>394</v>
      </c>
      <c r="M150" s="41" t="s">
        <v>20</v>
      </c>
      <c r="N150" s="41" t="s">
        <v>20</v>
      </c>
      <c r="O150" s="41" t="s">
        <v>20</v>
      </c>
      <c r="P150" s="1597"/>
      <c r="Q150" s="1598"/>
    </row>
    <row r="151" spans="2:17" ht="45" x14ac:dyDescent="0.25">
      <c r="B151" s="1526"/>
      <c r="C151" s="1526"/>
      <c r="D151" s="1526"/>
      <c r="E151" s="1670"/>
      <c r="F151" s="1526"/>
      <c r="G151" s="1526"/>
      <c r="H151" s="1603"/>
      <c r="I151" s="1485"/>
      <c r="J151" s="104" t="s">
        <v>769</v>
      </c>
      <c r="K151" s="107" t="s">
        <v>770</v>
      </c>
      <c r="L151" s="97" t="s">
        <v>394</v>
      </c>
      <c r="M151" s="41" t="s">
        <v>20</v>
      </c>
      <c r="N151" s="41" t="s">
        <v>20</v>
      </c>
      <c r="O151" s="41" t="s">
        <v>20</v>
      </c>
      <c r="P151" s="1597"/>
      <c r="Q151" s="1598"/>
    </row>
    <row r="152" spans="2:17" ht="30" x14ac:dyDescent="0.25">
      <c r="B152" s="1526"/>
      <c r="C152" s="1526"/>
      <c r="D152" s="1526"/>
      <c r="E152" s="1670"/>
      <c r="F152" s="1526"/>
      <c r="G152" s="1526"/>
      <c r="H152" s="1603"/>
      <c r="I152" s="1485"/>
      <c r="J152" s="104" t="s">
        <v>771</v>
      </c>
      <c r="K152" s="107" t="s">
        <v>772</v>
      </c>
      <c r="L152" s="97" t="s">
        <v>394</v>
      </c>
      <c r="M152" s="41" t="s">
        <v>20</v>
      </c>
      <c r="N152" s="41" t="s">
        <v>20</v>
      </c>
      <c r="O152" s="41" t="s">
        <v>20</v>
      </c>
      <c r="P152" s="1597"/>
      <c r="Q152" s="1598"/>
    </row>
    <row r="153" spans="2:17" ht="30" x14ac:dyDescent="0.25">
      <c r="B153" s="1519"/>
      <c r="C153" s="1519"/>
      <c r="D153" s="1519"/>
      <c r="E153" s="1671"/>
      <c r="F153" s="1519"/>
      <c r="G153" s="1519"/>
      <c r="H153" s="1606"/>
      <c r="I153" s="1486"/>
      <c r="J153" s="104" t="s">
        <v>773</v>
      </c>
      <c r="K153" s="107" t="s">
        <v>774</v>
      </c>
      <c r="L153" s="97" t="s">
        <v>394</v>
      </c>
      <c r="M153" s="41" t="s">
        <v>20</v>
      </c>
      <c r="N153" s="41" t="s">
        <v>20</v>
      </c>
      <c r="O153" s="41" t="s">
        <v>20</v>
      </c>
      <c r="P153" s="1599"/>
      <c r="Q153" s="1600"/>
    </row>
    <row r="156" spans="2:17" ht="15.75" thickBot="1" x14ac:dyDescent="0.3"/>
    <row r="157" spans="2:17" ht="30" x14ac:dyDescent="0.25">
      <c r="B157" s="42" t="s">
        <v>19</v>
      </c>
      <c r="C157" s="42" t="s">
        <v>152</v>
      </c>
      <c r="D157" s="91" t="s">
        <v>153</v>
      </c>
      <c r="E157" s="42" t="s">
        <v>29</v>
      </c>
      <c r="F157" s="135" t="s">
        <v>182</v>
      </c>
      <c r="G157" s="147"/>
    </row>
    <row r="158" spans="2:17" ht="108" x14ac:dyDescent="0.2">
      <c r="B158" s="1399" t="s">
        <v>183</v>
      </c>
      <c r="C158" s="148" t="s">
        <v>184</v>
      </c>
      <c r="D158" s="45">
        <v>25</v>
      </c>
      <c r="E158" s="45">
        <v>25</v>
      </c>
      <c r="F158" s="1400">
        <f>+E158+E159+E160</f>
        <v>60</v>
      </c>
      <c r="G158" s="149"/>
    </row>
    <row r="159" spans="2:17" ht="96" x14ac:dyDescent="0.2">
      <c r="B159" s="1399"/>
      <c r="C159" s="148" t="s">
        <v>185</v>
      </c>
      <c r="D159" s="112">
        <v>25</v>
      </c>
      <c r="E159" s="45">
        <v>25</v>
      </c>
      <c r="F159" s="1401"/>
      <c r="G159" s="149"/>
    </row>
    <row r="160" spans="2:17" ht="60" x14ac:dyDescent="0.2">
      <c r="B160" s="1399"/>
      <c r="C160" s="148" t="s">
        <v>186</v>
      </c>
      <c r="D160" s="45">
        <v>10</v>
      </c>
      <c r="E160" s="45">
        <v>10</v>
      </c>
      <c r="F160" s="1402"/>
      <c r="G160" s="149"/>
    </row>
    <row r="161" spans="2:5" x14ac:dyDescent="0.25">
      <c r="C161"/>
    </row>
    <row r="164" spans="2:5" x14ac:dyDescent="0.25">
      <c r="B164" s="39" t="s">
        <v>187</v>
      </c>
    </row>
    <row r="167" spans="2:5" x14ac:dyDescent="0.25">
      <c r="B167" s="40" t="s">
        <v>19</v>
      </c>
      <c r="C167" s="40" t="s">
        <v>28</v>
      </c>
      <c r="D167" s="42" t="s">
        <v>29</v>
      </c>
      <c r="E167" s="42" t="s">
        <v>30</v>
      </c>
    </row>
    <row r="168" spans="2:5" ht="28.5" x14ac:dyDescent="0.25">
      <c r="B168" s="43" t="s">
        <v>188</v>
      </c>
      <c r="C168" s="44">
        <v>40</v>
      </c>
      <c r="D168" s="45">
        <f>+E138</f>
        <v>40</v>
      </c>
      <c r="E168" s="1403">
        <f>+D168+D169</f>
        <v>100</v>
      </c>
    </row>
    <row r="169" spans="2:5" ht="42.75" x14ac:dyDescent="0.25">
      <c r="B169" s="43" t="s">
        <v>189</v>
      </c>
      <c r="C169" s="44">
        <v>60</v>
      </c>
      <c r="D169" s="45">
        <f>+F158</f>
        <v>60</v>
      </c>
      <c r="E169" s="1404"/>
    </row>
  </sheetData>
  <mergeCells count="103">
    <mergeCell ref="R88:R89"/>
    <mergeCell ref="C10:E10"/>
    <mergeCell ref="B14:C21"/>
    <mergeCell ref="B22:C22"/>
    <mergeCell ref="E40:E41"/>
    <mergeCell ref="M45:N45"/>
    <mergeCell ref="B60:B61"/>
    <mergeCell ref="C60:C61"/>
    <mergeCell ref="D60:E60"/>
    <mergeCell ref="O76:P76"/>
    <mergeCell ref="B82:N82"/>
    <mergeCell ref="J87:L87"/>
    <mergeCell ref="P87:Q87"/>
    <mergeCell ref="H88:H89"/>
    <mergeCell ref="I88:I89"/>
    <mergeCell ref="P88:Q89"/>
    <mergeCell ref="B88:B89"/>
    <mergeCell ref="C88:C89"/>
    <mergeCell ref="D88:D89"/>
    <mergeCell ref="E88:E89"/>
    <mergeCell ref="F88:F89"/>
    <mergeCell ref="G88:G89"/>
    <mergeCell ref="B2:P2"/>
    <mergeCell ref="B4:P4"/>
    <mergeCell ref="C6:N6"/>
    <mergeCell ref="C7:N7"/>
    <mergeCell ref="C8:N8"/>
    <mergeCell ref="C9:N9"/>
    <mergeCell ref="O73:P73"/>
    <mergeCell ref="O74:P74"/>
    <mergeCell ref="O75:P75"/>
    <mergeCell ref="C64:N64"/>
    <mergeCell ref="B66:N66"/>
    <mergeCell ref="O69:P69"/>
    <mergeCell ref="O70:P70"/>
    <mergeCell ref="O71:P71"/>
    <mergeCell ref="O72:P72"/>
    <mergeCell ref="I90:I93"/>
    <mergeCell ref="P90:Q93"/>
    <mergeCell ref="B94:B98"/>
    <mergeCell ref="C94:C98"/>
    <mergeCell ref="D94:D98"/>
    <mergeCell ref="E94:E98"/>
    <mergeCell ref="F94:F98"/>
    <mergeCell ref="G94:G98"/>
    <mergeCell ref="H94:H98"/>
    <mergeCell ref="I94:I98"/>
    <mergeCell ref="P94:Q98"/>
    <mergeCell ref="B90:B93"/>
    <mergeCell ref="C90:C93"/>
    <mergeCell ref="D90:D93"/>
    <mergeCell ref="E90:E93"/>
    <mergeCell ref="F90:F93"/>
    <mergeCell ref="G90:G93"/>
    <mergeCell ref="H90:H93"/>
    <mergeCell ref="B99:B106"/>
    <mergeCell ref="C99:C106"/>
    <mergeCell ref="D99:D106"/>
    <mergeCell ref="E99:E106"/>
    <mergeCell ref="F99:F106"/>
    <mergeCell ref="G99:G106"/>
    <mergeCell ref="H99:H106"/>
    <mergeCell ref="I99:I106"/>
    <mergeCell ref="P99:Q106"/>
    <mergeCell ref="B118:P118"/>
    <mergeCell ref="B121:N121"/>
    <mergeCell ref="E138:E140"/>
    <mergeCell ref="B143:N143"/>
    <mergeCell ref="J145:L145"/>
    <mergeCell ref="P145:Q145"/>
    <mergeCell ref="H107:H108"/>
    <mergeCell ref="I107:I108"/>
    <mergeCell ref="P107:Q108"/>
    <mergeCell ref="B111:N111"/>
    <mergeCell ref="D114:E114"/>
    <mergeCell ref="D115:E115"/>
    <mergeCell ref="B107:B108"/>
    <mergeCell ref="C107:C108"/>
    <mergeCell ref="D107:D108"/>
    <mergeCell ref="E107:E108"/>
    <mergeCell ref="F107:F108"/>
    <mergeCell ref="G107:G108"/>
    <mergeCell ref="I148:I153"/>
    <mergeCell ref="P148:Q153"/>
    <mergeCell ref="B158:B160"/>
    <mergeCell ref="F158:F160"/>
    <mergeCell ref="E168:E169"/>
    <mergeCell ref="H146:H147"/>
    <mergeCell ref="I146:I147"/>
    <mergeCell ref="P146:Q147"/>
    <mergeCell ref="B148:B153"/>
    <mergeCell ref="C148:C153"/>
    <mergeCell ref="D148:D153"/>
    <mergeCell ref="E148:E153"/>
    <mergeCell ref="F148:F153"/>
    <mergeCell ref="G148:G153"/>
    <mergeCell ref="H148:H153"/>
    <mergeCell ref="B146:B147"/>
    <mergeCell ref="C146:C147"/>
    <mergeCell ref="D146:D147"/>
    <mergeCell ref="E146:E147"/>
    <mergeCell ref="F146:F147"/>
    <mergeCell ref="G146:G147"/>
  </mergeCells>
  <dataValidations count="2">
    <dataValidation type="list" allowBlank="1" showInputMessage="1" showErrorMessage="1" sqref="WVE983085 A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A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A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A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A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A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A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A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A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A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A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A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A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A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A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5 WLL983085 C65581 IV65581 SR65581 ACN65581 AMJ65581 AWF65581 BGB65581 BPX65581 BZT65581 CJP65581 CTL65581 DDH65581 DND65581 DWZ65581 EGV65581 EQR65581 FAN65581 FKJ65581 FUF65581 GEB65581 GNX65581 GXT65581 HHP65581 HRL65581 IBH65581 ILD65581 IUZ65581 JEV65581 JOR65581 JYN65581 KIJ65581 KSF65581 LCB65581 LLX65581 LVT65581 MFP65581 MPL65581 MZH65581 NJD65581 NSZ65581 OCV65581 OMR65581 OWN65581 PGJ65581 PQF65581 QAB65581 QJX65581 QTT65581 RDP65581 RNL65581 RXH65581 SHD65581 SQZ65581 TAV65581 TKR65581 TUN65581 UEJ65581 UOF65581 UYB65581 VHX65581 VRT65581 WBP65581 WLL65581 WVH65581 C131117 IV131117 SR131117 ACN131117 AMJ131117 AWF131117 BGB131117 BPX131117 BZT131117 CJP131117 CTL131117 DDH131117 DND131117 DWZ131117 EGV131117 EQR131117 FAN131117 FKJ131117 FUF131117 GEB131117 GNX131117 GXT131117 HHP131117 HRL131117 IBH131117 ILD131117 IUZ131117 JEV131117 JOR131117 JYN131117 KIJ131117 KSF131117 LCB131117 LLX131117 LVT131117 MFP131117 MPL131117 MZH131117 NJD131117 NSZ131117 OCV131117 OMR131117 OWN131117 PGJ131117 PQF131117 QAB131117 QJX131117 QTT131117 RDP131117 RNL131117 RXH131117 SHD131117 SQZ131117 TAV131117 TKR131117 TUN131117 UEJ131117 UOF131117 UYB131117 VHX131117 VRT131117 WBP131117 WLL131117 WVH131117 C196653 IV196653 SR196653 ACN196653 AMJ196653 AWF196653 BGB196653 BPX196653 BZT196653 CJP196653 CTL196653 DDH196653 DND196653 DWZ196653 EGV196653 EQR196653 FAN196653 FKJ196653 FUF196653 GEB196653 GNX196653 GXT196653 HHP196653 HRL196653 IBH196653 ILD196653 IUZ196653 JEV196653 JOR196653 JYN196653 KIJ196653 KSF196653 LCB196653 LLX196653 LVT196653 MFP196653 MPL196653 MZH196653 NJD196653 NSZ196653 OCV196653 OMR196653 OWN196653 PGJ196653 PQF196653 QAB196653 QJX196653 QTT196653 RDP196653 RNL196653 RXH196653 SHD196653 SQZ196653 TAV196653 TKR196653 TUN196653 UEJ196653 UOF196653 UYB196653 VHX196653 VRT196653 WBP196653 WLL196653 WVH196653 C262189 IV262189 SR262189 ACN262189 AMJ262189 AWF262189 BGB262189 BPX262189 BZT262189 CJP262189 CTL262189 DDH262189 DND262189 DWZ262189 EGV262189 EQR262189 FAN262189 FKJ262189 FUF262189 GEB262189 GNX262189 GXT262189 HHP262189 HRL262189 IBH262189 ILD262189 IUZ262189 JEV262189 JOR262189 JYN262189 KIJ262189 KSF262189 LCB262189 LLX262189 LVT262189 MFP262189 MPL262189 MZH262189 NJD262189 NSZ262189 OCV262189 OMR262189 OWN262189 PGJ262189 PQF262189 QAB262189 QJX262189 QTT262189 RDP262189 RNL262189 RXH262189 SHD262189 SQZ262189 TAV262189 TKR262189 TUN262189 UEJ262189 UOF262189 UYB262189 VHX262189 VRT262189 WBP262189 WLL262189 WVH262189 C327725 IV327725 SR327725 ACN327725 AMJ327725 AWF327725 BGB327725 BPX327725 BZT327725 CJP327725 CTL327725 DDH327725 DND327725 DWZ327725 EGV327725 EQR327725 FAN327725 FKJ327725 FUF327725 GEB327725 GNX327725 GXT327725 HHP327725 HRL327725 IBH327725 ILD327725 IUZ327725 JEV327725 JOR327725 JYN327725 KIJ327725 KSF327725 LCB327725 LLX327725 LVT327725 MFP327725 MPL327725 MZH327725 NJD327725 NSZ327725 OCV327725 OMR327725 OWN327725 PGJ327725 PQF327725 QAB327725 QJX327725 QTT327725 RDP327725 RNL327725 RXH327725 SHD327725 SQZ327725 TAV327725 TKR327725 TUN327725 UEJ327725 UOF327725 UYB327725 VHX327725 VRT327725 WBP327725 WLL327725 WVH327725 C393261 IV393261 SR393261 ACN393261 AMJ393261 AWF393261 BGB393261 BPX393261 BZT393261 CJP393261 CTL393261 DDH393261 DND393261 DWZ393261 EGV393261 EQR393261 FAN393261 FKJ393261 FUF393261 GEB393261 GNX393261 GXT393261 HHP393261 HRL393261 IBH393261 ILD393261 IUZ393261 JEV393261 JOR393261 JYN393261 KIJ393261 KSF393261 LCB393261 LLX393261 LVT393261 MFP393261 MPL393261 MZH393261 NJD393261 NSZ393261 OCV393261 OMR393261 OWN393261 PGJ393261 PQF393261 QAB393261 QJX393261 QTT393261 RDP393261 RNL393261 RXH393261 SHD393261 SQZ393261 TAV393261 TKR393261 TUN393261 UEJ393261 UOF393261 UYB393261 VHX393261 VRT393261 WBP393261 WLL393261 WVH393261 C458797 IV458797 SR458797 ACN458797 AMJ458797 AWF458797 BGB458797 BPX458797 BZT458797 CJP458797 CTL458797 DDH458797 DND458797 DWZ458797 EGV458797 EQR458797 FAN458797 FKJ458797 FUF458797 GEB458797 GNX458797 GXT458797 HHP458797 HRL458797 IBH458797 ILD458797 IUZ458797 JEV458797 JOR458797 JYN458797 KIJ458797 KSF458797 LCB458797 LLX458797 LVT458797 MFP458797 MPL458797 MZH458797 NJD458797 NSZ458797 OCV458797 OMR458797 OWN458797 PGJ458797 PQF458797 QAB458797 QJX458797 QTT458797 RDP458797 RNL458797 RXH458797 SHD458797 SQZ458797 TAV458797 TKR458797 TUN458797 UEJ458797 UOF458797 UYB458797 VHX458797 VRT458797 WBP458797 WLL458797 WVH458797 C524333 IV524333 SR524333 ACN524333 AMJ524333 AWF524333 BGB524333 BPX524333 BZT524333 CJP524333 CTL524333 DDH524333 DND524333 DWZ524333 EGV524333 EQR524333 FAN524333 FKJ524333 FUF524333 GEB524333 GNX524333 GXT524333 HHP524333 HRL524333 IBH524333 ILD524333 IUZ524333 JEV524333 JOR524333 JYN524333 KIJ524333 KSF524333 LCB524333 LLX524333 LVT524333 MFP524333 MPL524333 MZH524333 NJD524333 NSZ524333 OCV524333 OMR524333 OWN524333 PGJ524333 PQF524333 QAB524333 QJX524333 QTT524333 RDP524333 RNL524333 RXH524333 SHD524333 SQZ524333 TAV524333 TKR524333 TUN524333 UEJ524333 UOF524333 UYB524333 VHX524333 VRT524333 WBP524333 WLL524333 WVH524333 C589869 IV589869 SR589869 ACN589869 AMJ589869 AWF589869 BGB589869 BPX589869 BZT589869 CJP589869 CTL589869 DDH589869 DND589869 DWZ589869 EGV589869 EQR589869 FAN589869 FKJ589869 FUF589869 GEB589869 GNX589869 GXT589869 HHP589869 HRL589869 IBH589869 ILD589869 IUZ589869 JEV589869 JOR589869 JYN589869 KIJ589869 KSF589869 LCB589869 LLX589869 LVT589869 MFP589869 MPL589869 MZH589869 NJD589869 NSZ589869 OCV589869 OMR589869 OWN589869 PGJ589869 PQF589869 QAB589869 QJX589869 QTT589869 RDP589869 RNL589869 RXH589869 SHD589869 SQZ589869 TAV589869 TKR589869 TUN589869 UEJ589869 UOF589869 UYB589869 VHX589869 VRT589869 WBP589869 WLL589869 WVH589869 C655405 IV655405 SR655405 ACN655405 AMJ655405 AWF655405 BGB655405 BPX655405 BZT655405 CJP655405 CTL655405 DDH655405 DND655405 DWZ655405 EGV655405 EQR655405 FAN655405 FKJ655405 FUF655405 GEB655405 GNX655405 GXT655405 HHP655405 HRL655405 IBH655405 ILD655405 IUZ655405 JEV655405 JOR655405 JYN655405 KIJ655405 KSF655405 LCB655405 LLX655405 LVT655405 MFP655405 MPL655405 MZH655405 NJD655405 NSZ655405 OCV655405 OMR655405 OWN655405 PGJ655405 PQF655405 QAB655405 QJX655405 QTT655405 RDP655405 RNL655405 RXH655405 SHD655405 SQZ655405 TAV655405 TKR655405 TUN655405 UEJ655405 UOF655405 UYB655405 VHX655405 VRT655405 WBP655405 WLL655405 WVH655405 C720941 IV720941 SR720941 ACN720941 AMJ720941 AWF720941 BGB720941 BPX720941 BZT720941 CJP720941 CTL720941 DDH720941 DND720941 DWZ720941 EGV720941 EQR720941 FAN720941 FKJ720941 FUF720941 GEB720941 GNX720941 GXT720941 HHP720941 HRL720941 IBH720941 ILD720941 IUZ720941 JEV720941 JOR720941 JYN720941 KIJ720941 KSF720941 LCB720941 LLX720941 LVT720941 MFP720941 MPL720941 MZH720941 NJD720941 NSZ720941 OCV720941 OMR720941 OWN720941 PGJ720941 PQF720941 QAB720941 QJX720941 QTT720941 RDP720941 RNL720941 RXH720941 SHD720941 SQZ720941 TAV720941 TKR720941 TUN720941 UEJ720941 UOF720941 UYB720941 VHX720941 VRT720941 WBP720941 WLL720941 WVH720941 C786477 IV786477 SR786477 ACN786477 AMJ786477 AWF786477 BGB786477 BPX786477 BZT786477 CJP786477 CTL786477 DDH786477 DND786477 DWZ786477 EGV786477 EQR786477 FAN786477 FKJ786477 FUF786477 GEB786477 GNX786477 GXT786477 HHP786477 HRL786477 IBH786477 ILD786477 IUZ786477 JEV786477 JOR786477 JYN786477 KIJ786477 KSF786477 LCB786477 LLX786477 LVT786477 MFP786477 MPL786477 MZH786477 NJD786477 NSZ786477 OCV786477 OMR786477 OWN786477 PGJ786477 PQF786477 QAB786477 QJX786477 QTT786477 RDP786477 RNL786477 RXH786477 SHD786477 SQZ786477 TAV786477 TKR786477 TUN786477 UEJ786477 UOF786477 UYB786477 VHX786477 VRT786477 WBP786477 WLL786477 WVH786477 C852013 IV852013 SR852013 ACN852013 AMJ852013 AWF852013 BGB852013 BPX852013 BZT852013 CJP852013 CTL852013 DDH852013 DND852013 DWZ852013 EGV852013 EQR852013 FAN852013 FKJ852013 FUF852013 GEB852013 GNX852013 GXT852013 HHP852013 HRL852013 IBH852013 ILD852013 IUZ852013 JEV852013 JOR852013 JYN852013 KIJ852013 KSF852013 LCB852013 LLX852013 LVT852013 MFP852013 MPL852013 MZH852013 NJD852013 NSZ852013 OCV852013 OMR852013 OWN852013 PGJ852013 PQF852013 QAB852013 QJX852013 QTT852013 RDP852013 RNL852013 RXH852013 SHD852013 SQZ852013 TAV852013 TKR852013 TUN852013 UEJ852013 UOF852013 UYB852013 VHX852013 VRT852013 WBP852013 WLL852013 WVH852013 C917549 IV917549 SR917549 ACN917549 AMJ917549 AWF917549 BGB917549 BPX917549 BZT917549 CJP917549 CTL917549 DDH917549 DND917549 DWZ917549 EGV917549 EQR917549 FAN917549 FKJ917549 FUF917549 GEB917549 GNX917549 GXT917549 HHP917549 HRL917549 IBH917549 ILD917549 IUZ917549 JEV917549 JOR917549 JYN917549 KIJ917549 KSF917549 LCB917549 LLX917549 LVT917549 MFP917549 MPL917549 MZH917549 NJD917549 NSZ917549 OCV917549 OMR917549 OWN917549 PGJ917549 PQF917549 QAB917549 QJX917549 QTT917549 RDP917549 RNL917549 RXH917549 SHD917549 SQZ917549 TAV917549 TKR917549 TUN917549 UEJ917549 UOF917549 UYB917549 VHX917549 VRT917549 WBP917549 WLL917549 WVH917549 C983085 IV983085 SR983085 ACN983085 AMJ983085 AWF983085 BGB983085 BPX983085 BZT983085 CJP983085 CTL983085 DDH983085 DND983085 DWZ983085 EGV983085 EQR983085 FAN983085 FKJ983085 FUF983085 GEB983085 GNX983085 GXT983085 HHP983085 HRL983085 IBH983085 ILD983085 IUZ983085 JEV983085 JOR983085 JYN983085 KIJ983085 KSF983085 LCB983085 LLX983085 LVT983085 MFP983085 MPL983085 MZH983085 NJD983085 NSZ983085 OCV983085 OMR983085 OWN983085 PGJ983085 PQF983085 QAB983085 QJX983085 QTT983085 RDP983085 RNL983085 RXH983085 SHD983085 SQZ983085 TAV983085 TKR983085 TUN983085 UEJ983085 UOF983085 UYB983085 VHX983085 VRT983085 WBP98308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6"/>
  <sheetViews>
    <sheetView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679</v>
      </c>
      <c r="D6" s="1533"/>
      <c r="E6" s="1533"/>
      <c r="F6" s="1533"/>
      <c r="G6" s="1533"/>
      <c r="H6" s="1533"/>
      <c r="I6" s="1533"/>
      <c r="J6" s="1533"/>
      <c r="K6" s="1533"/>
      <c r="L6" s="1533"/>
      <c r="M6" s="1533"/>
      <c r="N6" s="1574"/>
    </row>
    <row r="7" spans="2:16" ht="16.5" thickBot="1" x14ac:dyDescent="0.3">
      <c r="B7" s="3" t="s">
        <v>4</v>
      </c>
      <c r="C7" s="1533"/>
      <c r="D7" s="1533"/>
      <c r="E7" s="1533"/>
      <c r="F7" s="1533"/>
      <c r="G7" s="1533"/>
      <c r="H7" s="1533"/>
      <c r="I7" s="1533"/>
      <c r="J7" s="1533"/>
      <c r="K7" s="1533"/>
      <c r="L7" s="1533"/>
      <c r="M7" s="1533"/>
      <c r="N7" s="1574"/>
    </row>
    <row r="8" spans="2:16" ht="16.5" thickBot="1" x14ac:dyDescent="0.3">
      <c r="B8" s="3" t="s">
        <v>6</v>
      </c>
      <c r="C8" s="1533"/>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26</v>
      </c>
      <c r="D10" s="1435"/>
      <c r="E10" s="1436"/>
      <c r="F10" s="314"/>
      <c r="G10" s="314"/>
      <c r="H10" s="314"/>
      <c r="I10" s="314"/>
      <c r="J10" s="314"/>
      <c r="K10" s="314"/>
      <c r="L10" s="314"/>
      <c r="M10" s="314"/>
      <c r="N10" s="315"/>
    </row>
    <row r="11" spans="2:16" ht="16.5" thickBot="1" x14ac:dyDescent="0.3">
      <c r="B11" s="6" t="s">
        <v>10</v>
      </c>
      <c r="C11" s="316">
        <v>41982</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680</v>
      </c>
      <c r="C14" s="1417"/>
      <c r="D14" s="15" t="s">
        <v>12</v>
      </c>
      <c r="E14" s="15" t="s">
        <v>13</v>
      </c>
      <c r="F14" s="15" t="s">
        <v>14</v>
      </c>
      <c r="G14" s="16"/>
      <c r="I14" s="17"/>
      <c r="J14" s="17"/>
      <c r="K14" s="17"/>
      <c r="L14" s="17"/>
      <c r="M14" s="17"/>
      <c r="N14" s="14"/>
    </row>
    <row r="15" spans="2:16" x14ac:dyDescent="0.25">
      <c r="B15" s="1417"/>
      <c r="C15" s="1417"/>
      <c r="D15" s="15">
        <v>26</v>
      </c>
      <c r="E15" s="18">
        <v>1001310200</v>
      </c>
      <c r="F15" s="19">
        <v>400</v>
      </c>
      <c r="G15" s="20"/>
      <c r="I15" s="21"/>
      <c r="J15" s="21"/>
      <c r="K15" s="21"/>
      <c r="L15" s="21"/>
      <c r="M15" s="21"/>
      <c r="N15" s="14"/>
    </row>
    <row r="16" spans="2:16" x14ac:dyDescent="0.25">
      <c r="B16" s="1417"/>
      <c r="C16" s="1417"/>
      <c r="D16" s="15"/>
      <c r="E16" s="18"/>
      <c r="F16" s="19"/>
      <c r="G16" s="20"/>
      <c r="I16" s="21"/>
      <c r="J16" s="21"/>
      <c r="K16" s="21"/>
      <c r="L16" s="21"/>
      <c r="M16" s="21"/>
      <c r="N16" s="14"/>
    </row>
    <row r="17" spans="1:14" x14ac:dyDescent="0.25">
      <c r="B17" s="1417"/>
      <c r="C17" s="1417"/>
      <c r="D17" s="15"/>
      <c r="E17" s="18"/>
      <c r="F17" s="19"/>
      <c r="G17" s="20"/>
      <c r="I17" s="21"/>
      <c r="J17" s="21"/>
      <c r="K17" s="21"/>
      <c r="L17" s="21"/>
      <c r="M17" s="21"/>
      <c r="N17" s="14"/>
    </row>
    <row r="18" spans="1:14" x14ac:dyDescent="0.25">
      <c r="B18" s="1417"/>
      <c r="C18" s="1417"/>
      <c r="D18" s="15"/>
      <c r="E18" s="22"/>
      <c r="F18" s="19"/>
      <c r="G18" s="20"/>
      <c r="H18" s="23"/>
      <c r="I18" s="21"/>
      <c r="J18" s="21"/>
      <c r="K18" s="21"/>
      <c r="L18" s="21"/>
      <c r="M18" s="21"/>
      <c r="N18" s="24"/>
    </row>
    <row r="19" spans="1:14" x14ac:dyDescent="0.25">
      <c r="B19" s="1417"/>
      <c r="C19" s="1417"/>
      <c r="D19" s="15"/>
      <c r="E19" s="22"/>
      <c r="F19" s="19"/>
      <c r="G19" s="20"/>
      <c r="H19" s="23"/>
      <c r="I19" s="25"/>
      <c r="J19" s="25"/>
      <c r="K19" s="25"/>
      <c r="L19" s="25"/>
      <c r="M19" s="25"/>
      <c r="N19" s="24"/>
    </row>
    <row r="20" spans="1:14" x14ac:dyDescent="0.25">
      <c r="B20" s="1417"/>
      <c r="C20" s="1417"/>
      <c r="D20" s="15"/>
      <c r="E20" s="22"/>
      <c r="F20" s="19"/>
      <c r="G20" s="20"/>
      <c r="H20" s="23"/>
      <c r="I20" s="13"/>
      <c r="J20" s="13"/>
      <c r="K20" s="13"/>
      <c r="L20" s="13"/>
      <c r="M20" s="13"/>
      <c r="N20" s="24"/>
    </row>
    <row r="21" spans="1:14" x14ac:dyDescent="0.25">
      <c r="B21" s="1417"/>
      <c r="C21" s="1417"/>
      <c r="D21" s="15"/>
      <c r="E21" s="22"/>
      <c r="F21" s="19"/>
      <c r="G21" s="20"/>
      <c r="H21" s="23"/>
      <c r="I21" s="13"/>
      <c r="J21" s="13"/>
      <c r="K21" s="13"/>
      <c r="L21" s="13"/>
      <c r="M21" s="13"/>
      <c r="N21" s="24"/>
    </row>
    <row r="22" spans="1:14" ht="15.75" thickBot="1" x14ac:dyDescent="0.3">
      <c r="B22" s="1418" t="s">
        <v>15</v>
      </c>
      <c r="C22" s="1419"/>
      <c r="D22" s="15"/>
      <c r="E22" s="26">
        <f>SUM(E15:E21)</f>
        <v>1001310200</v>
      </c>
      <c r="F22" s="19">
        <f>SUM(F15:F21)</f>
        <v>400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B24" s="41"/>
      <c r="C24" s="31">
        <f>F22*0.8</f>
        <v>320</v>
      </c>
      <c r="D24" s="32"/>
      <c r="E24" s="33">
        <f>E22</f>
        <v>1001310200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t="s">
        <v>23</v>
      </c>
      <c r="D31" s="41"/>
      <c r="E31"/>
      <c r="F31"/>
      <c r="G31"/>
      <c r="H31"/>
      <c r="I31" s="13"/>
      <c r="J31" s="13"/>
      <c r="K31" s="13"/>
      <c r="L31" s="13"/>
      <c r="M31" s="13"/>
      <c r="N31" s="14"/>
    </row>
    <row r="32" spans="1:14" x14ac:dyDescent="0.25">
      <c r="A32" s="36"/>
      <c r="B32" s="41" t="s">
        <v>25</v>
      </c>
      <c r="C32" s="41" t="s">
        <v>23</v>
      </c>
      <c r="D32" s="41"/>
      <c r="E32"/>
      <c r="F32"/>
      <c r="G32"/>
      <c r="H32"/>
      <c r="I32" s="13"/>
      <c r="J32" s="13"/>
      <c r="K32" s="13"/>
      <c r="L32" s="13"/>
      <c r="M32" s="13"/>
      <c r="N32" s="14"/>
    </row>
    <row r="33" spans="1:17" x14ac:dyDescent="0.25">
      <c r="A33" s="36"/>
      <c r="B33" s="41" t="s">
        <v>26</v>
      </c>
      <c r="C33" s="41" t="s">
        <v>23</v>
      </c>
      <c r="D33" s="41"/>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44">
        <v>40</v>
      </c>
      <c r="D40" s="45">
        <v>40</v>
      </c>
      <c r="E40" s="1403">
        <f>+D40+D41</f>
        <v>100</v>
      </c>
      <c r="F40"/>
      <c r="G40"/>
      <c r="H40"/>
      <c r="I40" s="13"/>
      <c r="J40" s="13"/>
      <c r="K40" s="13"/>
      <c r="L40" s="13"/>
      <c r="M40" s="13"/>
      <c r="N40" s="14"/>
    </row>
    <row r="41" spans="1:17" ht="42.75" x14ac:dyDescent="0.25">
      <c r="A41" s="36"/>
      <c r="B41" s="43" t="s">
        <v>32</v>
      </c>
      <c r="C41" s="44">
        <v>60</v>
      </c>
      <c r="D41" s="45">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H46" s="319"/>
      <c r="I46" s="319"/>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45" x14ac:dyDescent="0.25">
      <c r="A49" s="50">
        <v>1</v>
      </c>
      <c r="B49" s="320" t="s">
        <v>681</v>
      </c>
      <c r="C49" s="72" t="s">
        <v>681</v>
      </c>
      <c r="D49" s="71" t="s">
        <v>682</v>
      </c>
      <c r="E49" s="321">
        <v>701820100048</v>
      </c>
      <c r="F49" s="73" t="s">
        <v>20</v>
      </c>
      <c r="G49" s="322">
        <v>1</v>
      </c>
      <c r="H49" s="226">
        <v>40208</v>
      </c>
      <c r="I49" s="226">
        <v>40543</v>
      </c>
      <c r="J49" s="74" t="s">
        <v>21</v>
      </c>
      <c r="K49" s="323">
        <v>11</v>
      </c>
      <c r="L49" s="75">
        <v>0</v>
      </c>
      <c r="M49" s="321">
        <v>1120</v>
      </c>
      <c r="N49" s="75">
        <f>+M49*G49</f>
        <v>1120</v>
      </c>
      <c r="O49" s="324">
        <v>107042785</v>
      </c>
      <c r="P49" s="77" t="s">
        <v>775</v>
      </c>
      <c r="Q49" s="65"/>
      <c r="R49" s="61"/>
      <c r="S49" s="61"/>
      <c r="T49" s="61"/>
      <c r="U49" s="61"/>
      <c r="V49" s="61"/>
      <c r="W49" s="61"/>
      <c r="X49" s="61"/>
      <c r="Y49" s="61"/>
      <c r="Z49" s="61"/>
    </row>
    <row r="50" spans="1:26" s="62" customFormat="1" ht="45" x14ac:dyDescent="0.25">
      <c r="A50" s="50">
        <v>2</v>
      </c>
      <c r="B50" s="320" t="s">
        <v>681</v>
      </c>
      <c r="C50" s="72" t="s">
        <v>681</v>
      </c>
      <c r="D50" s="71" t="s">
        <v>682</v>
      </c>
      <c r="E50" s="321">
        <v>701820110054</v>
      </c>
      <c r="F50" s="73" t="s">
        <v>20</v>
      </c>
      <c r="G50" s="228">
        <v>1</v>
      </c>
      <c r="H50" s="226">
        <v>40573</v>
      </c>
      <c r="I50" s="226">
        <v>40908</v>
      </c>
      <c r="J50" s="74" t="s">
        <v>21</v>
      </c>
      <c r="K50" s="323">
        <v>11</v>
      </c>
      <c r="L50" s="75">
        <v>0</v>
      </c>
      <c r="M50" s="321">
        <v>80</v>
      </c>
      <c r="N50" s="75">
        <f t="shared" ref="N50:N51" si="0">+M50*G50</f>
        <v>80</v>
      </c>
      <c r="O50" s="324">
        <v>110257690</v>
      </c>
      <c r="P50" s="77" t="s">
        <v>776</v>
      </c>
      <c r="Q50" s="65"/>
      <c r="R50" s="61"/>
      <c r="S50" s="61"/>
      <c r="T50" s="61"/>
      <c r="U50" s="61"/>
      <c r="V50" s="61"/>
      <c r="W50" s="61"/>
      <c r="X50" s="61"/>
      <c r="Y50" s="61"/>
      <c r="Z50" s="61"/>
    </row>
    <row r="51" spans="1:26" s="62" customFormat="1" ht="45" x14ac:dyDescent="0.25">
      <c r="A51" s="50">
        <v>3</v>
      </c>
      <c r="B51" s="320" t="s">
        <v>681</v>
      </c>
      <c r="C51" s="72" t="s">
        <v>681</v>
      </c>
      <c r="D51" s="71" t="s">
        <v>682</v>
      </c>
      <c r="E51" s="321">
        <v>701820130336</v>
      </c>
      <c r="F51" s="73" t="s">
        <v>20</v>
      </c>
      <c r="G51" s="228">
        <v>1</v>
      </c>
      <c r="H51" s="226">
        <v>41508</v>
      </c>
      <c r="I51" s="226">
        <v>41851</v>
      </c>
      <c r="J51" s="74" t="s">
        <v>21</v>
      </c>
      <c r="K51" s="323">
        <f>8/30+11</f>
        <v>11.266666666666667</v>
      </c>
      <c r="L51" s="75">
        <v>0</v>
      </c>
      <c r="M51" s="321">
        <v>400</v>
      </c>
      <c r="N51" s="75">
        <f t="shared" si="0"/>
        <v>400</v>
      </c>
      <c r="O51" s="324">
        <v>933263632</v>
      </c>
      <c r="P51" s="77">
        <v>57</v>
      </c>
      <c r="Q51" s="65"/>
      <c r="R51" s="61"/>
      <c r="S51" s="61"/>
      <c r="T51" s="61"/>
      <c r="U51" s="61"/>
      <c r="V51" s="61"/>
      <c r="W51" s="61"/>
      <c r="X51" s="61"/>
      <c r="Y51" s="61"/>
      <c r="Z51" s="61"/>
    </row>
    <row r="52" spans="1:26" s="62" customFormat="1" x14ac:dyDescent="0.25">
      <c r="A52" s="50">
        <v>4</v>
      </c>
      <c r="B52" s="320"/>
      <c r="C52" s="72"/>
      <c r="D52" s="71"/>
      <c r="E52" s="321"/>
      <c r="F52" s="73"/>
      <c r="G52" s="322"/>
      <c r="H52" s="226"/>
      <c r="I52" s="226"/>
      <c r="J52" s="74"/>
      <c r="K52" s="323"/>
      <c r="L52" s="75"/>
      <c r="M52" s="321"/>
      <c r="N52" s="75"/>
      <c r="O52" s="324"/>
      <c r="P52" s="77"/>
      <c r="Q52" s="65"/>
      <c r="R52" s="61"/>
      <c r="S52" s="61"/>
      <c r="T52" s="61"/>
      <c r="U52" s="61"/>
      <c r="V52" s="61"/>
      <c r="W52" s="61"/>
      <c r="X52" s="61"/>
      <c r="Y52" s="61"/>
      <c r="Z52" s="61"/>
    </row>
    <row r="53" spans="1:26" s="62" customFormat="1" x14ac:dyDescent="0.25">
      <c r="A53" s="50">
        <v>5</v>
      </c>
      <c r="B53" s="320"/>
      <c r="C53" s="72"/>
      <c r="D53" s="71"/>
      <c r="E53" s="321"/>
      <c r="F53" s="73"/>
      <c r="G53" s="322"/>
      <c r="H53" s="226"/>
      <c r="I53" s="226"/>
      <c r="J53" s="74"/>
      <c r="K53" s="323"/>
      <c r="L53" s="75"/>
      <c r="M53" s="321"/>
      <c r="N53" s="75"/>
      <c r="O53" s="324"/>
      <c r="P53" s="77"/>
      <c r="Q53" s="65"/>
      <c r="R53" s="61"/>
      <c r="S53" s="61"/>
      <c r="T53" s="61"/>
      <c r="U53" s="61"/>
      <c r="V53" s="61"/>
      <c r="W53" s="61"/>
      <c r="X53" s="61"/>
      <c r="Y53" s="61"/>
      <c r="Z53" s="61"/>
    </row>
    <row r="54" spans="1:26" s="62" customFormat="1" x14ac:dyDescent="0.25">
      <c r="A54" s="50">
        <v>6</v>
      </c>
      <c r="B54" s="320"/>
      <c r="C54" s="72"/>
      <c r="D54" s="71"/>
      <c r="E54" s="321"/>
      <c r="F54" s="73"/>
      <c r="G54" s="228"/>
      <c r="H54" s="73"/>
      <c r="I54" s="74"/>
      <c r="J54" s="74"/>
      <c r="K54" s="323"/>
      <c r="L54" s="75"/>
      <c r="M54" s="321"/>
      <c r="N54" s="75"/>
      <c r="O54" s="324"/>
      <c r="P54" s="77"/>
      <c r="Q54" s="65"/>
      <c r="R54" s="61"/>
      <c r="S54" s="61"/>
      <c r="T54" s="61"/>
      <c r="U54" s="61"/>
      <c r="V54" s="61"/>
      <c r="W54" s="61"/>
      <c r="X54" s="61"/>
      <c r="Y54" s="61"/>
      <c r="Z54" s="61"/>
    </row>
    <row r="55" spans="1:26" s="62" customFormat="1" x14ac:dyDescent="0.25">
      <c r="A55" s="50">
        <f t="shared" ref="A55:A58" si="1">+A54+1</f>
        <v>7</v>
      </c>
      <c r="B55" s="320"/>
      <c r="C55" s="72"/>
      <c r="D55" s="71"/>
      <c r="E55" s="321"/>
      <c r="F55" s="73"/>
      <c r="G55" s="228"/>
      <c r="H55" s="73"/>
      <c r="I55" s="74"/>
      <c r="J55" s="74"/>
      <c r="K55" s="323"/>
      <c r="L55" s="74"/>
      <c r="M55" s="321"/>
      <c r="N55" s="75"/>
      <c r="O55" s="324"/>
      <c r="P55" s="77"/>
      <c r="Q55" s="65"/>
      <c r="R55" s="61"/>
      <c r="S55" s="61"/>
      <c r="T55" s="61"/>
      <c r="U55" s="61"/>
      <c r="V55" s="61"/>
      <c r="W55" s="61"/>
      <c r="X55" s="61"/>
      <c r="Y55" s="61"/>
      <c r="Z55" s="61"/>
    </row>
    <row r="56" spans="1:26" s="62" customFormat="1" x14ac:dyDescent="0.25">
      <c r="A56" s="50">
        <f t="shared" si="1"/>
        <v>8</v>
      </c>
      <c r="B56" s="320"/>
      <c r="C56" s="72"/>
      <c r="D56" s="71"/>
      <c r="E56" s="321"/>
      <c r="F56" s="73"/>
      <c r="G56" s="228"/>
      <c r="H56" s="73"/>
      <c r="I56" s="74"/>
      <c r="J56" s="74"/>
      <c r="K56" s="323"/>
      <c r="L56" s="74"/>
      <c r="M56" s="321"/>
      <c r="N56" s="75"/>
      <c r="O56" s="324"/>
      <c r="P56" s="77"/>
      <c r="Q56" s="65"/>
      <c r="R56" s="61"/>
      <c r="S56" s="61"/>
      <c r="T56" s="61"/>
      <c r="U56" s="61"/>
      <c r="V56" s="61"/>
      <c r="W56" s="61"/>
      <c r="X56" s="61"/>
      <c r="Y56" s="61"/>
      <c r="Z56" s="61"/>
    </row>
    <row r="57" spans="1:26" s="62" customFormat="1" x14ac:dyDescent="0.25">
      <c r="A57" s="50">
        <f t="shared" si="1"/>
        <v>9</v>
      </c>
      <c r="B57" s="320"/>
      <c r="C57" s="72"/>
      <c r="D57" s="71"/>
      <c r="E57" s="321"/>
      <c r="F57" s="73"/>
      <c r="G57" s="228"/>
      <c r="H57" s="73"/>
      <c r="I57" s="74"/>
      <c r="J57" s="74"/>
      <c r="K57" s="323"/>
      <c r="L57" s="74"/>
      <c r="M57" s="321"/>
      <c r="N57" s="75"/>
      <c r="O57" s="324"/>
      <c r="P57" s="77"/>
      <c r="Q57" s="65"/>
      <c r="R57" s="61"/>
      <c r="S57" s="61"/>
      <c r="T57" s="61"/>
      <c r="U57" s="61"/>
      <c r="V57" s="61"/>
      <c r="W57" s="61"/>
      <c r="X57" s="61"/>
      <c r="Y57" s="61"/>
      <c r="Z57" s="61"/>
    </row>
    <row r="58" spans="1:26" s="62" customFormat="1" x14ac:dyDescent="0.25">
      <c r="A58" s="50">
        <f t="shared" si="1"/>
        <v>10</v>
      </c>
      <c r="B58" s="71"/>
      <c r="C58" s="72"/>
      <c r="D58" s="71"/>
      <c r="E58" s="321"/>
      <c r="F58" s="73"/>
      <c r="G58" s="228"/>
      <c r="H58" s="73"/>
      <c r="I58" s="74"/>
      <c r="J58" s="74"/>
      <c r="K58" s="323"/>
      <c r="L58" s="74"/>
      <c r="M58" s="321"/>
      <c r="N58" s="75"/>
      <c r="O58" s="324"/>
      <c r="P58" s="77"/>
      <c r="Q58" s="65"/>
      <c r="R58" s="61"/>
      <c r="S58" s="61"/>
      <c r="T58" s="61"/>
      <c r="U58" s="61"/>
      <c r="V58" s="61"/>
      <c r="W58" s="61"/>
      <c r="X58" s="61"/>
      <c r="Y58" s="61"/>
      <c r="Z58" s="61"/>
    </row>
    <row r="59" spans="1:26" s="62" customFormat="1" x14ac:dyDescent="0.25">
      <c r="A59" s="50"/>
      <c r="B59" s="78" t="s">
        <v>30</v>
      </c>
      <c r="C59" s="72"/>
      <c r="D59" s="71"/>
      <c r="E59" s="321"/>
      <c r="F59" s="73"/>
      <c r="G59" s="228"/>
      <c r="H59" s="73"/>
      <c r="I59" s="74"/>
      <c r="J59" s="74"/>
      <c r="K59" s="325">
        <f>SUM(K49:K58)</f>
        <v>33.266666666666666</v>
      </c>
      <c r="L59" s="325">
        <f>SUM(L49:L58)</f>
        <v>0</v>
      </c>
      <c r="M59" s="326"/>
      <c r="N59" s="79"/>
      <c r="O59" s="324"/>
      <c r="P59" s="77"/>
      <c r="Q59" s="81"/>
    </row>
    <row r="60" spans="1:26" s="82" customFormat="1" x14ac:dyDescent="0.25">
      <c r="E60" s="83"/>
    </row>
    <row r="61" spans="1:26" s="82" customFormat="1" x14ac:dyDescent="0.25">
      <c r="B61" s="1422" t="s">
        <v>56</v>
      </c>
      <c r="C61" s="1422" t="s">
        <v>57</v>
      </c>
      <c r="D61" s="1424" t="s">
        <v>58</v>
      </c>
      <c r="E61" s="1424"/>
    </row>
    <row r="62" spans="1:26" s="82" customFormat="1" x14ac:dyDescent="0.25">
      <c r="B62" s="1423"/>
      <c r="C62" s="1423"/>
      <c r="D62" s="84" t="s">
        <v>59</v>
      </c>
      <c r="E62" s="85" t="s">
        <v>60</v>
      </c>
    </row>
    <row r="63" spans="1:26" s="82" customFormat="1" ht="18.75" x14ac:dyDescent="0.25">
      <c r="B63" s="86" t="s">
        <v>61</v>
      </c>
      <c r="C63" s="327">
        <f>K59</f>
        <v>33.266666666666666</v>
      </c>
      <c r="D63" s="138" t="s">
        <v>23</v>
      </c>
      <c r="E63" s="138"/>
      <c r="F63" s="89"/>
      <c r="G63" s="89"/>
      <c r="H63" s="89"/>
      <c r="I63" s="89"/>
      <c r="J63" s="89"/>
      <c r="K63" s="89"/>
      <c r="L63" s="89"/>
      <c r="M63" s="89"/>
    </row>
    <row r="64" spans="1:26" s="82" customFormat="1" x14ac:dyDescent="0.25">
      <c r="B64" s="86" t="s">
        <v>62</v>
      </c>
      <c r="C64" s="328">
        <v>1120</v>
      </c>
      <c r="D64" s="138" t="s">
        <v>23</v>
      </c>
      <c r="E64" s="138"/>
    </row>
    <row r="65" spans="2:17" s="82" customFormat="1" x14ac:dyDescent="0.25">
      <c r="B65" s="90"/>
      <c r="C65" s="1413"/>
      <c r="D65" s="1413"/>
      <c r="E65" s="1413"/>
      <c r="F65" s="1413"/>
      <c r="G65" s="1413"/>
      <c r="H65" s="1413"/>
      <c r="I65" s="1413"/>
      <c r="J65" s="1413"/>
      <c r="K65" s="1413"/>
      <c r="L65" s="1413"/>
      <c r="M65" s="1413"/>
      <c r="N65" s="1413"/>
    </row>
    <row r="66" spans="2:17" ht="15.75" thickBot="1" x14ac:dyDescent="0.3"/>
    <row r="67" spans="2:17" ht="27" thickBot="1" x14ac:dyDescent="0.3">
      <c r="B67" s="1414" t="s">
        <v>63</v>
      </c>
      <c r="C67" s="1414"/>
      <c r="D67" s="1414"/>
      <c r="E67" s="1414"/>
      <c r="F67" s="1414"/>
      <c r="G67" s="1414"/>
      <c r="H67" s="1414"/>
      <c r="I67" s="1414"/>
      <c r="J67" s="1414"/>
      <c r="K67" s="1414"/>
      <c r="L67" s="1414"/>
      <c r="M67" s="1414"/>
      <c r="N67" s="1414"/>
    </row>
    <row r="70" spans="2:17" ht="105" x14ac:dyDescent="0.25">
      <c r="B70" s="91" t="s">
        <v>64</v>
      </c>
      <c r="C70" s="92" t="s">
        <v>65</v>
      </c>
      <c r="D70" s="92" t="s">
        <v>66</v>
      </c>
      <c r="E70" s="92" t="s">
        <v>67</v>
      </c>
      <c r="F70" s="92" t="s">
        <v>68</v>
      </c>
      <c r="G70" s="92" t="s">
        <v>69</v>
      </c>
      <c r="H70" s="92" t="s">
        <v>70</v>
      </c>
      <c r="I70" s="92" t="s">
        <v>71</v>
      </c>
      <c r="J70" s="92" t="s">
        <v>72</v>
      </c>
      <c r="K70" s="92" t="s">
        <v>73</v>
      </c>
      <c r="L70" s="92" t="s">
        <v>74</v>
      </c>
      <c r="M70" s="93" t="s">
        <v>75</v>
      </c>
      <c r="N70" s="93" t="s">
        <v>76</v>
      </c>
      <c r="O70" s="1387" t="s">
        <v>77</v>
      </c>
      <c r="P70" s="1388"/>
      <c r="Q70" s="92" t="s">
        <v>78</v>
      </c>
    </row>
    <row r="71" spans="2:17" ht="30" x14ac:dyDescent="0.25">
      <c r="B71" s="94" t="s">
        <v>684</v>
      </c>
      <c r="C71" s="94" t="s">
        <v>684</v>
      </c>
      <c r="D71" s="107" t="s">
        <v>777</v>
      </c>
      <c r="E71" s="95">
        <v>200</v>
      </c>
      <c r="F71" s="96" t="s">
        <v>368</v>
      </c>
      <c r="G71" s="96" t="s">
        <v>686</v>
      </c>
      <c r="H71" s="96" t="s">
        <v>686</v>
      </c>
      <c r="I71" s="97" t="s">
        <v>368</v>
      </c>
      <c r="J71" s="97" t="s">
        <v>686</v>
      </c>
      <c r="K71" s="97" t="s">
        <v>686</v>
      </c>
      <c r="L71" s="97" t="s">
        <v>686</v>
      </c>
      <c r="M71" s="97" t="s">
        <v>686</v>
      </c>
      <c r="N71" s="97" t="s">
        <v>686</v>
      </c>
      <c r="O71" s="1390" t="s">
        <v>778</v>
      </c>
      <c r="P71" s="1391"/>
      <c r="Q71" s="41" t="s">
        <v>20</v>
      </c>
    </row>
    <row r="72" spans="2:17" ht="30" x14ac:dyDescent="0.25">
      <c r="B72" s="94" t="s">
        <v>688</v>
      </c>
      <c r="C72" s="94" t="s">
        <v>689</v>
      </c>
      <c r="D72" s="107" t="s">
        <v>777</v>
      </c>
      <c r="E72" s="95">
        <v>200</v>
      </c>
      <c r="F72" s="96" t="s">
        <v>368</v>
      </c>
      <c r="G72" s="96" t="s">
        <v>368</v>
      </c>
      <c r="H72" s="96" t="s">
        <v>368</v>
      </c>
      <c r="I72" s="97" t="s">
        <v>686</v>
      </c>
      <c r="J72" s="97" t="s">
        <v>686</v>
      </c>
      <c r="K72" s="97" t="s">
        <v>686</v>
      </c>
      <c r="L72" s="97" t="s">
        <v>686</v>
      </c>
      <c r="M72" s="97" t="s">
        <v>686</v>
      </c>
      <c r="N72" s="97" t="s">
        <v>686</v>
      </c>
      <c r="O72" s="1390" t="s">
        <v>779</v>
      </c>
      <c r="P72" s="1391"/>
      <c r="Q72" s="41" t="s">
        <v>20</v>
      </c>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94"/>
      <c r="C75" s="94"/>
      <c r="D75" s="95"/>
      <c r="E75" s="95"/>
      <c r="F75" s="96"/>
      <c r="G75" s="96"/>
      <c r="H75" s="96"/>
      <c r="I75" s="97"/>
      <c r="J75" s="97"/>
      <c r="K75" s="41"/>
      <c r="L75" s="41"/>
      <c r="M75" s="41"/>
      <c r="N75" s="41"/>
      <c r="O75" s="1410"/>
      <c r="P75" s="1411"/>
      <c r="Q75" s="41"/>
    </row>
    <row r="76" spans="2:17" x14ac:dyDescent="0.25">
      <c r="B76" s="94"/>
      <c r="C76" s="94"/>
      <c r="D76" s="95"/>
      <c r="E76" s="95"/>
      <c r="F76" s="96"/>
      <c r="G76" s="96"/>
      <c r="H76" s="96"/>
      <c r="I76" s="97"/>
      <c r="J76" s="97"/>
      <c r="K76" s="41"/>
      <c r="L76" s="41"/>
      <c r="M76" s="41"/>
      <c r="N76" s="41"/>
      <c r="O76" s="1410"/>
      <c r="P76" s="1411"/>
      <c r="Q76" s="41"/>
    </row>
    <row r="77" spans="2:17" x14ac:dyDescent="0.25">
      <c r="B77" s="41"/>
      <c r="C77" s="41"/>
      <c r="D77" s="41"/>
      <c r="E77" s="41"/>
      <c r="F77" s="41"/>
      <c r="G77" s="41"/>
      <c r="H77" s="41"/>
      <c r="I77" s="41"/>
      <c r="J77" s="41"/>
      <c r="K77" s="41"/>
      <c r="L77" s="41"/>
      <c r="M77" s="41"/>
      <c r="N77" s="41"/>
      <c r="O77" s="1410"/>
      <c r="P77" s="1411"/>
      <c r="Q77" s="41"/>
    </row>
    <row r="78" spans="2:17" x14ac:dyDescent="0.25">
      <c r="B78" s="1" t="s">
        <v>83</v>
      </c>
    </row>
    <row r="79" spans="2:17" x14ac:dyDescent="0.25">
      <c r="B79" s="1" t="s">
        <v>84</v>
      </c>
    </row>
    <row r="80" spans="2:17" x14ac:dyDescent="0.25">
      <c r="B80" s="1" t="s">
        <v>85</v>
      </c>
    </row>
    <row r="82" spans="2:17" ht="15.75" thickBot="1" x14ac:dyDescent="0.3"/>
    <row r="83" spans="2:17" ht="27" thickBot="1" x14ac:dyDescent="0.3">
      <c r="B83" s="1393" t="s">
        <v>86</v>
      </c>
      <c r="C83" s="1394"/>
      <c r="D83" s="1394"/>
      <c r="E83" s="1394"/>
      <c r="F83" s="1394"/>
      <c r="G83" s="1394"/>
      <c r="H83" s="1394"/>
      <c r="I83" s="1394"/>
      <c r="J83" s="1394"/>
      <c r="K83" s="1394"/>
      <c r="L83" s="1394"/>
      <c r="M83" s="1394"/>
      <c r="N83" s="1395"/>
    </row>
    <row r="86" spans="2:17" x14ac:dyDescent="0.25">
      <c r="C86" s="248"/>
    </row>
    <row r="88" spans="2:17" ht="75" x14ac:dyDescent="0.25">
      <c r="B88" s="91" t="s">
        <v>87</v>
      </c>
      <c r="C88" s="91" t="s">
        <v>88</v>
      </c>
      <c r="D88" s="91" t="s">
        <v>89</v>
      </c>
      <c r="E88" s="91" t="s">
        <v>90</v>
      </c>
      <c r="F88" s="91" t="s">
        <v>91</v>
      </c>
      <c r="G88" s="91" t="s">
        <v>92</v>
      </c>
      <c r="H88" s="91" t="s">
        <v>93</v>
      </c>
      <c r="I88" s="91" t="s">
        <v>94</v>
      </c>
      <c r="J88" s="1387" t="s">
        <v>95</v>
      </c>
      <c r="K88" s="1405"/>
      <c r="L88" s="1388"/>
      <c r="M88" s="91" t="s">
        <v>96</v>
      </c>
      <c r="N88" s="91" t="s">
        <v>97</v>
      </c>
      <c r="O88" s="91" t="s">
        <v>98</v>
      </c>
      <c r="P88" s="1387" t="s">
        <v>77</v>
      </c>
      <c r="Q88" s="1388"/>
    </row>
    <row r="89" spans="2:17" ht="60" x14ac:dyDescent="0.25">
      <c r="B89" s="1518" t="s">
        <v>692</v>
      </c>
      <c r="C89" s="1518" t="s">
        <v>464</v>
      </c>
      <c r="D89" s="1518" t="s">
        <v>780</v>
      </c>
      <c r="E89" s="1524">
        <v>64588490</v>
      </c>
      <c r="F89" s="1518" t="s">
        <v>274</v>
      </c>
      <c r="G89" s="1518" t="s">
        <v>453</v>
      </c>
      <c r="H89" s="1602">
        <v>39276</v>
      </c>
      <c r="I89" s="1484" t="s">
        <v>368</v>
      </c>
      <c r="J89" s="104" t="s">
        <v>681</v>
      </c>
      <c r="K89" s="107" t="s">
        <v>781</v>
      </c>
      <c r="L89" s="97" t="s">
        <v>394</v>
      </c>
      <c r="M89" s="41" t="s">
        <v>20</v>
      </c>
      <c r="N89" s="41" t="s">
        <v>20</v>
      </c>
      <c r="O89" s="41" t="s">
        <v>20</v>
      </c>
      <c r="P89" s="1595" t="s">
        <v>782</v>
      </c>
      <c r="Q89" s="1596"/>
    </row>
    <row r="90" spans="2:17" ht="30" x14ac:dyDescent="0.25">
      <c r="B90" s="1526"/>
      <c r="C90" s="1526"/>
      <c r="D90" s="1526"/>
      <c r="E90" s="1601"/>
      <c r="F90" s="1526"/>
      <c r="G90" s="1526"/>
      <c r="H90" s="1603"/>
      <c r="I90" s="1485"/>
      <c r="J90" s="104" t="s">
        <v>783</v>
      </c>
      <c r="K90" s="107" t="s">
        <v>784</v>
      </c>
      <c r="L90" s="107" t="s">
        <v>394</v>
      </c>
      <c r="M90" s="41" t="s">
        <v>20</v>
      </c>
      <c r="N90" s="41" t="s">
        <v>20</v>
      </c>
      <c r="O90" s="41" t="s">
        <v>20</v>
      </c>
      <c r="P90" s="1597"/>
      <c r="Q90" s="1598"/>
    </row>
    <row r="91" spans="2:17" ht="30" x14ac:dyDescent="0.25">
      <c r="B91" s="1526"/>
      <c r="C91" s="1526"/>
      <c r="D91" s="1526"/>
      <c r="E91" s="1601"/>
      <c r="F91" s="1526"/>
      <c r="G91" s="1526"/>
      <c r="H91" s="1603"/>
      <c r="I91" s="1485"/>
      <c r="J91" s="104" t="s">
        <v>785</v>
      </c>
      <c r="K91" s="107" t="s">
        <v>786</v>
      </c>
      <c r="L91" s="107" t="s">
        <v>394</v>
      </c>
      <c r="M91" s="41" t="s">
        <v>20</v>
      </c>
      <c r="N91" s="41" t="s">
        <v>20</v>
      </c>
      <c r="O91" s="41" t="s">
        <v>20</v>
      </c>
      <c r="P91" s="1597"/>
      <c r="Q91" s="1598"/>
    </row>
    <row r="92" spans="2:17" ht="45" x14ac:dyDescent="0.25">
      <c r="B92" s="1518" t="s">
        <v>699</v>
      </c>
      <c r="C92" s="1518" t="s">
        <v>464</v>
      </c>
      <c r="D92" s="1518" t="s">
        <v>787</v>
      </c>
      <c r="E92" s="1524">
        <v>23183638</v>
      </c>
      <c r="F92" s="1524" t="s">
        <v>113</v>
      </c>
      <c r="G92" s="1518" t="s">
        <v>453</v>
      </c>
      <c r="H92" s="1602">
        <v>40158</v>
      </c>
      <c r="I92" s="1484" t="s">
        <v>368</v>
      </c>
      <c r="J92" s="104" t="s">
        <v>717</v>
      </c>
      <c r="K92" s="107" t="s">
        <v>788</v>
      </c>
      <c r="L92" s="97" t="s">
        <v>394</v>
      </c>
      <c r="M92" s="41" t="s">
        <v>20</v>
      </c>
      <c r="N92" s="41" t="s">
        <v>20</v>
      </c>
      <c r="O92" s="41" t="s">
        <v>20</v>
      </c>
      <c r="P92" s="1595" t="s">
        <v>704</v>
      </c>
      <c r="Q92" s="1596"/>
    </row>
    <row r="93" spans="2:17" ht="60" x14ac:dyDescent="0.25">
      <c r="B93" s="1526"/>
      <c r="C93" s="1526"/>
      <c r="D93" s="1526"/>
      <c r="E93" s="1601"/>
      <c r="F93" s="1601"/>
      <c r="G93" s="1526"/>
      <c r="H93" s="1603"/>
      <c r="I93" s="1485"/>
      <c r="J93" s="329" t="s">
        <v>789</v>
      </c>
      <c r="K93" s="107" t="s">
        <v>790</v>
      </c>
      <c r="L93" s="107" t="s">
        <v>394</v>
      </c>
      <c r="M93" s="41" t="s">
        <v>20</v>
      </c>
      <c r="N93" s="41" t="s">
        <v>20</v>
      </c>
      <c r="O93" s="41" t="s">
        <v>20</v>
      </c>
      <c r="P93" s="1597"/>
      <c r="Q93" s="1598"/>
    </row>
    <row r="94" spans="2:17" ht="30" x14ac:dyDescent="0.25">
      <c r="B94" s="1526"/>
      <c r="C94" s="1526"/>
      <c r="D94" s="1526"/>
      <c r="E94" s="1601"/>
      <c r="F94" s="1601"/>
      <c r="G94" s="1526"/>
      <c r="H94" s="1603"/>
      <c r="I94" s="1485"/>
      <c r="J94" s="329" t="s">
        <v>791</v>
      </c>
      <c r="K94" s="107" t="s">
        <v>792</v>
      </c>
      <c r="L94" s="107" t="s">
        <v>394</v>
      </c>
      <c r="M94" s="41" t="s">
        <v>20</v>
      </c>
      <c r="N94" s="41" t="s">
        <v>20</v>
      </c>
      <c r="O94" s="41" t="s">
        <v>20</v>
      </c>
      <c r="P94" s="1597"/>
      <c r="Q94" s="1598"/>
    </row>
    <row r="95" spans="2:17" ht="30" x14ac:dyDescent="0.25">
      <c r="B95" s="1526"/>
      <c r="C95" s="1526"/>
      <c r="D95" s="1526"/>
      <c r="E95" s="1601"/>
      <c r="F95" s="1601"/>
      <c r="G95" s="1526"/>
      <c r="H95" s="1603"/>
      <c r="I95" s="1485"/>
      <c r="J95" s="329" t="s">
        <v>308</v>
      </c>
      <c r="K95" s="107" t="s">
        <v>793</v>
      </c>
      <c r="L95" s="107" t="s">
        <v>394</v>
      </c>
      <c r="M95" s="41" t="s">
        <v>20</v>
      </c>
      <c r="N95" s="41" t="s">
        <v>20</v>
      </c>
      <c r="O95" s="41" t="s">
        <v>20</v>
      </c>
      <c r="P95" s="1597"/>
      <c r="Q95" s="1598"/>
    </row>
    <row r="96" spans="2:17" ht="30" x14ac:dyDescent="0.25">
      <c r="B96" s="1526"/>
      <c r="C96" s="1526"/>
      <c r="D96" s="1526"/>
      <c r="E96" s="1601"/>
      <c r="F96" s="1601"/>
      <c r="G96" s="1526"/>
      <c r="H96" s="1603"/>
      <c r="I96" s="1485"/>
      <c r="J96" s="329" t="s">
        <v>794</v>
      </c>
      <c r="K96" s="107" t="s">
        <v>795</v>
      </c>
      <c r="L96" s="107" t="s">
        <v>394</v>
      </c>
      <c r="M96" s="41" t="s">
        <v>20</v>
      </c>
      <c r="N96" s="41" t="s">
        <v>20</v>
      </c>
      <c r="O96" s="41" t="s">
        <v>20</v>
      </c>
      <c r="P96" s="1597"/>
      <c r="Q96" s="1598"/>
    </row>
    <row r="97" spans="2:17" ht="60" x14ac:dyDescent="0.25">
      <c r="B97" s="1526"/>
      <c r="C97" s="1526"/>
      <c r="D97" s="1526"/>
      <c r="E97" s="1601"/>
      <c r="F97" s="1601"/>
      <c r="G97" s="1526"/>
      <c r="H97" s="1603"/>
      <c r="I97" s="1485"/>
      <c r="J97" s="329" t="s">
        <v>453</v>
      </c>
      <c r="K97" s="107" t="s">
        <v>796</v>
      </c>
      <c r="L97" s="107" t="s">
        <v>394</v>
      </c>
      <c r="M97" s="41" t="s">
        <v>20</v>
      </c>
      <c r="N97" s="41" t="s">
        <v>20</v>
      </c>
      <c r="O97" s="41" t="s">
        <v>20</v>
      </c>
      <c r="P97" s="1597"/>
      <c r="Q97" s="1598"/>
    </row>
    <row r="98" spans="2:17" ht="30" x14ac:dyDescent="0.25">
      <c r="B98" s="1526"/>
      <c r="C98" s="1526"/>
      <c r="D98" s="1526"/>
      <c r="E98" s="1601"/>
      <c r="F98" s="1601"/>
      <c r="G98" s="1526"/>
      <c r="H98" s="1603"/>
      <c r="I98" s="1485"/>
      <c r="J98" s="329" t="s">
        <v>797</v>
      </c>
      <c r="K98" s="107" t="s">
        <v>798</v>
      </c>
      <c r="L98" s="107" t="s">
        <v>394</v>
      </c>
      <c r="M98" s="41" t="s">
        <v>20</v>
      </c>
      <c r="N98" s="41" t="s">
        <v>20</v>
      </c>
      <c r="O98" s="41" t="s">
        <v>20</v>
      </c>
      <c r="P98" s="1597"/>
      <c r="Q98" s="1598"/>
    </row>
    <row r="99" spans="2:17" ht="45" x14ac:dyDescent="0.25">
      <c r="B99" s="1526"/>
      <c r="C99" s="1526"/>
      <c r="D99" s="1526"/>
      <c r="E99" s="1601"/>
      <c r="F99" s="1601"/>
      <c r="G99" s="1526"/>
      <c r="H99" s="1603"/>
      <c r="I99" s="1485"/>
      <c r="J99" s="104" t="s">
        <v>717</v>
      </c>
      <c r="K99" s="107" t="s">
        <v>799</v>
      </c>
      <c r="L99" s="97" t="s">
        <v>394</v>
      </c>
      <c r="M99" s="41" t="s">
        <v>20</v>
      </c>
      <c r="N99" s="41" t="s">
        <v>20</v>
      </c>
      <c r="O99" s="41" t="s">
        <v>20</v>
      </c>
      <c r="P99" s="1597"/>
      <c r="Q99" s="1598"/>
    </row>
    <row r="100" spans="2:17" x14ac:dyDescent="0.25">
      <c r="B100" s="1526"/>
      <c r="C100" s="1526"/>
      <c r="D100" s="1526"/>
      <c r="E100" s="1601"/>
      <c r="F100" s="1601"/>
      <c r="G100" s="1526"/>
      <c r="H100" s="1603"/>
      <c r="I100" s="1485"/>
      <c r="J100" s="104" t="s">
        <v>800</v>
      </c>
      <c r="K100" s="331">
        <v>40435</v>
      </c>
      <c r="L100" s="97" t="s">
        <v>376</v>
      </c>
      <c r="M100" s="41" t="s">
        <v>20</v>
      </c>
      <c r="N100" s="41" t="s">
        <v>20</v>
      </c>
      <c r="O100" s="41" t="s">
        <v>20</v>
      </c>
      <c r="P100" s="1597"/>
      <c r="Q100" s="1598"/>
    </row>
    <row r="101" spans="2:17" ht="60" x14ac:dyDescent="0.25">
      <c r="B101" s="1526"/>
      <c r="C101" s="1526"/>
      <c r="D101" s="1526"/>
      <c r="E101" s="1601"/>
      <c r="F101" s="1601"/>
      <c r="G101" s="1526"/>
      <c r="H101" s="1603"/>
      <c r="I101" s="1485"/>
      <c r="J101" s="104" t="s">
        <v>801</v>
      </c>
      <c r="K101" s="331" t="s">
        <v>802</v>
      </c>
      <c r="L101" s="97" t="s">
        <v>394</v>
      </c>
      <c r="M101" s="41" t="s">
        <v>20</v>
      </c>
      <c r="N101" s="41" t="s">
        <v>20</v>
      </c>
      <c r="O101" s="41" t="s">
        <v>20</v>
      </c>
      <c r="P101" s="1597"/>
      <c r="Q101" s="1598"/>
    </row>
    <row r="102" spans="2:17" ht="30" x14ac:dyDescent="0.25">
      <c r="B102" s="1526"/>
      <c r="C102" s="1526"/>
      <c r="D102" s="1526"/>
      <c r="E102" s="1601"/>
      <c r="F102" s="1601"/>
      <c r="G102" s="1526"/>
      <c r="H102" s="1603"/>
      <c r="I102" s="1485"/>
      <c r="J102" s="104" t="s">
        <v>803</v>
      </c>
      <c r="K102" s="331"/>
      <c r="L102" s="97" t="s">
        <v>376</v>
      </c>
      <c r="M102" s="41" t="s">
        <v>20</v>
      </c>
      <c r="N102" s="41" t="s">
        <v>20</v>
      </c>
      <c r="O102" s="41" t="s">
        <v>20</v>
      </c>
      <c r="P102" s="1597"/>
      <c r="Q102" s="1598"/>
    </row>
    <row r="103" spans="2:17" ht="45" x14ac:dyDescent="0.25">
      <c r="B103" s="1526"/>
      <c r="C103" s="1526"/>
      <c r="D103" s="1526"/>
      <c r="E103" s="1601"/>
      <c r="F103" s="1601"/>
      <c r="G103" s="1526"/>
      <c r="H103" s="1603"/>
      <c r="I103" s="1485"/>
      <c r="J103" s="104" t="s">
        <v>804</v>
      </c>
      <c r="K103" s="331"/>
      <c r="L103" s="97" t="s">
        <v>376</v>
      </c>
      <c r="M103" s="41" t="s">
        <v>20</v>
      </c>
      <c r="N103" s="41" t="s">
        <v>20</v>
      </c>
      <c r="O103" s="41" t="s">
        <v>20</v>
      </c>
      <c r="P103" s="1597"/>
      <c r="Q103" s="1598"/>
    </row>
    <row r="104" spans="2:17" ht="30" x14ac:dyDescent="0.25">
      <c r="B104" s="1526"/>
      <c r="C104" s="1526"/>
      <c r="D104" s="1526"/>
      <c r="E104" s="1601"/>
      <c r="F104" s="1601"/>
      <c r="G104" s="1526"/>
      <c r="H104" s="1603"/>
      <c r="I104" s="1485"/>
      <c r="J104" s="104" t="s">
        <v>805</v>
      </c>
      <c r="K104" s="331" t="s">
        <v>806</v>
      </c>
      <c r="L104" s="97" t="s">
        <v>394</v>
      </c>
      <c r="M104" s="41" t="s">
        <v>20</v>
      </c>
      <c r="N104" s="41" t="s">
        <v>20</v>
      </c>
      <c r="O104" s="41" t="s">
        <v>20</v>
      </c>
      <c r="P104" s="1597"/>
      <c r="Q104" s="1598"/>
    </row>
    <row r="105" spans="2:17" ht="75" x14ac:dyDescent="0.25">
      <c r="B105" s="1519"/>
      <c r="C105" s="1519"/>
      <c r="D105" s="1519"/>
      <c r="E105" s="1525"/>
      <c r="F105" s="1525"/>
      <c r="G105" s="1519"/>
      <c r="H105" s="1606"/>
      <c r="I105" s="1486"/>
      <c r="J105" s="104" t="s">
        <v>807</v>
      </c>
      <c r="K105" s="331" t="s">
        <v>808</v>
      </c>
      <c r="L105" s="97" t="s">
        <v>394</v>
      </c>
      <c r="M105" s="41" t="s">
        <v>20</v>
      </c>
      <c r="N105" s="41" t="s">
        <v>20</v>
      </c>
      <c r="O105" s="41" t="s">
        <v>20</v>
      </c>
      <c r="P105" s="1599"/>
      <c r="Q105" s="1600"/>
    </row>
    <row r="106" spans="2:17" ht="150" x14ac:dyDescent="0.25">
      <c r="B106" s="1518" t="s">
        <v>711</v>
      </c>
      <c r="C106" s="1518" t="s">
        <v>464</v>
      </c>
      <c r="D106" s="1518" t="s">
        <v>809</v>
      </c>
      <c r="E106" s="1524">
        <v>64589262</v>
      </c>
      <c r="F106" s="1518" t="s">
        <v>810</v>
      </c>
      <c r="G106" s="1518" t="s">
        <v>386</v>
      </c>
      <c r="H106" s="1645" t="s">
        <v>811</v>
      </c>
      <c r="I106" s="1484" t="s">
        <v>368</v>
      </c>
      <c r="J106" s="104" t="s">
        <v>812</v>
      </c>
      <c r="K106" s="107" t="s">
        <v>813</v>
      </c>
      <c r="L106" s="97" t="s">
        <v>394</v>
      </c>
      <c r="M106" s="41" t="s">
        <v>20</v>
      </c>
      <c r="N106" s="41" t="s">
        <v>20</v>
      </c>
      <c r="O106" s="41" t="s">
        <v>20</v>
      </c>
      <c r="P106" s="1595" t="s">
        <v>814</v>
      </c>
      <c r="Q106" s="1596"/>
    </row>
    <row r="107" spans="2:17" ht="30" x14ac:dyDescent="0.25">
      <c r="B107" s="1526"/>
      <c r="C107" s="1526"/>
      <c r="D107" s="1526"/>
      <c r="E107" s="1601"/>
      <c r="F107" s="1601"/>
      <c r="G107" s="1526"/>
      <c r="H107" s="1529"/>
      <c r="I107" s="1485"/>
      <c r="J107" s="104" t="s">
        <v>785</v>
      </c>
      <c r="K107" s="107" t="s">
        <v>815</v>
      </c>
      <c r="L107" s="97" t="s">
        <v>394</v>
      </c>
      <c r="M107" s="41" t="s">
        <v>20</v>
      </c>
      <c r="N107" s="41" t="s">
        <v>20</v>
      </c>
      <c r="O107" s="41" t="s">
        <v>20</v>
      </c>
      <c r="P107" s="1597"/>
      <c r="Q107" s="1598"/>
    </row>
    <row r="108" spans="2:17" ht="45" x14ac:dyDescent="0.25">
      <c r="B108" s="1526"/>
      <c r="C108" s="1526"/>
      <c r="D108" s="1526"/>
      <c r="E108" s="1601"/>
      <c r="F108" s="1601"/>
      <c r="G108" s="1526"/>
      <c r="H108" s="1529"/>
      <c r="I108" s="1485"/>
      <c r="J108" s="104" t="s">
        <v>816</v>
      </c>
      <c r="K108" s="107" t="s">
        <v>817</v>
      </c>
      <c r="L108" s="97" t="s">
        <v>394</v>
      </c>
      <c r="M108" s="41" t="s">
        <v>20</v>
      </c>
      <c r="N108" s="41" t="s">
        <v>20</v>
      </c>
      <c r="O108" s="41" t="s">
        <v>20</v>
      </c>
      <c r="P108" s="1597"/>
      <c r="Q108" s="1598"/>
    </row>
    <row r="109" spans="2:17" ht="60" x14ac:dyDescent="0.25">
      <c r="B109" s="1526"/>
      <c r="C109" s="1526"/>
      <c r="D109" s="1526"/>
      <c r="E109" s="1601"/>
      <c r="F109" s="1601"/>
      <c r="G109" s="1526"/>
      <c r="H109" s="1529"/>
      <c r="I109" s="1485"/>
      <c r="J109" s="104" t="s">
        <v>818</v>
      </c>
      <c r="K109" s="107" t="s">
        <v>819</v>
      </c>
      <c r="L109" s="97" t="s">
        <v>394</v>
      </c>
      <c r="M109" s="41" t="s">
        <v>20</v>
      </c>
      <c r="N109" s="41" t="s">
        <v>20</v>
      </c>
      <c r="O109" s="41" t="s">
        <v>20</v>
      </c>
      <c r="P109" s="1597"/>
      <c r="Q109" s="1598"/>
    </row>
    <row r="110" spans="2:17" ht="45" x14ac:dyDescent="0.25">
      <c r="B110" s="1519"/>
      <c r="C110" s="1519"/>
      <c r="D110" s="1519"/>
      <c r="E110" s="1525"/>
      <c r="F110" s="1525"/>
      <c r="G110" s="1519"/>
      <c r="H110" s="1523"/>
      <c r="I110" s="1486"/>
      <c r="J110" s="104" t="s">
        <v>820</v>
      </c>
      <c r="K110" s="107" t="s">
        <v>821</v>
      </c>
      <c r="L110" s="97" t="s">
        <v>394</v>
      </c>
      <c r="M110" s="41" t="s">
        <v>20</v>
      </c>
      <c r="N110" s="41" t="s">
        <v>20</v>
      </c>
      <c r="O110" s="41" t="s">
        <v>20</v>
      </c>
      <c r="P110" s="1599"/>
      <c r="Q110" s="1600"/>
    </row>
    <row r="111" spans="2:17" ht="60" x14ac:dyDescent="0.25">
      <c r="B111" s="1518" t="s">
        <v>725</v>
      </c>
      <c r="C111" s="1518" t="s">
        <v>464</v>
      </c>
      <c r="D111" s="1518" t="s">
        <v>822</v>
      </c>
      <c r="E111" s="1524">
        <v>64703642</v>
      </c>
      <c r="F111" s="1518" t="s">
        <v>274</v>
      </c>
      <c r="G111" s="1518" t="s">
        <v>338</v>
      </c>
      <c r="H111" s="1602">
        <v>41390</v>
      </c>
      <c r="I111" s="1484" t="s">
        <v>368</v>
      </c>
      <c r="J111" s="104" t="s">
        <v>823</v>
      </c>
      <c r="K111" s="107" t="s">
        <v>824</v>
      </c>
      <c r="L111" s="97" t="s">
        <v>394</v>
      </c>
      <c r="M111" s="41" t="s">
        <v>20</v>
      </c>
      <c r="N111" s="41" t="s">
        <v>20</v>
      </c>
      <c r="O111" s="41" t="s">
        <v>20</v>
      </c>
      <c r="P111" s="1595" t="s">
        <v>825</v>
      </c>
      <c r="Q111" s="1596"/>
    </row>
    <row r="112" spans="2:17" ht="60" x14ac:dyDescent="0.25">
      <c r="B112" s="1519"/>
      <c r="C112" s="1519"/>
      <c r="D112" s="1519"/>
      <c r="E112" s="1525"/>
      <c r="F112" s="1519"/>
      <c r="G112" s="1519"/>
      <c r="H112" s="1606"/>
      <c r="I112" s="1486"/>
      <c r="J112" s="104" t="s">
        <v>681</v>
      </c>
      <c r="K112" s="107" t="s">
        <v>826</v>
      </c>
      <c r="L112" s="107" t="s">
        <v>394</v>
      </c>
      <c r="M112" s="41" t="s">
        <v>20</v>
      </c>
      <c r="N112" s="41" t="s">
        <v>20</v>
      </c>
      <c r="O112" s="41" t="s">
        <v>20</v>
      </c>
      <c r="P112" s="1599"/>
      <c r="Q112" s="1600"/>
    </row>
    <row r="114" spans="2:17" ht="15.75" thickBot="1" x14ac:dyDescent="0.3"/>
    <row r="115" spans="2:17" ht="27" thickBot="1" x14ac:dyDescent="0.3">
      <c r="B115" s="1393" t="s">
        <v>143</v>
      </c>
      <c r="C115" s="1394"/>
      <c r="D115" s="1394"/>
      <c r="E115" s="1394"/>
      <c r="F115" s="1394"/>
      <c r="G115" s="1394"/>
      <c r="H115" s="1394"/>
      <c r="I115" s="1394"/>
      <c r="J115" s="1394"/>
      <c r="K115" s="1394"/>
      <c r="L115" s="1394"/>
      <c r="M115" s="1394"/>
      <c r="N115" s="1395"/>
    </row>
    <row r="118" spans="2:17" ht="30" x14ac:dyDescent="0.25">
      <c r="B118" s="92" t="s">
        <v>19</v>
      </c>
      <c r="C118" s="92" t="s">
        <v>144</v>
      </c>
      <c r="D118" s="1387" t="s">
        <v>77</v>
      </c>
      <c r="E118" s="1388"/>
    </row>
    <row r="119" spans="2:17" x14ac:dyDescent="0.25">
      <c r="B119" s="120" t="s">
        <v>145</v>
      </c>
      <c r="C119" s="45" t="s">
        <v>20</v>
      </c>
      <c r="D119" s="1389"/>
      <c r="E119" s="1389"/>
    </row>
    <row r="122" spans="2:17" ht="26.25" x14ac:dyDescent="0.25">
      <c r="B122" s="1408" t="s">
        <v>146</v>
      </c>
      <c r="C122" s="1409"/>
      <c r="D122" s="1409"/>
      <c r="E122" s="1409"/>
      <c r="F122" s="1409"/>
      <c r="G122" s="1409"/>
      <c r="H122" s="1409"/>
      <c r="I122" s="1409"/>
      <c r="J122" s="1409"/>
      <c r="K122" s="1409"/>
      <c r="L122" s="1409"/>
      <c r="M122" s="1409"/>
      <c r="N122" s="1409"/>
      <c r="O122" s="1409"/>
      <c r="P122" s="1409"/>
    </row>
    <row r="124" spans="2:17" ht="15.75" thickBot="1" x14ac:dyDescent="0.3"/>
    <row r="125" spans="2:17" ht="27" thickBot="1" x14ac:dyDescent="0.3">
      <c r="B125" s="1393" t="s">
        <v>147</v>
      </c>
      <c r="C125" s="1394"/>
      <c r="D125" s="1394"/>
      <c r="E125" s="1394"/>
      <c r="F125" s="1394"/>
      <c r="G125" s="1394"/>
      <c r="H125" s="1394"/>
      <c r="I125" s="1394"/>
      <c r="J125" s="1394"/>
      <c r="K125" s="1394"/>
      <c r="L125" s="1394"/>
      <c r="M125" s="1394"/>
      <c r="N125" s="1395"/>
    </row>
    <row r="127" spans="2:17" ht="15.75" thickBot="1" x14ac:dyDescent="0.3">
      <c r="M127" s="46"/>
      <c r="N127" s="46"/>
    </row>
    <row r="128" spans="2:17" s="13" customFormat="1" ht="60" x14ac:dyDescent="0.25">
      <c r="B128" s="47" t="s">
        <v>35</v>
      </c>
      <c r="C128" s="47" t="s">
        <v>36</v>
      </c>
      <c r="D128" s="47" t="s">
        <v>37</v>
      </c>
      <c r="E128" s="47" t="s">
        <v>38</v>
      </c>
      <c r="F128" s="47" t="s">
        <v>39</v>
      </c>
      <c r="G128" s="47" t="s">
        <v>40</v>
      </c>
      <c r="H128" s="47" t="s">
        <v>41</v>
      </c>
      <c r="I128" s="47" t="s">
        <v>42</v>
      </c>
      <c r="J128" s="47" t="s">
        <v>43</v>
      </c>
      <c r="K128" s="47" t="s">
        <v>44</v>
      </c>
      <c r="L128" s="47" t="s">
        <v>45</v>
      </c>
      <c r="M128" s="48" t="s">
        <v>46</v>
      </c>
      <c r="N128" s="47" t="s">
        <v>47</v>
      </c>
      <c r="O128" s="47" t="s">
        <v>48</v>
      </c>
      <c r="P128" s="49" t="s">
        <v>49</v>
      </c>
      <c r="Q128" s="49" t="s">
        <v>50</v>
      </c>
    </row>
    <row r="129" spans="1:26" s="62" customFormat="1" ht="45" x14ac:dyDescent="0.25">
      <c r="A129" s="50">
        <v>1</v>
      </c>
      <c r="B129" s="320" t="s">
        <v>681</v>
      </c>
      <c r="C129" s="320" t="s">
        <v>681</v>
      </c>
      <c r="D129" s="71" t="s">
        <v>682</v>
      </c>
      <c r="E129" s="321">
        <v>701820140170</v>
      </c>
      <c r="F129" s="73" t="s">
        <v>20</v>
      </c>
      <c r="G129" s="322">
        <v>1</v>
      </c>
      <c r="H129" s="226">
        <v>41661</v>
      </c>
      <c r="I129" s="226">
        <v>41973</v>
      </c>
      <c r="J129" s="74" t="s">
        <v>21</v>
      </c>
      <c r="K129" s="323">
        <f>8/30+10</f>
        <v>10.266666666666667</v>
      </c>
      <c r="L129" s="323">
        <v>0</v>
      </c>
      <c r="M129" s="321">
        <v>240</v>
      </c>
      <c r="N129" s="321">
        <v>240</v>
      </c>
      <c r="O129" s="324">
        <v>309862651</v>
      </c>
      <c r="P129" s="77">
        <v>179</v>
      </c>
      <c r="Q129" s="65"/>
      <c r="R129" s="61"/>
      <c r="S129" s="61"/>
      <c r="T129" s="61"/>
      <c r="U129" s="61"/>
      <c r="V129" s="61"/>
      <c r="W129" s="61"/>
      <c r="X129" s="61"/>
      <c r="Y129" s="61"/>
      <c r="Z129" s="61"/>
    </row>
    <row r="130" spans="1:26" s="62" customFormat="1" x14ac:dyDescent="0.25">
      <c r="A130" s="50">
        <v>2</v>
      </c>
      <c r="B130" s="320"/>
      <c r="C130" s="320"/>
      <c r="D130" s="71"/>
      <c r="E130" s="321"/>
      <c r="F130" s="73"/>
      <c r="G130" s="322"/>
      <c r="H130" s="226"/>
      <c r="I130" s="226"/>
      <c r="J130" s="74"/>
      <c r="K130" s="323"/>
      <c r="L130" s="323"/>
      <c r="M130" s="321"/>
      <c r="N130" s="321"/>
      <c r="O130" s="324"/>
      <c r="P130" s="77"/>
      <c r="Q130" s="65"/>
      <c r="R130" s="61"/>
      <c r="S130" s="61"/>
      <c r="T130" s="61"/>
      <c r="U130" s="61"/>
      <c r="V130" s="61"/>
      <c r="W130" s="61"/>
      <c r="X130" s="61"/>
      <c r="Y130" s="61"/>
      <c r="Z130" s="61"/>
    </row>
    <row r="131" spans="1:26" s="62" customFormat="1" x14ac:dyDescent="0.25">
      <c r="A131" s="50">
        <f t="shared" ref="A131:A135" si="2">+A130+1</f>
        <v>3</v>
      </c>
      <c r="B131" s="78"/>
      <c r="C131" s="72"/>
      <c r="D131" s="71"/>
      <c r="E131" s="228"/>
      <c r="F131" s="73"/>
      <c r="G131" s="73"/>
      <c r="H131" s="73"/>
      <c r="I131" s="74"/>
      <c r="J131" s="74"/>
      <c r="K131" s="74"/>
      <c r="L131" s="74"/>
      <c r="M131" s="75"/>
      <c r="N131" s="75"/>
      <c r="O131" s="77"/>
      <c r="P131" s="77"/>
      <c r="Q131" s="65"/>
      <c r="R131" s="61"/>
      <c r="S131" s="61"/>
      <c r="T131" s="61"/>
      <c r="U131" s="61"/>
      <c r="V131" s="61"/>
      <c r="W131" s="61"/>
      <c r="X131" s="61"/>
      <c r="Y131" s="61"/>
      <c r="Z131" s="61"/>
    </row>
    <row r="132" spans="1:26" s="62" customFormat="1" x14ac:dyDescent="0.25">
      <c r="A132" s="50">
        <f t="shared" si="2"/>
        <v>4</v>
      </c>
      <c r="B132" s="71"/>
      <c r="C132" s="72"/>
      <c r="D132" s="71"/>
      <c r="E132" s="228"/>
      <c r="F132" s="73"/>
      <c r="G132" s="73"/>
      <c r="H132" s="73"/>
      <c r="I132" s="74"/>
      <c r="J132" s="74"/>
      <c r="K132" s="74"/>
      <c r="L132" s="74"/>
      <c r="M132" s="75"/>
      <c r="N132" s="75"/>
      <c r="O132" s="77"/>
      <c r="P132" s="77"/>
      <c r="Q132" s="65"/>
      <c r="R132" s="61"/>
      <c r="S132" s="61"/>
      <c r="T132" s="61"/>
      <c r="U132" s="61"/>
      <c r="V132" s="61"/>
      <c r="W132" s="61"/>
      <c r="X132" s="61"/>
      <c r="Y132" s="61"/>
      <c r="Z132" s="61"/>
    </row>
    <row r="133" spans="1:26" s="62" customFormat="1" x14ac:dyDescent="0.25">
      <c r="A133" s="50">
        <f t="shared" si="2"/>
        <v>5</v>
      </c>
      <c r="B133" s="71"/>
      <c r="C133" s="72"/>
      <c r="D133" s="71"/>
      <c r="E133" s="228"/>
      <c r="F133" s="73"/>
      <c r="G133" s="73"/>
      <c r="H133" s="73"/>
      <c r="I133" s="74"/>
      <c r="J133" s="74"/>
      <c r="K133" s="74"/>
      <c r="L133" s="74"/>
      <c r="M133" s="75"/>
      <c r="N133" s="75"/>
      <c r="O133" s="77"/>
      <c r="P133" s="77"/>
      <c r="Q133" s="65"/>
      <c r="R133" s="61"/>
      <c r="S133" s="61"/>
      <c r="T133" s="61"/>
      <c r="U133" s="61"/>
      <c r="V133" s="61"/>
      <c r="W133" s="61"/>
      <c r="X133" s="61"/>
      <c r="Y133" s="61"/>
      <c r="Z133" s="61"/>
    </row>
    <row r="134" spans="1:26" s="62" customFormat="1" x14ac:dyDescent="0.25">
      <c r="A134" s="50">
        <f t="shared" si="2"/>
        <v>6</v>
      </c>
      <c r="B134" s="71"/>
      <c r="C134" s="72"/>
      <c r="D134" s="71"/>
      <c r="E134" s="228"/>
      <c r="F134" s="73"/>
      <c r="G134" s="73"/>
      <c r="H134" s="73"/>
      <c r="I134" s="74"/>
      <c r="J134" s="74"/>
      <c r="K134" s="74"/>
      <c r="L134" s="74"/>
      <c r="M134" s="75"/>
      <c r="N134" s="75"/>
      <c r="O134" s="77"/>
      <c r="P134" s="77"/>
      <c r="Q134" s="65"/>
      <c r="R134" s="61"/>
      <c r="S134" s="61"/>
      <c r="T134" s="61"/>
      <c r="U134" s="61"/>
      <c r="V134" s="61"/>
      <c r="W134" s="61"/>
      <c r="X134" s="61"/>
      <c r="Y134" s="61"/>
      <c r="Z134" s="61"/>
    </row>
    <row r="135" spans="1:26" s="62" customFormat="1" x14ac:dyDescent="0.25">
      <c r="A135" s="50">
        <f t="shared" si="2"/>
        <v>7</v>
      </c>
      <c r="B135" s="71"/>
      <c r="C135" s="72"/>
      <c r="D135" s="71"/>
      <c r="E135" s="228"/>
      <c r="F135" s="73"/>
      <c r="G135" s="73"/>
      <c r="H135" s="73"/>
      <c r="I135" s="74"/>
      <c r="J135" s="74"/>
      <c r="K135" s="74"/>
      <c r="L135" s="74"/>
      <c r="M135" s="75"/>
      <c r="N135" s="75"/>
      <c r="O135" s="77"/>
      <c r="P135" s="77"/>
      <c r="Q135" s="65"/>
      <c r="R135" s="61"/>
      <c r="S135" s="61"/>
      <c r="T135" s="61"/>
      <c r="U135" s="61"/>
      <c r="V135" s="61"/>
      <c r="W135" s="61"/>
      <c r="X135" s="61"/>
      <c r="Y135" s="61"/>
      <c r="Z135" s="61"/>
    </row>
    <row r="136" spans="1:26" s="62" customFormat="1" x14ac:dyDescent="0.25">
      <c r="A136" s="50"/>
      <c r="B136" s="78" t="s">
        <v>30</v>
      </c>
      <c r="C136" s="72"/>
      <c r="D136" s="71"/>
      <c r="E136" s="228"/>
      <c r="F136" s="73"/>
      <c r="G136" s="73"/>
      <c r="H136" s="73"/>
      <c r="I136" s="74"/>
      <c r="J136" s="74"/>
      <c r="K136" s="325">
        <f t="shared" ref="K136:L136" si="3">SUM(K129:K135)</f>
        <v>10.266666666666667</v>
      </c>
      <c r="L136" s="79">
        <f t="shared" si="3"/>
        <v>0</v>
      </c>
      <c r="M136" s="251"/>
      <c r="N136" s="79"/>
      <c r="O136" s="77"/>
      <c r="P136" s="77"/>
      <c r="Q136" s="81"/>
    </row>
    <row r="137" spans="1:26" x14ac:dyDescent="0.25">
      <c r="B137" s="82"/>
      <c r="C137" s="82"/>
      <c r="D137" s="82"/>
      <c r="E137" s="83"/>
      <c r="F137" s="82"/>
      <c r="G137" s="82"/>
      <c r="H137" s="82"/>
      <c r="I137" s="82"/>
      <c r="J137" s="82"/>
      <c r="K137" s="82"/>
      <c r="L137" s="82"/>
      <c r="M137" s="82"/>
      <c r="N137" s="82"/>
      <c r="O137" s="82"/>
      <c r="P137" s="82"/>
    </row>
    <row r="138" spans="1:26" ht="18.75" x14ac:dyDescent="0.25">
      <c r="B138" s="86" t="s">
        <v>151</v>
      </c>
      <c r="C138" s="330">
        <f>+K136</f>
        <v>10.266666666666667</v>
      </c>
      <c r="H138" s="89"/>
      <c r="I138" s="89"/>
      <c r="J138" s="89"/>
      <c r="K138" s="89"/>
      <c r="L138" s="89"/>
      <c r="M138" s="89"/>
      <c r="N138" s="82"/>
      <c r="O138" s="82"/>
      <c r="P138" s="82"/>
    </row>
    <row r="140" spans="1:26" ht="15.75" thickBot="1" x14ac:dyDescent="0.3"/>
    <row r="141" spans="1:26" ht="30.75" thickBot="1" x14ac:dyDescent="0.3">
      <c r="B141" s="134" t="s">
        <v>152</v>
      </c>
      <c r="C141" s="135" t="s">
        <v>153</v>
      </c>
      <c r="D141" s="134" t="s">
        <v>29</v>
      </c>
      <c r="E141" s="135" t="s">
        <v>154</v>
      </c>
    </row>
    <row r="142" spans="1:26" x14ac:dyDescent="0.25">
      <c r="B142" s="136" t="s">
        <v>155</v>
      </c>
      <c r="C142" s="137">
        <v>20</v>
      </c>
      <c r="D142" s="137">
        <v>20</v>
      </c>
      <c r="E142" s="1396">
        <f>+D142+D143+D144</f>
        <v>20</v>
      </c>
    </row>
    <row r="143" spans="1:26" x14ac:dyDescent="0.25">
      <c r="B143" s="136" t="s">
        <v>156</v>
      </c>
      <c r="C143" s="138">
        <v>30</v>
      </c>
      <c r="D143" s="45">
        <v>0</v>
      </c>
      <c r="E143" s="1397"/>
    </row>
    <row r="144" spans="1:26" ht="15.75" thickBot="1" x14ac:dyDescent="0.3">
      <c r="B144" s="136" t="s">
        <v>157</v>
      </c>
      <c r="C144" s="139">
        <v>40</v>
      </c>
      <c r="D144" s="139">
        <v>0</v>
      </c>
      <c r="E144" s="1398"/>
    </row>
    <row r="146" spans="2:17" ht="15.75" thickBot="1" x14ac:dyDescent="0.3"/>
    <row r="147" spans="2:17" ht="27" thickBot="1" x14ac:dyDescent="0.3">
      <c r="B147" s="1393" t="s">
        <v>158</v>
      </c>
      <c r="C147" s="1394"/>
      <c r="D147" s="1394"/>
      <c r="E147" s="1394"/>
      <c r="F147" s="1394"/>
      <c r="G147" s="1394"/>
      <c r="H147" s="1394"/>
      <c r="I147" s="1394"/>
      <c r="J147" s="1394"/>
      <c r="K147" s="1394"/>
      <c r="L147" s="1394"/>
      <c r="M147" s="1394"/>
      <c r="N147" s="1395"/>
    </row>
    <row r="149" spans="2:17" ht="75" x14ac:dyDescent="0.25">
      <c r="B149" s="91" t="s">
        <v>87</v>
      </c>
      <c r="C149" s="91" t="s">
        <v>88</v>
      </c>
      <c r="D149" s="91" t="s">
        <v>89</v>
      </c>
      <c r="E149" s="91" t="s">
        <v>90</v>
      </c>
      <c r="F149" s="91" t="s">
        <v>91</v>
      </c>
      <c r="G149" s="91" t="s">
        <v>92</v>
      </c>
      <c r="H149" s="91" t="s">
        <v>93</v>
      </c>
      <c r="I149" s="91" t="s">
        <v>94</v>
      </c>
      <c r="J149" s="1387" t="s">
        <v>95</v>
      </c>
      <c r="K149" s="1405"/>
      <c r="L149" s="1388"/>
      <c r="M149" s="91" t="s">
        <v>96</v>
      </c>
      <c r="N149" s="91" t="s">
        <v>97</v>
      </c>
      <c r="O149" s="91" t="s">
        <v>98</v>
      </c>
      <c r="P149" s="1387" t="s">
        <v>77</v>
      </c>
      <c r="Q149" s="1388"/>
    </row>
    <row r="150" spans="2:17" ht="30" x14ac:dyDescent="0.25">
      <c r="B150" s="1518" t="s">
        <v>159</v>
      </c>
      <c r="C150" s="1518" t="s">
        <v>759</v>
      </c>
      <c r="D150" s="1518" t="s">
        <v>752</v>
      </c>
      <c r="E150" s="1669">
        <v>64749855</v>
      </c>
      <c r="F150" s="1518" t="s">
        <v>113</v>
      </c>
      <c r="G150" s="1518" t="s">
        <v>298</v>
      </c>
      <c r="H150" s="1602">
        <v>33795</v>
      </c>
      <c r="I150" s="1484" t="s">
        <v>368</v>
      </c>
      <c r="J150" s="104" t="s">
        <v>753</v>
      </c>
      <c r="K150" s="107" t="s">
        <v>754</v>
      </c>
      <c r="L150" s="97" t="s">
        <v>394</v>
      </c>
      <c r="M150" s="41" t="s">
        <v>20</v>
      </c>
      <c r="N150" s="41" t="s">
        <v>20</v>
      </c>
      <c r="O150" s="41" t="s">
        <v>20</v>
      </c>
      <c r="P150" s="1595" t="s">
        <v>827</v>
      </c>
      <c r="Q150" s="1596"/>
    </row>
    <row r="151" spans="2:17" ht="75" x14ac:dyDescent="0.25">
      <c r="B151" s="1519"/>
      <c r="C151" s="1519"/>
      <c r="D151" s="1519"/>
      <c r="E151" s="1671"/>
      <c r="F151" s="1519"/>
      <c r="G151" s="1519"/>
      <c r="H151" s="1606"/>
      <c r="I151" s="1486"/>
      <c r="J151" s="104" t="s">
        <v>756</v>
      </c>
      <c r="K151" s="107" t="s">
        <v>757</v>
      </c>
      <c r="L151" s="97" t="s">
        <v>394</v>
      </c>
      <c r="M151" s="41" t="s">
        <v>20</v>
      </c>
      <c r="N151" s="41" t="s">
        <v>20</v>
      </c>
      <c r="O151" s="41" t="s">
        <v>20</v>
      </c>
      <c r="P151" s="1599"/>
      <c r="Q151" s="1600"/>
    </row>
    <row r="152" spans="2:17" ht="60" x14ac:dyDescent="0.25">
      <c r="B152" s="1518" t="s">
        <v>758</v>
      </c>
      <c r="C152" s="1518" t="s">
        <v>759</v>
      </c>
      <c r="D152" s="1518" t="s">
        <v>760</v>
      </c>
      <c r="E152" s="1669">
        <v>64573625</v>
      </c>
      <c r="F152" s="1518" t="s">
        <v>761</v>
      </c>
      <c r="G152" s="1518" t="s">
        <v>453</v>
      </c>
      <c r="H152" s="1602">
        <v>40004</v>
      </c>
      <c r="I152" s="1484" t="s">
        <v>368</v>
      </c>
      <c r="J152" s="104" t="s">
        <v>762</v>
      </c>
      <c r="K152" s="107" t="s">
        <v>763</v>
      </c>
      <c r="L152" s="97" t="s">
        <v>376</v>
      </c>
      <c r="M152" s="41" t="s">
        <v>20</v>
      </c>
      <c r="N152" s="41" t="s">
        <v>20</v>
      </c>
      <c r="O152" s="41" t="s">
        <v>20</v>
      </c>
      <c r="P152" s="1595" t="s">
        <v>828</v>
      </c>
      <c r="Q152" s="1596"/>
    </row>
    <row r="153" spans="2:17" ht="75" x14ac:dyDescent="0.25">
      <c r="B153" s="1526"/>
      <c r="C153" s="1526"/>
      <c r="D153" s="1526"/>
      <c r="E153" s="1670"/>
      <c r="F153" s="1526"/>
      <c r="G153" s="1526"/>
      <c r="H153" s="1603"/>
      <c r="I153" s="1485"/>
      <c r="J153" s="104" t="s">
        <v>765</v>
      </c>
      <c r="K153" s="107" t="s">
        <v>766</v>
      </c>
      <c r="L153" s="97" t="s">
        <v>376</v>
      </c>
      <c r="M153" s="41" t="s">
        <v>20</v>
      </c>
      <c r="N153" s="41" t="s">
        <v>20</v>
      </c>
      <c r="O153" s="41" t="s">
        <v>20</v>
      </c>
      <c r="P153" s="1597"/>
      <c r="Q153" s="1598"/>
    </row>
    <row r="154" spans="2:17" ht="45" x14ac:dyDescent="0.25">
      <c r="B154" s="1526"/>
      <c r="C154" s="1526"/>
      <c r="D154" s="1526"/>
      <c r="E154" s="1670"/>
      <c r="F154" s="1526"/>
      <c r="G154" s="1526"/>
      <c r="H154" s="1603"/>
      <c r="I154" s="1485"/>
      <c r="J154" s="104" t="s">
        <v>767</v>
      </c>
      <c r="K154" s="107" t="s">
        <v>768</v>
      </c>
      <c r="L154" s="97" t="s">
        <v>394</v>
      </c>
      <c r="M154" s="41" t="s">
        <v>20</v>
      </c>
      <c r="N154" s="41" t="s">
        <v>20</v>
      </c>
      <c r="O154" s="41" t="s">
        <v>20</v>
      </c>
      <c r="P154" s="1597"/>
      <c r="Q154" s="1598"/>
    </row>
    <row r="155" spans="2:17" ht="45" x14ac:dyDescent="0.25">
      <c r="B155" s="1526"/>
      <c r="C155" s="1526"/>
      <c r="D155" s="1526"/>
      <c r="E155" s="1670"/>
      <c r="F155" s="1526"/>
      <c r="G155" s="1526"/>
      <c r="H155" s="1603"/>
      <c r="I155" s="1485"/>
      <c r="J155" s="104" t="s">
        <v>769</v>
      </c>
      <c r="K155" s="107" t="s">
        <v>770</v>
      </c>
      <c r="L155" s="97" t="s">
        <v>394</v>
      </c>
      <c r="M155" s="41" t="s">
        <v>20</v>
      </c>
      <c r="N155" s="41" t="s">
        <v>20</v>
      </c>
      <c r="O155" s="41" t="s">
        <v>20</v>
      </c>
      <c r="P155" s="1597"/>
      <c r="Q155" s="1598"/>
    </row>
    <row r="156" spans="2:17" ht="30" x14ac:dyDescent="0.25">
      <c r="B156" s="1526"/>
      <c r="C156" s="1526"/>
      <c r="D156" s="1526"/>
      <c r="E156" s="1670"/>
      <c r="F156" s="1526"/>
      <c r="G156" s="1526"/>
      <c r="H156" s="1603"/>
      <c r="I156" s="1485"/>
      <c r="J156" s="104" t="s">
        <v>771</v>
      </c>
      <c r="K156" s="107" t="s">
        <v>772</v>
      </c>
      <c r="L156" s="97" t="s">
        <v>394</v>
      </c>
      <c r="M156" s="41" t="s">
        <v>20</v>
      </c>
      <c r="N156" s="41" t="s">
        <v>20</v>
      </c>
      <c r="O156" s="41" t="s">
        <v>20</v>
      </c>
      <c r="P156" s="1597"/>
      <c r="Q156" s="1598"/>
    </row>
    <row r="157" spans="2:17" ht="30" x14ac:dyDescent="0.25">
      <c r="B157" s="1519"/>
      <c r="C157" s="1519"/>
      <c r="D157" s="1519"/>
      <c r="E157" s="1671"/>
      <c r="F157" s="1519"/>
      <c r="G157" s="1519"/>
      <c r="H157" s="1606"/>
      <c r="I157" s="1486"/>
      <c r="J157" s="104" t="s">
        <v>773</v>
      </c>
      <c r="K157" s="107" t="s">
        <v>774</v>
      </c>
      <c r="L157" s="97" t="s">
        <v>394</v>
      </c>
      <c r="M157" s="41" t="s">
        <v>20</v>
      </c>
      <c r="N157" s="41" t="s">
        <v>20</v>
      </c>
      <c r="O157" s="41" t="s">
        <v>20</v>
      </c>
      <c r="P157" s="1599"/>
      <c r="Q157" s="1600"/>
    </row>
    <row r="158" spans="2:17" ht="30" x14ac:dyDescent="0.25">
      <c r="B158" s="1518" t="s">
        <v>829</v>
      </c>
      <c r="C158" s="1518" t="s">
        <v>759</v>
      </c>
      <c r="D158" s="1518" t="s">
        <v>830</v>
      </c>
      <c r="E158" s="1669">
        <v>92525964</v>
      </c>
      <c r="F158" s="1518" t="s">
        <v>379</v>
      </c>
      <c r="G158" s="1518" t="s">
        <v>831</v>
      </c>
      <c r="H158" s="1602">
        <v>39521</v>
      </c>
      <c r="I158" s="1484" t="s">
        <v>368</v>
      </c>
      <c r="J158" s="104" t="s">
        <v>832</v>
      </c>
      <c r="K158" s="107" t="s">
        <v>833</v>
      </c>
      <c r="L158" s="97" t="s">
        <v>394</v>
      </c>
      <c r="M158" s="41" t="s">
        <v>20</v>
      </c>
      <c r="N158" s="41" t="s">
        <v>20</v>
      </c>
      <c r="O158" s="41" t="s">
        <v>20</v>
      </c>
      <c r="P158" s="1595" t="s">
        <v>834</v>
      </c>
      <c r="Q158" s="1596"/>
    </row>
    <row r="159" spans="2:17" ht="30" x14ac:dyDescent="0.25">
      <c r="B159" s="1526"/>
      <c r="C159" s="1526"/>
      <c r="D159" s="1526"/>
      <c r="E159" s="1670"/>
      <c r="F159" s="1526"/>
      <c r="G159" s="1526"/>
      <c r="H159" s="1603"/>
      <c r="I159" s="1485"/>
      <c r="J159" s="104" t="s">
        <v>835</v>
      </c>
      <c r="K159" s="107" t="s">
        <v>836</v>
      </c>
      <c r="L159" s="97" t="s">
        <v>394</v>
      </c>
      <c r="M159" s="41" t="s">
        <v>20</v>
      </c>
      <c r="N159" s="41" t="s">
        <v>20</v>
      </c>
      <c r="O159" s="41" t="s">
        <v>20</v>
      </c>
      <c r="P159" s="1597"/>
      <c r="Q159" s="1598"/>
    </row>
    <row r="160" spans="2:17" ht="60" x14ac:dyDescent="0.25">
      <c r="B160" s="1526"/>
      <c r="C160" s="1526"/>
      <c r="D160" s="1526"/>
      <c r="E160" s="1670"/>
      <c r="F160" s="1526"/>
      <c r="G160" s="1526"/>
      <c r="H160" s="1603"/>
      <c r="I160" s="1485"/>
      <c r="J160" s="104" t="s">
        <v>837</v>
      </c>
      <c r="K160" s="107" t="s">
        <v>838</v>
      </c>
      <c r="L160" s="97" t="s">
        <v>394</v>
      </c>
      <c r="M160" s="41" t="s">
        <v>20</v>
      </c>
      <c r="N160" s="41" t="s">
        <v>20</v>
      </c>
      <c r="O160" s="41" t="s">
        <v>20</v>
      </c>
      <c r="P160" s="1597"/>
      <c r="Q160" s="1598"/>
    </row>
    <row r="163" spans="2:7" ht="15.75" thickBot="1" x14ac:dyDescent="0.3"/>
    <row r="164" spans="2:7" ht="30" x14ac:dyDescent="0.25">
      <c r="B164" s="42" t="s">
        <v>19</v>
      </c>
      <c r="C164" s="42" t="s">
        <v>152</v>
      </c>
      <c r="D164" s="91" t="s">
        <v>153</v>
      </c>
      <c r="E164" s="42" t="s">
        <v>29</v>
      </c>
      <c r="F164" s="135" t="s">
        <v>182</v>
      </c>
      <c r="G164" s="147"/>
    </row>
    <row r="165" spans="2:7" ht="108" x14ac:dyDescent="0.2">
      <c r="B165" s="1399" t="s">
        <v>183</v>
      </c>
      <c r="C165" s="148" t="s">
        <v>184</v>
      </c>
      <c r="D165" s="45">
        <v>25</v>
      </c>
      <c r="E165" s="45">
        <v>25</v>
      </c>
      <c r="F165" s="1400">
        <f>+E165+E166+E167</f>
        <v>60</v>
      </c>
      <c r="G165" s="149"/>
    </row>
    <row r="166" spans="2:7" ht="96" x14ac:dyDescent="0.2">
      <c r="B166" s="1399"/>
      <c r="C166" s="148" t="s">
        <v>185</v>
      </c>
      <c r="D166" s="112">
        <v>25</v>
      </c>
      <c r="E166" s="45">
        <v>25</v>
      </c>
      <c r="F166" s="1401"/>
      <c r="G166" s="149"/>
    </row>
    <row r="167" spans="2:7" ht="60" x14ac:dyDescent="0.2">
      <c r="B167" s="1399"/>
      <c r="C167" s="148" t="s">
        <v>186</v>
      </c>
      <c r="D167" s="45">
        <v>10</v>
      </c>
      <c r="E167" s="45">
        <v>10</v>
      </c>
      <c r="F167" s="1402"/>
      <c r="G167" s="149"/>
    </row>
    <row r="168" spans="2:7" x14ac:dyDescent="0.25">
      <c r="C168"/>
    </row>
    <row r="171" spans="2:7" x14ac:dyDescent="0.25">
      <c r="B171" s="39" t="s">
        <v>187</v>
      </c>
    </row>
    <row r="174" spans="2:7" x14ac:dyDescent="0.25">
      <c r="B174" s="40" t="s">
        <v>19</v>
      </c>
      <c r="C174" s="40" t="s">
        <v>28</v>
      </c>
      <c r="D174" s="42" t="s">
        <v>29</v>
      </c>
      <c r="E174" s="42" t="s">
        <v>30</v>
      </c>
    </row>
    <row r="175" spans="2:7" ht="28.5" x14ac:dyDescent="0.25">
      <c r="B175" s="43" t="s">
        <v>188</v>
      </c>
      <c r="C175" s="44">
        <v>40</v>
      </c>
      <c r="D175" s="45">
        <f>+E142</f>
        <v>20</v>
      </c>
      <c r="E175" s="1403">
        <f>+D175+D176</f>
        <v>80</v>
      </c>
    </row>
    <row r="176" spans="2:7" ht="42.75" x14ac:dyDescent="0.25">
      <c r="B176" s="43" t="s">
        <v>189</v>
      </c>
      <c r="C176" s="44">
        <v>60</v>
      </c>
      <c r="D176" s="45">
        <f>+F165</f>
        <v>60</v>
      </c>
      <c r="E176" s="1404"/>
    </row>
  </sheetData>
  <mergeCells count="102">
    <mergeCell ref="C10:E10"/>
    <mergeCell ref="B14:C21"/>
    <mergeCell ref="B22:C22"/>
    <mergeCell ref="E40:E41"/>
    <mergeCell ref="M45:N45"/>
    <mergeCell ref="B61:B62"/>
    <mergeCell ref="C61:C62"/>
    <mergeCell ref="D61:E61"/>
    <mergeCell ref="B2:P2"/>
    <mergeCell ref="B4:P4"/>
    <mergeCell ref="C6:N6"/>
    <mergeCell ref="C7:N7"/>
    <mergeCell ref="C8:N8"/>
    <mergeCell ref="C9:N9"/>
    <mergeCell ref="O74:P74"/>
    <mergeCell ref="O75:P75"/>
    <mergeCell ref="O76:P76"/>
    <mergeCell ref="O77:P77"/>
    <mergeCell ref="B83:N83"/>
    <mergeCell ref="J88:L88"/>
    <mergeCell ref="P88:Q88"/>
    <mergeCell ref="C65:N65"/>
    <mergeCell ref="B67:N67"/>
    <mergeCell ref="O70:P70"/>
    <mergeCell ref="O71:P71"/>
    <mergeCell ref="O72:P72"/>
    <mergeCell ref="O73:P73"/>
    <mergeCell ref="H89:H91"/>
    <mergeCell ref="I89:I91"/>
    <mergeCell ref="P89:Q91"/>
    <mergeCell ref="B92:B105"/>
    <mergeCell ref="C92:C105"/>
    <mergeCell ref="D92:D105"/>
    <mergeCell ref="E92:E105"/>
    <mergeCell ref="F92:F105"/>
    <mergeCell ref="G92:G105"/>
    <mergeCell ref="H92:H105"/>
    <mergeCell ref="B89:B91"/>
    <mergeCell ref="C89:C91"/>
    <mergeCell ref="D89:D91"/>
    <mergeCell ref="E89:E91"/>
    <mergeCell ref="F89:F91"/>
    <mergeCell ref="G89:G91"/>
    <mergeCell ref="I92:I105"/>
    <mergeCell ref="P92:Q105"/>
    <mergeCell ref="D118:E118"/>
    <mergeCell ref="D119:E119"/>
    <mergeCell ref="B122:P122"/>
    <mergeCell ref="B125:N125"/>
    <mergeCell ref="E142:E144"/>
    <mergeCell ref="P106:Q110"/>
    <mergeCell ref="B111:B112"/>
    <mergeCell ref="C111:C112"/>
    <mergeCell ref="D111:D112"/>
    <mergeCell ref="E111:E112"/>
    <mergeCell ref="F111:F112"/>
    <mergeCell ref="G111:G112"/>
    <mergeCell ref="H111:H112"/>
    <mergeCell ref="I111:I112"/>
    <mergeCell ref="P111:Q112"/>
    <mergeCell ref="B106:B110"/>
    <mergeCell ref="C106:C110"/>
    <mergeCell ref="D106:D110"/>
    <mergeCell ref="E106:E110"/>
    <mergeCell ref="F106:F110"/>
    <mergeCell ref="G106:G110"/>
    <mergeCell ref="H106:H110"/>
    <mergeCell ref="I106:I110"/>
    <mergeCell ref="B115:N115"/>
    <mergeCell ref="B147:N147"/>
    <mergeCell ref="J149:L149"/>
    <mergeCell ref="P149:Q149"/>
    <mergeCell ref="B150:B151"/>
    <mergeCell ref="C150:C151"/>
    <mergeCell ref="D150:D151"/>
    <mergeCell ref="E150:E151"/>
    <mergeCell ref="F150:F151"/>
    <mergeCell ref="G150:G151"/>
    <mergeCell ref="H150:H151"/>
    <mergeCell ref="I150:I151"/>
    <mergeCell ref="P150:Q151"/>
    <mergeCell ref="E175:E176"/>
    <mergeCell ref="P152:Q157"/>
    <mergeCell ref="B158:B160"/>
    <mergeCell ref="C158:C160"/>
    <mergeCell ref="D158:D160"/>
    <mergeCell ref="E158:E160"/>
    <mergeCell ref="F158:F160"/>
    <mergeCell ref="G158:G160"/>
    <mergeCell ref="H158:H160"/>
    <mergeCell ref="I158:I160"/>
    <mergeCell ref="P158:Q160"/>
    <mergeCell ref="B152:B157"/>
    <mergeCell ref="C152:C157"/>
    <mergeCell ref="D152:D157"/>
    <mergeCell ref="E152:E157"/>
    <mergeCell ref="F152:F157"/>
    <mergeCell ref="G152:G157"/>
    <mergeCell ref="H152:H157"/>
    <mergeCell ref="I152:I157"/>
    <mergeCell ref="B165:B167"/>
    <mergeCell ref="F165:F167"/>
  </mergeCells>
  <dataValidations count="2">
    <dataValidation type="list" allowBlank="1" showInputMessage="1" showErrorMessage="1" sqref="WVE983092 A65588 IS65588 SO65588 ACK65588 AMG65588 AWC65588 BFY65588 BPU65588 BZQ65588 CJM65588 CTI65588 DDE65588 DNA65588 DWW65588 EGS65588 EQO65588 FAK65588 FKG65588 FUC65588 GDY65588 GNU65588 GXQ65588 HHM65588 HRI65588 IBE65588 ILA65588 IUW65588 JES65588 JOO65588 JYK65588 KIG65588 KSC65588 LBY65588 LLU65588 LVQ65588 MFM65588 MPI65588 MZE65588 NJA65588 NSW65588 OCS65588 OMO65588 OWK65588 PGG65588 PQC65588 PZY65588 QJU65588 QTQ65588 RDM65588 RNI65588 RXE65588 SHA65588 SQW65588 TAS65588 TKO65588 TUK65588 UEG65588 UOC65588 UXY65588 VHU65588 VRQ65588 WBM65588 WLI65588 WVE65588 A131124 IS131124 SO131124 ACK131124 AMG131124 AWC131124 BFY131124 BPU131124 BZQ131124 CJM131124 CTI131124 DDE131124 DNA131124 DWW131124 EGS131124 EQO131124 FAK131124 FKG131124 FUC131124 GDY131124 GNU131124 GXQ131124 HHM131124 HRI131124 IBE131124 ILA131124 IUW131124 JES131124 JOO131124 JYK131124 KIG131124 KSC131124 LBY131124 LLU131124 LVQ131124 MFM131124 MPI131124 MZE131124 NJA131124 NSW131124 OCS131124 OMO131124 OWK131124 PGG131124 PQC131124 PZY131124 QJU131124 QTQ131124 RDM131124 RNI131124 RXE131124 SHA131124 SQW131124 TAS131124 TKO131124 TUK131124 UEG131124 UOC131124 UXY131124 VHU131124 VRQ131124 WBM131124 WLI131124 WVE131124 A196660 IS196660 SO196660 ACK196660 AMG196660 AWC196660 BFY196660 BPU196660 BZQ196660 CJM196660 CTI196660 DDE196660 DNA196660 DWW196660 EGS196660 EQO196660 FAK196660 FKG196660 FUC196660 GDY196660 GNU196660 GXQ196660 HHM196660 HRI196660 IBE196660 ILA196660 IUW196660 JES196660 JOO196660 JYK196660 KIG196660 KSC196660 LBY196660 LLU196660 LVQ196660 MFM196660 MPI196660 MZE196660 NJA196660 NSW196660 OCS196660 OMO196660 OWK196660 PGG196660 PQC196660 PZY196660 QJU196660 QTQ196660 RDM196660 RNI196660 RXE196660 SHA196660 SQW196660 TAS196660 TKO196660 TUK196660 UEG196660 UOC196660 UXY196660 VHU196660 VRQ196660 WBM196660 WLI196660 WVE196660 A262196 IS262196 SO262196 ACK262196 AMG262196 AWC262196 BFY262196 BPU262196 BZQ262196 CJM262196 CTI262196 DDE262196 DNA262196 DWW262196 EGS262196 EQO262196 FAK262196 FKG262196 FUC262196 GDY262196 GNU262196 GXQ262196 HHM262196 HRI262196 IBE262196 ILA262196 IUW262196 JES262196 JOO262196 JYK262196 KIG262196 KSC262196 LBY262196 LLU262196 LVQ262196 MFM262196 MPI262196 MZE262196 NJA262196 NSW262196 OCS262196 OMO262196 OWK262196 PGG262196 PQC262196 PZY262196 QJU262196 QTQ262196 RDM262196 RNI262196 RXE262196 SHA262196 SQW262196 TAS262196 TKO262196 TUK262196 UEG262196 UOC262196 UXY262196 VHU262196 VRQ262196 WBM262196 WLI262196 WVE262196 A327732 IS327732 SO327732 ACK327732 AMG327732 AWC327732 BFY327732 BPU327732 BZQ327732 CJM327732 CTI327732 DDE327732 DNA327732 DWW327732 EGS327732 EQO327732 FAK327732 FKG327732 FUC327732 GDY327732 GNU327732 GXQ327732 HHM327732 HRI327732 IBE327732 ILA327732 IUW327732 JES327732 JOO327732 JYK327732 KIG327732 KSC327732 LBY327732 LLU327732 LVQ327732 MFM327732 MPI327732 MZE327732 NJA327732 NSW327732 OCS327732 OMO327732 OWK327732 PGG327732 PQC327732 PZY327732 QJU327732 QTQ327732 RDM327732 RNI327732 RXE327732 SHA327732 SQW327732 TAS327732 TKO327732 TUK327732 UEG327732 UOC327732 UXY327732 VHU327732 VRQ327732 WBM327732 WLI327732 WVE327732 A393268 IS393268 SO393268 ACK393268 AMG393268 AWC393268 BFY393268 BPU393268 BZQ393268 CJM393268 CTI393268 DDE393268 DNA393268 DWW393268 EGS393268 EQO393268 FAK393268 FKG393268 FUC393268 GDY393268 GNU393268 GXQ393268 HHM393268 HRI393268 IBE393268 ILA393268 IUW393268 JES393268 JOO393268 JYK393268 KIG393268 KSC393268 LBY393268 LLU393268 LVQ393268 MFM393268 MPI393268 MZE393268 NJA393268 NSW393268 OCS393268 OMO393268 OWK393268 PGG393268 PQC393268 PZY393268 QJU393268 QTQ393268 RDM393268 RNI393268 RXE393268 SHA393268 SQW393268 TAS393268 TKO393268 TUK393268 UEG393268 UOC393268 UXY393268 VHU393268 VRQ393268 WBM393268 WLI393268 WVE393268 A458804 IS458804 SO458804 ACK458804 AMG458804 AWC458804 BFY458804 BPU458804 BZQ458804 CJM458804 CTI458804 DDE458804 DNA458804 DWW458804 EGS458804 EQO458804 FAK458804 FKG458804 FUC458804 GDY458804 GNU458804 GXQ458804 HHM458804 HRI458804 IBE458804 ILA458804 IUW458804 JES458804 JOO458804 JYK458804 KIG458804 KSC458804 LBY458804 LLU458804 LVQ458804 MFM458804 MPI458804 MZE458804 NJA458804 NSW458804 OCS458804 OMO458804 OWK458804 PGG458804 PQC458804 PZY458804 QJU458804 QTQ458804 RDM458804 RNI458804 RXE458804 SHA458804 SQW458804 TAS458804 TKO458804 TUK458804 UEG458804 UOC458804 UXY458804 VHU458804 VRQ458804 WBM458804 WLI458804 WVE458804 A524340 IS524340 SO524340 ACK524340 AMG524340 AWC524340 BFY524340 BPU524340 BZQ524340 CJM524340 CTI524340 DDE524340 DNA524340 DWW524340 EGS524340 EQO524340 FAK524340 FKG524340 FUC524340 GDY524340 GNU524340 GXQ524340 HHM524340 HRI524340 IBE524340 ILA524340 IUW524340 JES524340 JOO524340 JYK524340 KIG524340 KSC524340 LBY524340 LLU524340 LVQ524340 MFM524340 MPI524340 MZE524340 NJA524340 NSW524340 OCS524340 OMO524340 OWK524340 PGG524340 PQC524340 PZY524340 QJU524340 QTQ524340 RDM524340 RNI524340 RXE524340 SHA524340 SQW524340 TAS524340 TKO524340 TUK524340 UEG524340 UOC524340 UXY524340 VHU524340 VRQ524340 WBM524340 WLI524340 WVE524340 A589876 IS589876 SO589876 ACK589876 AMG589876 AWC589876 BFY589876 BPU589876 BZQ589876 CJM589876 CTI589876 DDE589876 DNA589876 DWW589876 EGS589876 EQO589876 FAK589876 FKG589876 FUC589876 GDY589876 GNU589876 GXQ589876 HHM589876 HRI589876 IBE589876 ILA589876 IUW589876 JES589876 JOO589876 JYK589876 KIG589876 KSC589876 LBY589876 LLU589876 LVQ589876 MFM589876 MPI589876 MZE589876 NJA589876 NSW589876 OCS589876 OMO589876 OWK589876 PGG589876 PQC589876 PZY589876 QJU589876 QTQ589876 RDM589876 RNI589876 RXE589876 SHA589876 SQW589876 TAS589876 TKO589876 TUK589876 UEG589876 UOC589876 UXY589876 VHU589876 VRQ589876 WBM589876 WLI589876 WVE589876 A655412 IS655412 SO655412 ACK655412 AMG655412 AWC655412 BFY655412 BPU655412 BZQ655412 CJM655412 CTI655412 DDE655412 DNA655412 DWW655412 EGS655412 EQO655412 FAK655412 FKG655412 FUC655412 GDY655412 GNU655412 GXQ655412 HHM655412 HRI655412 IBE655412 ILA655412 IUW655412 JES655412 JOO655412 JYK655412 KIG655412 KSC655412 LBY655412 LLU655412 LVQ655412 MFM655412 MPI655412 MZE655412 NJA655412 NSW655412 OCS655412 OMO655412 OWK655412 PGG655412 PQC655412 PZY655412 QJU655412 QTQ655412 RDM655412 RNI655412 RXE655412 SHA655412 SQW655412 TAS655412 TKO655412 TUK655412 UEG655412 UOC655412 UXY655412 VHU655412 VRQ655412 WBM655412 WLI655412 WVE655412 A720948 IS720948 SO720948 ACK720948 AMG720948 AWC720948 BFY720948 BPU720948 BZQ720948 CJM720948 CTI720948 DDE720948 DNA720948 DWW720948 EGS720948 EQO720948 FAK720948 FKG720948 FUC720948 GDY720948 GNU720948 GXQ720948 HHM720948 HRI720948 IBE720948 ILA720948 IUW720948 JES720948 JOO720948 JYK720948 KIG720948 KSC720948 LBY720948 LLU720948 LVQ720948 MFM720948 MPI720948 MZE720948 NJA720948 NSW720948 OCS720948 OMO720948 OWK720948 PGG720948 PQC720948 PZY720948 QJU720948 QTQ720948 RDM720948 RNI720948 RXE720948 SHA720948 SQW720948 TAS720948 TKO720948 TUK720948 UEG720948 UOC720948 UXY720948 VHU720948 VRQ720948 WBM720948 WLI720948 WVE720948 A786484 IS786484 SO786484 ACK786484 AMG786484 AWC786484 BFY786484 BPU786484 BZQ786484 CJM786484 CTI786484 DDE786484 DNA786484 DWW786484 EGS786484 EQO786484 FAK786484 FKG786484 FUC786484 GDY786484 GNU786484 GXQ786484 HHM786484 HRI786484 IBE786484 ILA786484 IUW786484 JES786484 JOO786484 JYK786484 KIG786484 KSC786484 LBY786484 LLU786484 LVQ786484 MFM786484 MPI786484 MZE786484 NJA786484 NSW786484 OCS786484 OMO786484 OWK786484 PGG786484 PQC786484 PZY786484 QJU786484 QTQ786484 RDM786484 RNI786484 RXE786484 SHA786484 SQW786484 TAS786484 TKO786484 TUK786484 UEG786484 UOC786484 UXY786484 VHU786484 VRQ786484 WBM786484 WLI786484 WVE786484 A852020 IS852020 SO852020 ACK852020 AMG852020 AWC852020 BFY852020 BPU852020 BZQ852020 CJM852020 CTI852020 DDE852020 DNA852020 DWW852020 EGS852020 EQO852020 FAK852020 FKG852020 FUC852020 GDY852020 GNU852020 GXQ852020 HHM852020 HRI852020 IBE852020 ILA852020 IUW852020 JES852020 JOO852020 JYK852020 KIG852020 KSC852020 LBY852020 LLU852020 LVQ852020 MFM852020 MPI852020 MZE852020 NJA852020 NSW852020 OCS852020 OMO852020 OWK852020 PGG852020 PQC852020 PZY852020 QJU852020 QTQ852020 RDM852020 RNI852020 RXE852020 SHA852020 SQW852020 TAS852020 TKO852020 TUK852020 UEG852020 UOC852020 UXY852020 VHU852020 VRQ852020 WBM852020 WLI852020 WVE852020 A917556 IS917556 SO917556 ACK917556 AMG917556 AWC917556 BFY917556 BPU917556 BZQ917556 CJM917556 CTI917556 DDE917556 DNA917556 DWW917556 EGS917556 EQO917556 FAK917556 FKG917556 FUC917556 GDY917556 GNU917556 GXQ917556 HHM917556 HRI917556 IBE917556 ILA917556 IUW917556 JES917556 JOO917556 JYK917556 KIG917556 KSC917556 LBY917556 LLU917556 LVQ917556 MFM917556 MPI917556 MZE917556 NJA917556 NSW917556 OCS917556 OMO917556 OWK917556 PGG917556 PQC917556 PZY917556 QJU917556 QTQ917556 RDM917556 RNI917556 RXE917556 SHA917556 SQW917556 TAS917556 TKO917556 TUK917556 UEG917556 UOC917556 UXY917556 VHU917556 VRQ917556 WBM917556 WLI917556 WVE917556 A983092 IS983092 SO983092 ACK983092 AMG983092 AWC983092 BFY983092 BPU983092 BZQ983092 CJM983092 CTI983092 DDE983092 DNA983092 DWW983092 EGS983092 EQO983092 FAK983092 FKG983092 FUC983092 GDY983092 GNU983092 GXQ983092 HHM983092 HRI983092 IBE983092 ILA983092 IUW983092 JES983092 JOO983092 JYK983092 KIG983092 KSC983092 LBY983092 LLU983092 LVQ983092 MFM983092 MPI983092 MZE983092 NJA983092 NSW983092 OCS983092 OMO983092 OWK983092 PGG983092 PQC983092 PZY983092 QJU983092 QTQ983092 RDM983092 RNI983092 RXE983092 SHA983092 SQW983092 TAS983092 TKO983092 TUK983092 UEG983092 UOC983092 UXY983092 VHU983092 VRQ983092 WBM983092 WLI983092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92 WLL983092 C65588 IV65588 SR65588 ACN65588 AMJ65588 AWF65588 BGB65588 BPX65588 BZT65588 CJP65588 CTL65588 DDH65588 DND65588 DWZ65588 EGV65588 EQR65588 FAN65588 FKJ65588 FUF65588 GEB65588 GNX65588 GXT65588 HHP65588 HRL65588 IBH65588 ILD65588 IUZ65588 JEV65588 JOR65588 JYN65588 KIJ65588 KSF65588 LCB65588 LLX65588 LVT65588 MFP65588 MPL65588 MZH65588 NJD65588 NSZ65588 OCV65588 OMR65588 OWN65588 PGJ65588 PQF65588 QAB65588 QJX65588 QTT65588 RDP65588 RNL65588 RXH65588 SHD65588 SQZ65588 TAV65588 TKR65588 TUN65588 UEJ65588 UOF65588 UYB65588 VHX65588 VRT65588 WBP65588 WLL65588 WVH65588 C131124 IV131124 SR131124 ACN131124 AMJ131124 AWF131124 BGB131124 BPX131124 BZT131124 CJP131124 CTL131124 DDH131124 DND131124 DWZ131124 EGV131124 EQR131124 FAN131124 FKJ131124 FUF131124 GEB131124 GNX131124 GXT131124 HHP131124 HRL131124 IBH131124 ILD131124 IUZ131124 JEV131124 JOR131124 JYN131124 KIJ131124 KSF131124 LCB131124 LLX131124 LVT131124 MFP131124 MPL131124 MZH131124 NJD131124 NSZ131124 OCV131124 OMR131124 OWN131124 PGJ131124 PQF131124 QAB131124 QJX131124 QTT131124 RDP131124 RNL131124 RXH131124 SHD131124 SQZ131124 TAV131124 TKR131124 TUN131124 UEJ131124 UOF131124 UYB131124 VHX131124 VRT131124 WBP131124 WLL131124 WVH131124 C196660 IV196660 SR196660 ACN196660 AMJ196660 AWF196660 BGB196660 BPX196660 BZT196660 CJP196660 CTL196660 DDH196660 DND196660 DWZ196660 EGV196660 EQR196660 FAN196660 FKJ196660 FUF196660 GEB196660 GNX196660 GXT196660 HHP196660 HRL196660 IBH196660 ILD196660 IUZ196660 JEV196660 JOR196660 JYN196660 KIJ196660 KSF196660 LCB196660 LLX196660 LVT196660 MFP196660 MPL196660 MZH196660 NJD196660 NSZ196660 OCV196660 OMR196660 OWN196660 PGJ196660 PQF196660 QAB196660 QJX196660 QTT196660 RDP196660 RNL196660 RXH196660 SHD196660 SQZ196660 TAV196660 TKR196660 TUN196660 UEJ196660 UOF196660 UYB196660 VHX196660 VRT196660 WBP196660 WLL196660 WVH196660 C262196 IV262196 SR262196 ACN262196 AMJ262196 AWF262196 BGB262196 BPX262196 BZT262196 CJP262196 CTL262196 DDH262196 DND262196 DWZ262196 EGV262196 EQR262196 FAN262196 FKJ262196 FUF262196 GEB262196 GNX262196 GXT262196 HHP262196 HRL262196 IBH262196 ILD262196 IUZ262196 JEV262196 JOR262196 JYN262196 KIJ262196 KSF262196 LCB262196 LLX262196 LVT262196 MFP262196 MPL262196 MZH262196 NJD262196 NSZ262196 OCV262196 OMR262196 OWN262196 PGJ262196 PQF262196 QAB262196 QJX262196 QTT262196 RDP262196 RNL262196 RXH262196 SHD262196 SQZ262196 TAV262196 TKR262196 TUN262196 UEJ262196 UOF262196 UYB262196 VHX262196 VRT262196 WBP262196 WLL262196 WVH262196 C327732 IV327732 SR327732 ACN327732 AMJ327732 AWF327732 BGB327732 BPX327732 BZT327732 CJP327732 CTL327732 DDH327732 DND327732 DWZ327732 EGV327732 EQR327732 FAN327732 FKJ327732 FUF327732 GEB327732 GNX327732 GXT327732 HHP327732 HRL327732 IBH327732 ILD327732 IUZ327732 JEV327732 JOR327732 JYN327732 KIJ327732 KSF327732 LCB327732 LLX327732 LVT327732 MFP327732 MPL327732 MZH327732 NJD327732 NSZ327732 OCV327732 OMR327732 OWN327732 PGJ327732 PQF327732 QAB327732 QJX327732 QTT327732 RDP327732 RNL327732 RXH327732 SHD327732 SQZ327732 TAV327732 TKR327732 TUN327732 UEJ327732 UOF327732 UYB327732 VHX327732 VRT327732 WBP327732 WLL327732 WVH327732 C393268 IV393268 SR393268 ACN393268 AMJ393268 AWF393268 BGB393268 BPX393268 BZT393268 CJP393268 CTL393268 DDH393268 DND393268 DWZ393268 EGV393268 EQR393268 FAN393268 FKJ393268 FUF393268 GEB393268 GNX393268 GXT393268 HHP393268 HRL393268 IBH393268 ILD393268 IUZ393268 JEV393268 JOR393268 JYN393268 KIJ393268 KSF393268 LCB393268 LLX393268 LVT393268 MFP393268 MPL393268 MZH393268 NJD393268 NSZ393268 OCV393268 OMR393268 OWN393268 PGJ393268 PQF393268 QAB393268 QJX393268 QTT393268 RDP393268 RNL393268 RXH393268 SHD393268 SQZ393268 TAV393268 TKR393268 TUN393268 UEJ393268 UOF393268 UYB393268 VHX393268 VRT393268 WBP393268 WLL393268 WVH393268 C458804 IV458804 SR458804 ACN458804 AMJ458804 AWF458804 BGB458804 BPX458804 BZT458804 CJP458804 CTL458804 DDH458804 DND458804 DWZ458804 EGV458804 EQR458804 FAN458804 FKJ458804 FUF458804 GEB458804 GNX458804 GXT458804 HHP458804 HRL458804 IBH458804 ILD458804 IUZ458804 JEV458804 JOR458804 JYN458804 KIJ458804 KSF458804 LCB458804 LLX458804 LVT458804 MFP458804 MPL458804 MZH458804 NJD458804 NSZ458804 OCV458804 OMR458804 OWN458804 PGJ458804 PQF458804 QAB458804 QJX458804 QTT458804 RDP458804 RNL458804 RXH458804 SHD458804 SQZ458804 TAV458804 TKR458804 TUN458804 UEJ458804 UOF458804 UYB458804 VHX458804 VRT458804 WBP458804 WLL458804 WVH458804 C524340 IV524340 SR524340 ACN524340 AMJ524340 AWF524340 BGB524340 BPX524340 BZT524340 CJP524340 CTL524340 DDH524340 DND524340 DWZ524340 EGV524340 EQR524340 FAN524340 FKJ524340 FUF524340 GEB524340 GNX524340 GXT524340 HHP524340 HRL524340 IBH524340 ILD524340 IUZ524340 JEV524340 JOR524340 JYN524340 KIJ524340 KSF524340 LCB524340 LLX524340 LVT524340 MFP524340 MPL524340 MZH524340 NJD524340 NSZ524340 OCV524340 OMR524340 OWN524340 PGJ524340 PQF524340 QAB524340 QJX524340 QTT524340 RDP524340 RNL524340 RXH524340 SHD524340 SQZ524340 TAV524340 TKR524340 TUN524340 UEJ524340 UOF524340 UYB524340 VHX524340 VRT524340 WBP524340 WLL524340 WVH524340 C589876 IV589876 SR589876 ACN589876 AMJ589876 AWF589876 BGB589876 BPX589876 BZT589876 CJP589876 CTL589876 DDH589876 DND589876 DWZ589876 EGV589876 EQR589876 FAN589876 FKJ589876 FUF589876 GEB589876 GNX589876 GXT589876 HHP589876 HRL589876 IBH589876 ILD589876 IUZ589876 JEV589876 JOR589876 JYN589876 KIJ589876 KSF589876 LCB589876 LLX589876 LVT589876 MFP589876 MPL589876 MZH589876 NJD589876 NSZ589876 OCV589876 OMR589876 OWN589876 PGJ589876 PQF589876 QAB589876 QJX589876 QTT589876 RDP589876 RNL589876 RXH589876 SHD589876 SQZ589876 TAV589876 TKR589876 TUN589876 UEJ589876 UOF589876 UYB589876 VHX589876 VRT589876 WBP589876 WLL589876 WVH589876 C655412 IV655412 SR655412 ACN655412 AMJ655412 AWF655412 BGB655412 BPX655412 BZT655412 CJP655412 CTL655412 DDH655412 DND655412 DWZ655412 EGV655412 EQR655412 FAN655412 FKJ655412 FUF655412 GEB655412 GNX655412 GXT655412 HHP655412 HRL655412 IBH655412 ILD655412 IUZ655412 JEV655412 JOR655412 JYN655412 KIJ655412 KSF655412 LCB655412 LLX655412 LVT655412 MFP655412 MPL655412 MZH655412 NJD655412 NSZ655412 OCV655412 OMR655412 OWN655412 PGJ655412 PQF655412 QAB655412 QJX655412 QTT655412 RDP655412 RNL655412 RXH655412 SHD655412 SQZ655412 TAV655412 TKR655412 TUN655412 UEJ655412 UOF655412 UYB655412 VHX655412 VRT655412 WBP655412 WLL655412 WVH655412 C720948 IV720948 SR720948 ACN720948 AMJ720948 AWF720948 BGB720948 BPX720948 BZT720948 CJP720948 CTL720948 DDH720948 DND720948 DWZ720948 EGV720948 EQR720948 FAN720948 FKJ720948 FUF720948 GEB720948 GNX720948 GXT720948 HHP720948 HRL720948 IBH720948 ILD720948 IUZ720948 JEV720948 JOR720948 JYN720948 KIJ720948 KSF720948 LCB720948 LLX720948 LVT720948 MFP720948 MPL720948 MZH720948 NJD720948 NSZ720948 OCV720948 OMR720948 OWN720948 PGJ720948 PQF720948 QAB720948 QJX720948 QTT720948 RDP720948 RNL720948 RXH720948 SHD720948 SQZ720948 TAV720948 TKR720948 TUN720948 UEJ720948 UOF720948 UYB720948 VHX720948 VRT720948 WBP720948 WLL720948 WVH720948 C786484 IV786484 SR786484 ACN786484 AMJ786484 AWF786484 BGB786484 BPX786484 BZT786484 CJP786484 CTL786484 DDH786484 DND786484 DWZ786484 EGV786484 EQR786484 FAN786484 FKJ786484 FUF786484 GEB786484 GNX786484 GXT786484 HHP786484 HRL786484 IBH786484 ILD786484 IUZ786484 JEV786484 JOR786484 JYN786484 KIJ786484 KSF786484 LCB786484 LLX786484 LVT786484 MFP786484 MPL786484 MZH786484 NJD786484 NSZ786484 OCV786484 OMR786484 OWN786484 PGJ786484 PQF786484 QAB786484 QJX786484 QTT786484 RDP786484 RNL786484 RXH786484 SHD786484 SQZ786484 TAV786484 TKR786484 TUN786484 UEJ786484 UOF786484 UYB786484 VHX786484 VRT786484 WBP786484 WLL786484 WVH786484 C852020 IV852020 SR852020 ACN852020 AMJ852020 AWF852020 BGB852020 BPX852020 BZT852020 CJP852020 CTL852020 DDH852020 DND852020 DWZ852020 EGV852020 EQR852020 FAN852020 FKJ852020 FUF852020 GEB852020 GNX852020 GXT852020 HHP852020 HRL852020 IBH852020 ILD852020 IUZ852020 JEV852020 JOR852020 JYN852020 KIJ852020 KSF852020 LCB852020 LLX852020 LVT852020 MFP852020 MPL852020 MZH852020 NJD852020 NSZ852020 OCV852020 OMR852020 OWN852020 PGJ852020 PQF852020 QAB852020 QJX852020 QTT852020 RDP852020 RNL852020 RXH852020 SHD852020 SQZ852020 TAV852020 TKR852020 TUN852020 UEJ852020 UOF852020 UYB852020 VHX852020 VRT852020 WBP852020 WLL852020 WVH852020 C917556 IV917556 SR917556 ACN917556 AMJ917556 AWF917556 BGB917556 BPX917556 BZT917556 CJP917556 CTL917556 DDH917556 DND917556 DWZ917556 EGV917556 EQR917556 FAN917556 FKJ917556 FUF917556 GEB917556 GNX917556 GXT917556 HHP917556 HRL917556 IBH917556 ILD917556 IUZ917556 JEV917556 JOR917556 JYN917556 KIJ917556 KSF917556 LCB917556 LLX917556 LVT917556 MFP917556 MPL917556 MZH917556 NJD917556 NSZ917556 OCV917556 OMR917556 OWN917556 PGJ917556 PQF917556 QAB917556 QJX917556 QTT917556 RDP917556 RNL917556 RXH917556 SHD917556 SQZ917556 TAV917556 TKR917556 TUN917556 UEJ917556 UOF917556 UYB917556 VHX917556 VRT917556 WBP917556 WLL917556 WVH917556 C983092 IV983092 SR983092 ACN983092 AMJ983092 AWF983092 BGB983092 BPX983092 BZT983092 CJP983092 CTL983092 DDH983092 DND983092 DWZ983092 EGV983092 EQR983092 FAN983092 FKJ983092 FUF983092 GEB983092 GNX983092 GXT983092 HHP983092 HRL983092 IBH983092 ILD983092 IUZ983092 JEV983092 JOR983092 JYN983092 KIJ983092 KSF983092 LCB983092 LLX983092 LVT983092 MFP983092 MPL983092 MZH983092 NJD983092 NSZ983092 OCV983092 OMR983092 OWN983092 PGJ983092 PQF983092 QAB983092 QJX983092 QTT983092 RDP983092 RNL983092 RXH983092 SHD983092 SQZ983092 TAV983092 TKR983092 TUN983092 UEJ983092 UOF983092 UYB983092 VHX983092 VRT983092 WBP983092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50"/>
  <sheetViews>
    <sheetView topLeftCell="B4" workbookViewId="0">
      <selection activeCell="E32" sqref="E32"/>
    </sheetView>
  </sheetViews>
  <sheetFormatPr baseColWidth="10" defaultRowHeight="15" x14ac:dyDescent="0.25"/>
  <cols>
    <col min="1" max="1" width="3.140625" style="1" bestFit="1" customWidth="1"/>
    <col min="2" max="2" width="102.7109375" style="1" bestFit="1" customWidth="1"/>
    <col min="3" max="3" width="33.425781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8" style="1" customWidth="1"/>
    <col min="18" max="18" width="28.42578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5873</v>
      </c>
      <c r="D6" s="1443"/>
      <c r="E6" s="1443"/>
      <c r="F6" s="1443"/>
      <c r="G6" s="1443"/>
      <c r="H6" s="1443"/>
      <c r="I6" s="1443"/>
      <c r="J6" s="1443"/>
      <c r="K6" s="1443"/>
      <c r="L6" s="1443"/>
      <c r="M6" s="1443"/>
      <c r="N6" s="1444"/>
    </row>
    <row r="7" spans="2:16" ht="16.5" thickBot="1" x14ac:dyDescent="0.3">
      <c r="B7" s="3" t="s">
        <v>4</v>
      </c>
      <c r="C7" s="1443" t="s">
        <v>5828</v>
      </c>
      <c r="D7" s="1443"/>
      <c r="E7" s="1443"/>
      <c r="F7" s="1443"/>
      <c r="G7" s="1443"/>
      <c r="H7" s="1443"/>
      <c r="I7" s="1443"/>
      <c r="J7" s="1443"/>
      <c r="K7" s="1443"/>
      <c r="L7" s="1443"/>
      <c r="M7" s="1443"/>
      <c r="N7" s="1444"/>
    </row>
    <row r="8" spans="2:16" ht="16.5" thickBot="1" x14ac:dyDescent="0.3">
      <c r="B8" s="3" t="s">
        <v>6</v>
      </c>
      <c r="C8" s="1443" t="s">
        <v>5827</v>
      </c>
      <c r="D8" s="1443"/>
      <c r="E8" s="1443"/>
      <c r="F8" s="1443"/>
      <c r="G8" s="1443"/>
      <c r="H8" s="1443"/>
      <c r="I8" s="1443"/>
      <c r="J8" s="1443"/>
      <c r="K8" s="1443"/>
      <c r="L8" s="1443"/>
      <c r="M8" s="1443"/>
      <c r="N8" s="1444"/>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7</v>
      </c>
      <c r="D10" s="1415"/>
      <c r="E10" s="1416"/>
      <c r="F10" s="4"/>
      <c r="G10" s="4"/>
      <c r="H10" s="4"/>
      <c r="I10" s="4"/>
      <c r="J10" s="4"/>
      <c r="K10" s="4"/>
      <c r="L10" s="4"/>
      <c r="M10" s="4"/>
      <c r="N10" s="5"/>
    </row>
    <row r="11" spans="2:16" ht="16.5" thickBot="1" x14ac:dyDescent="0.3">
      <c r="B11" s="6" t="s">
        <v>10</v>
      </c>
      <c r="C11" s="281">
        <v>41978</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15" customHeight="1" x14ac:dyDescent="0.25">
      <c r="B14" s="1417" t="s">
        <v>11</v>
      </c>
      <c r="C14" s="1417"/>
      <c r="D14" s="760" t="s">
        <v>12</v>
      </c>
      <c r="E14" s="760" t="s">
        <v>13</v>
      </c>
      <c r="F14" s="760" t="s">
        <v>14</v>
      </c>
      <c r="G14" s="16"/>
      <c r="I14" s="17"/>
      <c r="J14" s="17"/>
      <c r="K14" s="17"/>
      <c r="L14" s="17"/>
      <c r="M14" s="17"/>
      <c r="N14" s="14"/>
    </row>
    <row r="15" spans="2:16" x14ac:dyDescent="0.25">
      <c r="B15" s="1417"/>
      <c r="C15" s="1417"/>
      <c r="D15" s="760">
        <v>7</v>
      </c>
      <c r="E15" s="18">
        <v>1836351992</v>
      </c>
      <c r="F15" s="357">
        <v>820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c r="E22" s="26">
        <v>1836351992</v>
      </c>
      <c r="F22" s="357">
        <v>820</v>
      </c>
      <c r="G22" s="20"/>
      <c r="H22" s="23"/>
      <c r="I22" s="13"/>
      <c r="J22" s="13"/>
      <c r="K22" s="13"/>
      <c r="L22" s="13"/>
      <c r="M22" s="13"/>
      <c r="N22" s="24"/>
    </row>
    <row r="23" spans="1:14" ht="30.75" thickBot="1" x14ac:dyDescent="0.3">
      <c r="A23" s="27"/>
      <c r="B23" s="28" t="s">
        <v>16</v>
      </c>
      <c r="C23" s="28" t="s">
        <v>17</v>
      </c>
      <c r="E23" s="17"/>
      <c r="F23" s="17"/>
      <c r="G23" s="17"/>
      <c r="H23" s="17"/>
      <c r="I23" s="29"/>
      <c r="J23" s="29"/>
      <c r="K23" s="29"/>
      <c r="L23" s="29"/>
      <c r="M23" s="29"/>
    </row>
    <row r="24" spans="1:14" ht="15.75" thickBot="1" x14ac:dyDescent="0.3">
      <c r="A24" s="30">
        <v>1</v>
      </c>
      <c r="C24" s="31">
        <f>+F22*0.8</f>
        <v>656</v>
      </c>
      <c r="D24" s="32"/>
      <c r="E24" s="33">
        <f>E22</f>
        <v>1836351992</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3600</v>
      </c>
      <c r="D30" s="41"/>
      <c r="E30"/>
      <c r="F30"/>
      <c r="G30"/>
      <c r="H30"/>
      <c r="I30" s="13"/>
      <c r="J30" s="13"/>
      <c r="K30" s="13"/>
      <c r="L30" s="13"/>
      <c r="M30" s="13"/>
      <c r="N30" s="14"/>
    </row>
    <row r="31" spans="1:14" x14ac:dyDescent="0.25">
      <c r="A31" s="36"/>
      <c r="B31" s="41" t="s">
        <v>24</v>
      </c>
      <c r="C31" s="746" t="s">
        <v>23</v>
      </c>
      <c r="D31" s="41"/>
      <c r="E31"/>
      <c r="F31"/>
      <c r="G31"/>
      <c r="H31"/>
      <c r="I31" s="13"/>
      <c r="J31" s="13"/>
      <c r="K31" s="13"/>
      <c r="L31" s="13"/>
      <c r="M31" s="13"/>
      <c r="N31" s="14"/>
    </row>
    <row r="32" spans="1:14" x14ac:dyDescent="0.25">
      <c r="A32" s="36"/>
      <c r="B32" s="41" t="s">
        <v>25</v>
      </c>
      <c r="C32" s="746"/>
      <c r="D32" s="746" t="s">
        <v>23</v>
      </c>
      <c r="E32"/>
      <c r="F32"/>
      <c r="G32"/>
      <c r="H32"/>
      <c r="I32" s="13"/>
      <c r="J32" s="13"/>
      <c r="K32" s="13"/>
      <c r="L32" s="13"/>
      <c r="M32" s="13"/>
      <c r="N32" s="14"/>
    </row>
    <row r="33" spans="1:17" x14ac:dyDescent="0.25">
      <c r="A33" s="36"/>
      <c r="B33" s="41" t="s">
        <v>26</v>
      </c>
      <c r="C33" s="41"/>
      <c r="D33" s="746"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40</v>
      </c>
      <c r="F40"/>
      <c r="G40"/>
      <c r="H40"/>
      <c r="I40" s="13"/>
      <c r="J40" s="13"/>
      <c r="K40" s="13"/>
      <c r="L40" s="13"/>
      <c r="M40" s="13"/>
      <c r="N40" s="14"/>
    </row>
    <row r="41" spans="1:17" ht="42.75" x14ac:dyDescent="0.25">
      <c r="A41" s="36"/>
      <c r="B41" s="43" t="s">
        <v>32</v>
      </c>
      <c r="C41" s="813">
        <v>60</v>
      </c>
      <c r="D41" s="746">
        <f>+F149</f>
        <v>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1" t="s">
        <v>5828</v>
      </c>
      <c r="C49" s="71" t="s">
        <v>5828</v>
      </c>
      <c r="D49" s="71" t="s">
        <v>442</v>
      </c>
      <c r="E49" s="76">
        <v>701820130248</v>
      </c>
      <c r="F49" s="73" t="s">
        <v>20</v>
      </c>
      <c r="G49" s="225">
        <v>1</v>
      </c>
      <c r="H49" s="226">
        <v>41332</v>
      </c>
      <c r="I49" s="226">
        <v>41639</v>
      </c>
      <c r="J49" s="74" t="s">
        <v>21</v>
      </c>
      <c r="K49" s="75">
        <v>10.029999999999999</v>
      </c>
      <c r="L49" s="75">
        <v>0</v>
      </c>
      <c r="M49" s="76">
        <v>860</v>
      </c>
      <c r="N49" s="76">
        <f>+M49*G49</f>
        <v>860</v>
      </c>
      <c r="O49" s="77">
        <v>1577192700</v>
      </c>
      <c r="P49" s="1378">
        <v>84.85</v>
      </c>
      <c r="Q49" s="65" t="s">
        <v>496</v>
      </c>
      <c r="R49" s="61"/>
      <c r="S49" s="61"/>
      <c r="T49" s="61"/>
      <c r="U49" s="61"/>
      <c r="V49" s="61"/>
      <c r="W49" s="61"/>
      <c r="X49" s="61"/>
      <c r="Y49" s="61"/>
      <c r="Z49" s="61"/>
    </row>
    <row r="50" spans="1:26" s="62" customFormat="1" ht="150" x14ac:dyDescent="0.25">
      <c r="A50" s="50">
        <f t="shared" ref="A50:A56" si="0">+A49+1</f>
        <v>2</v>
      </c>
      <c r="B50" s="71" t="s">
        <v>5827</v>
      </c>
      <c r="C50" s="72" t="s">
        <v>5827</v>
      </c>
      <c r="D50" s="71" t="s">
        <v>442</v>
      </c>
      <c r="E50" s="76">
        <v>701820100149</v>
      </c>
      <c r="F50" s="73" t="s">
        <v>20</v>
      </c>
      <c r="G50" s="228">
        <v>1</v>
      </c>
      <c r="H50" s="226">
        <v>40211</v>
      </c>
      <c r="I50" s="226">
        <v>40543</v>
      </c>
      <c r="J50" s="74" t="s">
        <v>21</v>
      </c>
      <c r="K50" s="75">
        <v>10.92</v>
      </c>
      <c r="L50" s="75">
        <v>0</v>
      </c>
      <c r="M50" s="76">
        <v>466</v>
      </c>
      <c r="N50" s="76">
        <f>+M50*G50</f>
        <v>466</v>
      </c>
      <c r="O50" s="77">
        <v>253951690</v>
      </c>
      <c r="P50" s="77" t="s">
        <v>5872</v>
      </c>
      <c r="Q50" s="248" t="s">
        <v>5871</v>
      </c>
      <c r="R50" s="61"/>
      <c r="S50" s="61"/>
      <c r="T50" s="61"/>
      <c r="U50" s="61"/>
      <c r="V50" s="61"/>
      <c r="W50" s="61"/>
      <c r="X50" s="61"/>
      <c r="Y50" s="61"/>
      <c r="Z50" s="61"/>
    </row>
    <row r="51" spans="1:26" s="62" customFormat="1" ht="150" x14ac:dyDescent="0.25">
      <c r="A51" s="50">
        <f t="shared" si="0"/>
        <v>3</v>
      </c>
      <c r="B51" s="71" t="s">
        <v>5827</v>
      </c>
      <c r="C51" s="71" t="s">
        <v>5827</v>
      </c>
      <c r="D51" s="71" t="s">
        <v>442</v>
      </c>
      <c r="E51" s="75">
        <v>701820120145</v>
      </c>
      <c r="F51" s="73" t="s">
        <v>20</v>
      </c>
      <c r="G51" s="228">
        <v>1</v>
      </c>
      <c r="H51" s="226">
        <v>40923</v>
      </c>
      <c r="I51" s="226">
        <v>41273</v>
      </c>
      <c r="J51" s="74" t="s">
        <v>21</v>
      </c>
      <c r="K51" s="75">
        <v>11.5</v>
      </c>
      <c r="L51" s="75">
        <v>0</v>
      </c>
      <c r="M51" s="76">
        <v>130</v>
      </c>
      <c r="N51" s="76">
        <f>+M51*G51</f>
        <v>130</v>
      </c>
      <c r="O51" s="77">
        <v>75888133</v>
      </c>
      <c r="P51" s="1378" t="s">
        <v>5870</v>
      </c>
      <c r="Q51" s="248" t="s">
        <v>5869</v>
      </c>
      <c r="R51" s="61"/>
      <c r="S51" s="61"/>
      <c r="T51" s="61"/>
      <c r="U51" s="61"/>
      <c r="V51" s="61"/>
      <c r="W51" s="61"/>
      <c r="X51" s="61"/>
      <c r="Y51" s="61"/>
      <c r="Z51" s="61"/>
    </row>
    <row r="52" spans="1:26" s="62" customFormat="1" x14ac:dyDescent="0.25">
      <c r="A52" s="50">
        <f t="shared" si="0"/>
        <v>4</v>
      </c>
      <c r="B52" s="71"/>
      <c r="C52" s="72"/>
      <c r="D52" s="71"/>
      <c r="E52" s="228"/>
      <c r="F52" s="73"/>
      <c r="G52" s="73"/>
      <c r="H52" s="73"/>
      <c r="I52" s="74"/>
      <c r="J52" s="74"/>
      <c r="K52" s="74"/>
      <c r="L52" s="74"/>
      <c r="M52" s="75"/>
      <c r="N52" s="75"/>
      <c r="O52" s="77"/>
      <c r="P52" s="77"/>
      <c r="Q52" s="65"/>
      <c r="R52" s="61"/>
      <c r="S52" s="61"/>
      <c r="T52" s="61"/>
      <c r="U52" s="61"/>
      <c r="V52" s="61"/>
      <c r="W52" s="61"/>
      <c r="X52" s="61"/>
      <c r="Y52" s="61"/>
      <c r="Z52" s="61"/>
    </row>
    <row r="53" spans="1:26" s="62" customFormat="1" x14ac:dyDescent="0.25">
      <c r="A53" s="50">
        <f t="shared" si="0"/>
        <v>5</v>
      </c>
      <c r="B53" s="71"/>
      <c r="C53" s="72"/>
      <c r="D53" s="71"/>
      <c r="E53" s="228"/>
      <c r="F53" s="73"/>
      <c r="G53" s="73"/>
      <c r="H53" s="73"/>
      <c r="I53" s="74"/>
      <c r="J53" s="74"/>
      <c r="K53" s="74"/>
      <c r="L53" s="74"/>
      <c r="M53" s="75"/>
      <c r="N53" s="75"/>
      <c r="O53" s="77"/>
      <c r="P53" s="77"/>
      <c r="Q53" s="65"/>
      <c r="R53" s="61"/>
      <c r="S53" s="61"/>
      <c r="T53" s="61"/>
      <c r="U53" s="61"/>
      <c r="V53" s="61"/>
      <c r="W53" s="61"/>
      <c r="X53" s="61"/>
      <c r="Y53" s="61"/>
      <c r="Z53" s="61"/>
    </row>
    <row r="54" spans="1:26" s="62" customFormat="1" x14ac:dyDescent="0.25">
      <c r="A54" s="50">
        <f t="shared" si="0"/>
        <v>6</v>
      </c>
      <c r="B54" s="71"/>
      <c r="C54" s="72"/>
      <c r="D54" s="71"/>
      <c r="E54" s="228"/>
      <c r="F54" s="73"/>
      <c r="G54" s="73"/>
      <c r="H54" s="73"/>
      <c r="I54" s="74"/>
      <c r="J54" s="74"/>
      <c r="K54" s="74"/>
      <c r="L54" s="74"/>
      <c r="M54" s="75"/>
      <c r="N54" s="75"/>
      <c r="O54" s="77"/>
      <c r="P54" s="77"/>
      <c r="Q54" s="65"/>
      <c r="R54" s="61"/>
      <c r="S54" s="61"/>
      <c r="T54" s="61"/>
      <c r="U54" s="61"/>
      <c r="V54" s="61"/>
      <c r="W54" s="61"/>
      <c r="X54" s="61"/>
      <c r="Y54" s="61"/>
      <c r="Z54" s="61"/>
    </row>
    <row r="55" spans="1:26" s="62" customFormat="1" x14ac:dyDescent="0.25">
      <c r="A55" s="50">
        <f t="shared" si="0"/>
        <v>7</v>
      </c>
      <c r="B55" s="71"/>
      <c r="C55" s="72"/>
      <c r="D55" s="71"/>
      <c r="E55" s="228"/>
      <c r="F55" s="73"/>
      <c r="G55" s="73"/>
      <c r="H55" s="73"/>
      <c r="I55" s="74"/>
      <c r="J55" s="74"/>
      <c r="K55" s="74"/>
      <c r="L55" s="74"/>
      <c r="M55" s="75"/>
      <c r="N55" s="75"/>
      <c r="O55" s="77"/>
      <c r="P55" s="77"/>
      <c r="Q55" s="65"/>
      <c r="R55" s="61"/>
      <c r="S55" s="61"/>
      <c r="T55" s="61"/>
      <c r="U55" s="61"/>
      <c r="V55" s="61"/>
      <c r="W55" s="61"/>
      <c r="X55" s="61"/>
      <c r="Y55" s="61"/>
      <c r="Z55" s="61"/>
    </row>
    <row r="56" spans="1:26" s="62" customFormat="1" x14ac:dyDescent="0.25">
      <c r="A56" s="50">
        <f t="shared" si="0"/>
        <v>8</v>
      </c>
      <c r="B56" s="71"/>
      <c r="C56" s="72"/>
      <c r="D56" s="71"/>
      <c r="E56" s="228"/>
      <c r="F56" s="73"/>
      <c r="G56" s="73"/>
      <c r="H56" s="73"/>
      <c r="I56" s="74"/>
      <c r="J56" s="74"/>
      <c r="K56" s="74"/>
      <c r="L56" s="74"/>
      <c r="M56" s="75"/>
      <c r="N56" s="75"/>
      <c r="O56" s="77"/>
      <c r="P56" s="77"/>
      <c r="Q56" s="65"/>
      <c r="R56" s="61"/>
      <c r="S56" s="61"/>
      <c r="T56" s="61"/>
      <c r="U56" s="61"/>
      <c r="V56" s="61"/>
      <c r="W56" s="61"/>
      <c r="X56" s="61"/>
      <c r="Y56" s="61"/>
      <c r="Z56" s="61"/>
    </row>
    <row r="57" spans="1:26" s="62" customFormat="1" x14ac:dyDescent="0.25">
      <c r="A57" s="50"/>
      <c r="B57" s="78" t="s">
        <v>30</v>
      </c>
      <c r="C57" s="72"/>
      <c r="D57" s="71"/>
      <c r="E57" s="228"/>
      <c r="F57" s="73"/>
      <c r="G57" s="73"/>
      <c r="H57" s="73"/>
      <c r="I57" s="74"/>
      <c r="J57" s="74"/>
      <c r="K57" s="79">
        <f>SUM(K49:K56)</f>
        <v>32.450000000000003</v>
      </c>
      <c r="L57" s="79">
        <f>SUM(L49:L56)</f>
        <v>0</v>
      </c>
      <c r="M57" s="251"/>
      <c r="N57" s="79"/>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f>+K57</f>
        <v>32.450000000000003</v>
      </c>
      <c r="D61" s="740" t="s">
        <v>23</v>
      </c>
      <c r="E61" s="88"/>
      <c r="F61" s="89"/>
      <c r="G61" s="89"/>
      <c r="H61" s="89"/>
      <c r="I61" s="89"/>
      <c r="J61" s="89"/>
      <c r="K61" s="89"/>
      <c r="L61" s="89"/>
      <c r="M61" s="89"/>
    </row>
    <row r="62" spans="1:26" s="82" customFormat="1" x14ac:dyDescent="0.25">
      <c r="B62" s="86" t="s">
        <v>62</v>
      </c>
      <c r="C62" s="87" t="s">
        <v>5868</v>
      </c>
      <c r="D62" s="740" t="s">
        <v>23</v>
      </c>
      <c r="E62" s="88"/>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105"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ht="45" customHeight="1" x14ac:dyDescent="0.25">
      <c r="B69" s="94" t="s">
        <v>5858</v>
      </c>
      <c r="C69" s="94" t="s">
        <v>3684</v>
      </c>
      <c r="D69" s="107" t="s">
        <v>5867</v>
      </c>
      <c r="E69" s="740">
        <v>180</v>
      </c>
      <c r="F69" s="96" t="s">
        <v>368</v>
      </c>
      <c r="G69" s="96" t="s">
        <v>368</v>
      </c>
      <c r="H69" s="96" t="s">
        <v>368</v>
      </c>
      <c r="I69" s="97" t="s">
        <v>1150</v>
      </c>
      <c r="J69" s="97" t="s">
        <v>20</v>
      </c>
      <c r="K69" s="41" t="s">
        <v>20</v>
      </c>
      <c r="L69" s="41" t="s">
        <v>20</v>
      </c>
      <c r="M69" s="41" t="s">
        <v>20</v>
      </c>
      <c r="N69" s="41" t="s">
        <v>20</v>
      </c>
      <c r="O69" s="1390" t="s">
        <v>5856</v>
      </c>
      <c r="P69" s="1391"/>
      <c r="Q69" s="41" t="s">
        <v>21</v>
      </c>
    </row>
    <row r="70" spans="2:17" ht="30" customHeight="1" x14ac:dyDescent="0.25">
      <c r="B70" s="94" t="s">
        <v>5866</v>
      </c>
      <c r="C70" s="94" t="s">
        <v>3684</v>
      </c>
      <c r="D70" s="757" t="s">
        <v>5865</v>
      </c>
      <c r="E70" s="740">
        <v>50</v>
      </c>
      <c r="F70" s="96" t="s">
        <v>368</v>
      </c>
      <c r="G70" s="96" t="s">
        <v>368</v>
      </c>
      <c r="H70" s="96" t="s">
        <v>368</v>
      </c>
      <c r="I70" s="97" t="s">
        <v>1150</v>
      </c>
      <c r="J70" s="97" t="s">
        <v>20</v>
      </c>
      <c r="K70" s="41" t="s">
        <v>20</v>
      </c>
      <c r="L70" s="41" t="s">
        <v>20</v>
      </c>
      <c r="M70" s="41" t="s">
        <v>20</v>
      </c>
      <c r="N70" s="41" t="s">
        <v>20</v>
      </c>
      <c r="O70" s="1390" t="s">
        <v>5856</v>
      </c>
      <c r="P70" s="1391"/>
      <c r="Q70" s="41" t="s">
        <v>21</v>
      </c>
    </row>
    <row r="71" spans="2:17" ht="15" customHeight="1" x14ac:dyDescent="0.25">
      <c r="B71" s="94" t="s">
        <v>5864</v>
      </c>
      <c r="C71" s="94" t="s">
        <v>5863</v>
      </c>
      <c r="D71" s="95" t="s">
        <v>5862</v>
      </c>
      <c r="E71" s="740">
        <v>196</v>
      </c>
      <c r="F71" s="96" t="s">
        <v>368</v>
      </c>
      <c r="G71" s="96" t="s">
        <v>368</v>
      </c>
      <c r="H71" s="96" t="s">
        <v>1150</v>
      </c>
      <c r="I71" s="97" t="s">
        <v>368</v>
      </c>
      <c r="J71" s="97" t="s">
        <v>20</v>
      </c>
      <c r="K71" s="41" t="s">
        <v>20</v>
      </c>
      <c r="L71" s="41" t="s">
        <v>20</v>
      </c>
      <c r="M71" s="41" t="s">
        <v>20</v>
      </c>
      <c r="N71" s="41" t="s">
        <v>20</v>
      </c>
      <c r="O71" s="1390" t="s">
        <v>5856</v>
      </c>
      <c r="P71" s="1391"/>
      <c r="Q71" s="41" t="s">
        <v>21</v>
      </c>
    </row>
    <row r="72" spans="2:17" ht="30" customHeight="1" x14ac:dyDescent="0.25">
      <c r="B72" s="94" t="s">
        <v>5861</v>
      </c>
      <c r="C72" s="94" t="s">
        <v>5860</v>
      </c>
      <c r="D72" s="757" t="s">
        <v>5859</v>
      </c>
      <c r="E72" s="740">
        <v>128</v>
      </c>
      <c r="F72" s="96" t="s">
        <v>368</v>
      </c>
      <c r="G72" s="96" t="s">
        <v>368</v>
      </c>
      <c r="H72" s="96" t="s">
        <v>368</v>
      </c>
      <c r="I72" s="97" t="s">
        <v>1150</v>
      </c>
      <c r="J72" s="97" t="s">
        <v>20</v>
      </c>
      <c r="K72" s="41" t="s">
        <v>20</v>
      </c>
      <c r="L72" s="41" t="s">
        <v>20</v>
      </c>
      <c r="M72" s="41" t="s">
        <v>20</v>
      </c>
      <c r="N72" s="41" t="s">
        <v>20</v>
      </c>
      <c r="O72" s="1390" t="s">
        <v>5856</v>
      </c>
      <c r="P72" s="1391"/>
      <c r="Q72" s="41" t="s">
        <v>21</v>
      </c>
    </row>
    <row r="73" spans="2:17" ht="30" customHeight="1" x14ac:dyDescent="0.25">
      <c r="B73" s="94" t="s">
        <v>5858</v>
      </c>
      <c r="C73" s="94" t="s">
        <v>3684</v>
      </c>
      <c r="D73" s="757" t="s">
        <v>5857</v>
      </c>
      <c r="E73" s="740">
        <v>266</v>
      </c>
      <c r="F73" s="96" t="s">
        <v>368</v>
      </c>
      <c r="G73" s="96" t="s">
        <v>368</v>
      </c>
      <c r="H73" s="96" t="s">
        <v>368</v>
      </c>
      <c r="I73" s="97" t="s">
        <v>1150</v>
      </c>
      <c r="J73" s="97" t="s">
        <v>20</v>
      </c>
      <c r="K73" s="41" t="s">
        <v>20</v>
      </c>
      <c r="L73" s="41" t="s">
        <v>20</v>
      </c>
      <c r="M73" s="41" t="s">
        <v>20</v>
      </c>
      <c r="N73" s="41" t="s">
        <v>20</v>
      </c>
      <c r="O73" s="1390" t="s">
        <v>5856</v>
      </c>
      <c r="P73" s="1391"/>
      <c r="Q73" s="41" t="s">
        <v>21</v>
      </c>
    </row>
    <row r="74" spans="2:17" x14ac:dyDescent="0.25">
      <c r="B74" s="94"/>
      <c r="C74" s="94"/>
      <c r="D74" s="95"/>
      <c r="E74" s="95"/>
      <c r="F74" s="96"/>
      <c r="G74" s="96"/>
      <c r="H74" s="96"/>
      <c r="I74" s="97"/>
      <c r="J74" s="97"/>
      <c r="K74" s="41"/>
      <c r="L74" s="41"/>
      <c r="M74" s="41"/>
      <c r="N74" s="41"/>
      <c r="O74" s="1410"/>
      <c r="P74" s="1411"/>
      <c r="Q74" s="41"/>
    </row>
    <row r="75" spans="2:17" x14ac:dyDescent="0.25">
      <c r="B75" s="41"/>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18" ht="27" thickBot="1" x14ac:dyDescent="0.3">
      <c r="B81" s="1393" t="s">
        <v>86</v>
      </c>
      <c r="C81" s="1394"/>
      <c r="D81" s="1394"/>
      <c r="E81" s="1394"/>
      <c r="F81" s="1394"/>
      <c r="G81" s="1394"/>
      <c r="H81" s="1394"/>
      <c r="I81" s="1394"/>
      <c r="J81" s="1394"/>
      <c r="K81" s="1394"/>
      <c r="L81" s="1394"/>
      <c r="M81" s="1394"/>
      <c r="N81" s="1395"/>
    </row>
    <row r="86" spans="2:18"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18" ht="75" customHeight="1" x14ac:dyDescent="0.25">
      <c r="B87" s="1577" t="s">
        <v>5855</v>
      </c>
      <c r="C87" s="1577" t="s">
        <v>3969</v>
      </c>
      <c r="D87" s="1577" t="s">
        <v>5854</v>
      </c>
      <c r="E87" s="1403">
        <v>33173743</v>
      </c>
      <c r="F87" s="1403" t="s">
        <v>520</v>
      </c>
      <c r="G87" s="1577" t="s">
        <v>533</v>
      </c>
      <c r="H87" s="1522"/>
      <c r="I87" s="1445">
        <v>105995</v>
      </c>
      <c r="J87" s="803" t="s">
        <v>5832</v>
      </c>
      <c r="K87" s="107" t="s">
        <v>5853</v>
      </c>
      <c r="L87" s="107" t="s">
        <v>5850</v>
      </c>
      <c r="M87" s="1403" t="s">
        <v>20</v>
      </c>
      <c r="N87" s="1403" t="s">
        <v>21</v>
      </c>
      <c r="O87" s="1403" t="s">
        <v>21</v>
      </c>
      <c r="P87" s="1587" t="s">
        <v>5852</v>
      </c>
      <c r="Q87" s="1588"/>
    </row>
    <row r="88" spans="2:18" ht="75" customHeight="1" x14ac:dyDescent="0.25">
      <c r="B88" s="1579"/>
      <c r="C88" s="1579"/>
      <c r="D88" s="1579"/>
      <c r="E88" s="1404"/>
      <c r="F88" s="1404"/>
      <c r="G88" s="1579"/>
      <c r="H88" s="1517"/>
      <c r="I88" s="1446"/>
      <c r="J88" s="803" t="s">
        <v>5832</v>
      </c>
      <c r="K88" s="480" t="s">
        <v>5851</v>
      </c>
      <c r="L88" s="107" t="s">
        <v>5850</v>
      </c>
      <c r="M88" s="1404"/>
      <c r="N88" s="1404"/>
      <c r="O88" s="1404"/>
      <c r="P88" s="1587" t="s">
        <v>5849</v>
      </c>
      <c r="Q88" s="1588"/>
    </row>
    <row r="89" spans="2:18" ht="60" customHeight="1" x14ac:dyDescent="0.25">
      <c r="B89" s="1577" t="s">
        <v>5836</v>
      </c>
      <c r="C89" s="1392" t="s">
        <v>3969</v>
      </c>
      <c r="D89" s="1392" t="s">
        <v>3867</v>
      </c>
      <c r="E89" s="1389">
        <v>92518237</v>
      </c>
      <c r="F89" s="1392" t="s">
        <v>1753</v>
      </c>
      <c r="G89" s="1392" t="s">
        <v>632</v>
      </c>
      <c r="H89" s="1575"/>
      <c r="I89" s="1576"/>
      <c r="J89" s="739" t="s">
        <v>5848</v>
      </c>
      <c r="K89" s="97"/>
      <c r="L89" s="757" t="s">
        <v>5847</v>
      </c>
      <c r="M89" s="1389" t="s">
        <v>235</v>
      </c>
      <c r="N89" s="1389" t="s">
        <v>21</v>
      </c>
      <c r="O89" s="1403" t="s">
        <v>21</v>
      </c>
      <c r="P89" s="1581" t="s">
        <v>5846</v>
      </c>
      <c r="Q89" s="1582"/>
    </row>
    <row r="90" spans="2:18" ht="30" customHeight="1" x14ac:dyDescent="0.25">
      <c r="B90" s="1578"/>
      <c r="C90" s="1392"/>
      <c r="D90" s="1392"/>
      <c r="E90" s="1389"/>
      <c r="F90" s="1392"/>
      <c r="G90" s="1392"/>
      <c r="H90" s="1575"/>
      <c r="I90" s="1576"/>
      <c r="J90" s="739" t="s">
        <v>3862</v>
      </c>
      <c r="K90" s="107" t="s">
        <v>5845</v>
      </c>
      <c r="L90" s="757" t="s">
        <v>5844</v>
      </c>
      <c r="M90" s="1389"/>
      <c r="N90" s="1389"/>
      <c r="O90" s="1397"/>
      <c r="P90" s="1583"/>
      <c r="Q90" s="1584"/>
      <c r="R90" s="1580"/>
    </row>
    <row r="91" spans="2:18" ht="45" x14ac:dyDescent="0.25">
      <c r="B91" s="1578"/>
      <c r="C91" s="1392"/>
      <c r="D91" s="1392"/>
      <c r="E91" s="1389"/>
      <c r="F91" s="1392"/>
      <c r="G91" s="1392"/>
      <c r="H91" s="1575"/>
      <c r="I91" s="1576"/>
      <c r="J91" s="739" t="s">
        <v>5843</v>
      </c>
      <c r="K91" s="107" t="s">
        <v>5842</v>
      </c>
      <c r="L91" s="41" t="s">
        <v>5841</v>
      </c>
      <c r="M91" s="1389"/>
      <c r="N91" s="1389"/>
      <c r="O91" s="1397"/>
      <c r="P91" s="1583"/>
      <c r="Q91" s="1584"/>
      <c r="R91" s="1580"/>
    </row>
    <row r="92" spans="2:18" ht="30" x14ac:dyDescent="0.25">
      <c r="B92" s="1578"/>
      <c r="C92" s="1392"/>
      <c r="D92" s="1392"/>
      <c r="E92" s="1389"/>
      <c r="F92" s="1392"/>
      <c r="G92" s="1392"/>
      <c r="H92" s="1575"/>
      <c r="I92" s="1576"/>
      <c r="J92" s="757" t="s">
        <v>5840</v>
      </c>
      <c r="K92" s="97"/>
      <c r="L92" s="746" t="s">
        <v>1064</v>
      </c>
      <c r="M92" s="1389"/>
      <c r="N92" s="1389"/>
      <c r="O92" s="1397"/>
      <c r="P92" s="1583"/>
      <c r="Q92" s="1584"/>
      <c r="R92" s="1580"/>
    </row>
    <row r="93" spans="2:18" ht="150" x14ac:dyDescent="0.25">
      <c r="B93" s="1579"/>
      <c r="C93" s="1392"/>
      <c r="D93" s="1392"/>
      <c r="E93" s="1389"/>
      <c r="F93" s="1392"/>
      <c r="G93" s="1392"/>
      <c r="H93" s="1575"/>
      <c r="I93" s="1576"/>
      <c r="J93" s="757" t="s">
        <v>5839</v>
      </c>
      <c r="K93" s="107" t="s">
        <v>5838</v>
      </c>
      <c r="L93" s="757" t="s">
        <v>5837</v>
      </c>
      <c r="M93" s="1389"/>
      <c r="N93" s="1389"/>
      <c r="O93" s="1404"/>
      <c r="P93" s="1585"/>
      <c r="Q93" s="1586"/>
      <c r="R93" s="1580"/>
    </row>
    <row r="94" spans="2:18" ht="90" customHeight="1" x14ac:dyDescent="0.25">
      <c r="B94" s="41" t="s">
        <v>5836</v>
      </c>
      <c r="C94" s="41" t="s">
        <v>3969</v>
      </c>
      <c r="D94" s="739" t="s">
        <v>5835</v>
      </c>
      <c r="E94" s="41">
        <v>22884395</v>
      </c>
      <c r="F94" s="41" t="s">
        <v>5834</v>
      </c>
      <c r="G94" s="739" t="s">
        <v>5833</v>
      </c>
      <c r="H94" s="41"/>
      <c r="I94" s="41"/>
      <c r="J94" s="249" t="s">
        <v>5832</v>
      </c>
      <c r="K94" s="248" t="s">
        <v>5831</v>
      </c>
      <c r="L94" s="249" t="s">
        <v>5830</v>
      </c>
      <c r="M94" s="746" t="s">
        <v>20</v>
      </c>
      <c r="N94" s="746" t="s">
        <v>21</v>
      </c>
      <c r="O94" s="41" t="s">
        <v>21</v>
      </c>
      <c r="P94" s="1390" t="s">
        <v>5829</v>
      </c>
      <c r="Q94" s="1391"/>
    </row>
    <row r="95" spans="2:18" ht="15.75" thickBot="1" x14ac:dyDescent="0.3"/>
    <row r="96" spans="2:18" ht="27" thickBot="1" x14ac:dyDescent="0.3">
      <c r="B96" s="1393" t="s">
        <v>143</v>
      </c>
      <c r="C96" s="1394"/>
      <c r="D96" s="1394"/>
      <c r="E96" s="1394"/>
      <c r="F96" s="1394"/>
      <c r="G96" s="1394"/>
      <c r="H96" s="1394"/>
      <c r="I96" s="1394"/>
      <c r="J96" s="1394"/>
      <c r="K96" s="1394"/>
      <c r="L96" s="1394"/>
      <c r="M96" s="1394"/>
      <c r="N96" s="1395"/>
    </row>
    <row r="99" spans="1:26" ht="30" x14ac:dyDescent="0.25">
      <c r="B99" s="92" t="s">
        <v>19</v>
      </c>
      <c r="C99" s="92" t="s">
        <v>144</v>
      </c>
      <c r="D99" s="1387" t="s">
        <v>77</v>
      </c>
      <c r="E99" s="1388"/>
    </row>
    <row r="100" spans="1:26" x14ac:dyDescent="0.25">
      <c r="B100" s="120" t="s">
        <v>145</v>
      </c>
      <c r="C100" s="746" t="s">
        <v>20</v>
      </c>
      <c r="D100" s="1389"/>
      <c r="E100" s="1389"/>
    </row>
    <row r="103" spans="1:26" ht="26.25" x14ac:dyDescent="0.25">
      <c r="B103" s="1408" t="s">
        <v>146</v>
      </c>
      <c r="C103" s="1409"/>
      <c r="D103" s="1409"/>
      <c r="E103" s="1409"/>
      <c r="F103" s="1409"/>
      <c r="G103" s="1409"/>
      <c r="H103" s="1409"/>
      <c r="I103" s="1409"/>
      <c r="J103" s="1409"/>
      <c r="K103" s="1409"/>
      <c r="L103" s="1409"/>
      <c r="M103" s="1409"/>
      <c r="N103" s="1409"/>
      <c r="O103" s="1409"/>
      <c r="P103" s="1409"/>
    </row>
    <row r="105" spans="1:26" ht="15.75" thickBot="1" x14ac:dyDescent="0.3"/>
    <row r="106" spans="1:26" ht="27" thickBot="1" x14ac:dyDescent="0.3">
      <c r="B106" s="1393" t="s">
        <v>147</v>
      </c>
      <c r="C106" s="1394"/>
      <c r="D106" s="1394"/>
      <c r="E106" s="1394"/>
      <c r="F106" s="1394"/>
      <c r="G106" s="1394"/>
      <c r="H106" s="1394"/>
      <c r="I106" s="1394"/>
      <c r="J106" s="1394"/>
      <c r="K106" s="1394"/>
      <c r="L106" s="1394"/>
      <c r="M106" s="1394"/>
      <c r="N106" s="1395"/>
    </row>
    <row r="108" spans="1:26" ht="15.75" thickBot="1" x14ac:dyDescent="0.3">
      <c r="M108" s="46"/>
      <c r="N108" s="46"/>
    </row>
    <row r="109" spans="1:26" s="13" customFormat="1" ht="60" x14ac:dyDescent="0.25">
      <c r="B109" s="47" t="s">
        <v>35</v>
      </c>
      <c r="C109" s="47" t="s">
        <v>36</v>
      </c>
      <c r="D109" s="47" t="s">
        <v>37</v>
      </c>
      <c r="E109" s="47" t="s">
        <v>38</v>
      </c>
      <c r="F109" s="47" t="s">
        <v>39</v>
      </c>
      <c r="G109" s="47" t="s">
        <v>40</v>
      </c>
      <c r="H109" s="47" t="s">
        <v>41</v>
      </c>
      <c r="I109" s="47" t="s">
        <v>42</v>
      </c>
      <c r="J109" s="47" t="s">
        <v>43</v>
      </c>
      <c r="K109" s="47" t="s">
        <v>44</v>
      </c>
      <c r="L109" s="47" t="s">
        <v>45</v>
      </c>
      <c r="M109" s="48" t="s">
        <v>46</v>
      </c>
      <c r="N109" s="47" t="s">
        <v>47</v>
      </c>
      <c r="O109" s="47" t="s">
        <v>48</v>
      </c>
      <c r="P109" s="49" t="s">
        <v>49</v>
      </c>
      <c r="Q109" s="49" t="s">
        <v>50</v>
      </c>
    </row>
    <row r="110" spans="1:26" s="62" customFormat="1" ht="30" x14ac:dyDescent="0.25">
      <c r="A110" s="50">
        <v>1</v>
      </c>
      <c r="B110" s="71" t="s">
        <v>5828</v>
      </c>
      <c r="C110" s="71" t="s">
        <v>5828</v>
      </c>
      <c r="D110" s="71" t="s">
        <v>442</v>
      </c>
      <c r="E110" s="76">
        <v>701820130247</v>
      </c>
      <c r="F110" s="73" t="s">
        <v>20</v>
      </c>
      <c r="G110" s="225">
        <v>1</v>
      </c>
      <c r="H110" s="226">
        <v>41332</v>
      </c>
      <c r="I110" s="226">
        <v>41639</v>
      </c>
      <c r="J110" s="74" t="s">
        <v>21</v>
      </c>
      <c r="K110" s="75">
        <v>10.029999999999999</v>
      </c>
      <c r="L110" s="75">
        <v>0</v>
      </c>
      <c r="M110" s="76">
        <v>367</v>
      </c>
      <c r="N110" s="76">
        <f>+M110*G110</f>
        <v>367</v>
      </c>
      <c r="O110" s="77">
        <v>781922400</v>
      </c>
      <c r="P110" s="1377">
        <v>197</v>
      </c>
      <c r="Q110" s="65" t="s">
        <v>496</v>
      </c>
      <c r="R110" s="61"/>
      <c r="S110" s="61"/>
      <c r="T110" s="61"/>
      <c r="U110" s="61"/>
      <c r="V110" s="61"/>
      <c r="W110" s="61"/>
      <c r="X110" s="61"/>
      <c r="Y110" s="61"/>
      <c r="Z110" s="61"/>
    </row>
    <row r="111" spans="1:26" s="62" customFormat="1" ht="30" x14ac:dyDescent="0.25">
      <c r="A111" s="50">
        <f t="shared" ref="A111:A117" si="1">+A110+1</f>
        <v>2</v>
      </c>
      <c r="B111" s="71" t="s">
        <v>5828</v>
      </c>
      <c r="C111" s="71" t="s">
        <v>5828</v>
      </c>
      <c r="D111" s="71" t="s">
        <v>442</v>
      </c>
      <c r="E111" s="76">
        <v>701820130256</v>
      </c>
      <c r="F111" s="73" t="s">
        <v>20</v>
      </c>
      <c r="G111" s="228">
        <v>1</v>
      </c>
      <c r="H111" s="226">
        <v>41337</v>
      </c>
      <c r="I111" s="226">
        <v>41639</v>
      </c>
      <c r="J111" s="74" t="s">
        <v>21</v>
      </c>
      <c r="K111" s="75">
        <v>9.86</v>
      </c>
      <c r="L111" s="75">
        <v>0</v>
      </c>
      <c r="M111" s="76">
        <v>150</v>
      </c>
      <c r="N111" s="76">
        <f>+M111*G111</f>
        <v>150</v>
      </c>
      <c r="O111" s="77">
        <v>379102500</v>
      </c>
      <c r="P111" s="77">
        <v>198</v>
      </c>
      <c r="Q111" s="65" t="s">
        <v>496</v>
      </c>
      <c r="R111" s="61"/>
      <c r="S111" s="61"/>
      <c r="T111" s="61"/>
      <c r="U111" s="61"/>
      <c r="V111" s="61"/>
      <c r="W111" s="61"/>
      <c r="X111" s="61"/>
      <c r="Y111" s="61"/>
      <c r="Z111" s="61"/>
    </row>
    <row r="112" spans="1:26" s="62" customFormat="1" ht="30" x14ac:dyDescent="0.25">
      <c r="A112" s="50">
        <f t="shared" si="1"/>
        <v>3</v>
      </c>
      <c r="B112" s="71" t="s">
        <v>5827</v>
      </c>
      <c r="C112" s="71" t="s">
        <v>5827</v>
      </c>
      <c r="D112" s="71" t="s">
        <v>442</v>
      </c>
      <c r="E112" s="76">
        <v>701820110142</v>
      </c>
      <c r="F112" s="73" t="s">
        <v>20</v>
      </c>
      <c r="G112" s="228">
        <v>1</v>
      </c>
      <c r="H112" s="226">
        <v>40557</v>
      </c>
      <c r="I112" s="226">
        <v>40908</v>
      </c>
      <c r="J112" s="74" t="s">
        <v>21</v>
      </c>
      <c r="K112" s="75">
        <v>11.53</v>
      </c>
      <c r="L112" s="75">
        <v>0</v>
      </c>
      <c r="M112" s="76">
        <v>648</v>
      </c>
      <c r="N112" s="76">
        <v>648</v>
      </c>
      <c r="O112" s="77">
        <v>352908808</v>
      </c>
      <c r="P112" s="1377">
        <v>209</v>
      </c>
      <c r="Q112" s="120" t="s">
        <v>496</v>
      </c>
      <c r="R112" s="61"/>
      <c r="S112" s="61"/>
      <c r="T112" s="61"/>
      <c r="U112" s="61"/>
      <c r="V112" s="61"/>
      <c r="W112" s="61"/>
      <c r="X112" s="61"/>
      <c r="Y112" s="61"/>
      <c r="Z112" s="61"/>
    </row>
    <row r="113" spans="1:26" s="62" customFormat="1" ht="30" x14ac:dyDescent="0.25">
      <c r="A113" s="50">
        <f t="shared" si="1"/>
        <v>4</v>
      </c>
      <c r="B113" s="71" t="s">
        <v>5827</v>
      </c>
      <c r="C113" s="71" t="s">
        <v>5827</v>
      </c>
      <c r="D113" s="71" t="s">
        <v>442</v>
      </c>
      <c r="E113" s="75">
        <v>701820141.30999994</v>
      </c>
      <c r="F113" s="73" t="s">
        <v>20</v>
      </c>
      <c r="G113" s="228">
        <v>1</v>
      </c>
      <c r="H113" s="226">
        <v>41660</v>
      </c>
      <c r="I113" s="226">
        <v>41912</v>
      </c>
      <c r="J113" s="74" t="s">
        <v>21</v>
      </c>
      <c r="K113" s="75">
        <v>8.3000000000000007</v>
      </c>
      <c r="L113" s="75">
        <v>0</v>
      </c>
      <c r="M113" s="76">
        <v>364</v>
      </c>
      <c r="N113" s="76">
        <v>364</v>
      </c>
      <c r="O113" s="77">
        <v>234213308</v>
      </c>
      <c r="P113" s="77">
        <v>222</v>
      </c>
      <c r="Q113" s="120" t="s">
        <v>496</v>
      </c>
      <c r="R113" s="61"/>
      <c r="S113" s="61"/>
      <c r="T113" s="61"/>
      <c r="U113" s="61"/>
      <c r="V113" s="61"/>
      <c r="W113" s="61"/>
      <c r="X113" s="61"/>
      <c r="Y113" s="61"/>
      <c r="Z113" s="61"/>
    </row>
    <row r="114" spans="1:26" s="62" customFormat="1" x14ac:dyDescent="0.25">
      <c r="A114" s="50">
        <f t="shared" si="1"/>
        <v>5</v>
      </c>
      <c r="B114" s="71"/>
      <c r="C114" s="72"/>
      <c r="D114" s="71"/>
      <c r="E114" s="228"/>
      <c r="F114" s="73"/>
      <c r="G114" s="73"/>
      <c r="H114" s="73"/>
      <c r="I114" s="74"/>
      <c r="J114" s="74"/>
      <c r="K114" s="74"/>
      <c r="L114" s="74"/>
      <c r="M114" s="75"/>
      <c r="N114" s="75"/>
      <c r="O114" s="77"/>
      <c r="P114" s="77"/>
      <c r="Q114" s="65"/>
      <c r="R114" s="61"/>
      <c r="S114" s="61"/>
      <c r="T114" s="61"/>
      <c r="U114" s="61"/>
      <c r="V114" s="61"/>
      <c r="W114" s="61"/>
      <c r="X114" s="61"/>
      <c r="Y114" s="61"/>
      <c r="Z114" s="61"/>
    </row>
    <row r="115" spans="1:26" s="62" customFormat="1" x14ac:dyDescent="0.25">
      <c r="A115" s="50">
        <f t="shared" si="1"/>
        <v>6</v>
      </c>
      <c r="B115" s="71"/>
      <c r="C115" s="72"/>
      <c r="D115" s="71"/>
      <c r="E115" s="228"/>
      <c r="F115" s="73"/>
      <c r="G115" s="73"/>
      <c r="H115" s="73"/>
      <c r="I115" s="74"/>
      <c r="J115" s="74"/>
      <c r="K115" s="74"/>
      <c r="L115" s="74"/>
      <c r="M115" s="75"/>
      <c r="N115" s="75"/>
      <c r="O115" s="77"/>
      <c r="P115" s="77"/>
      <c r="Q115" s="65"/>
      <c r="R115" s="61"/>
      <c r="S115" s="61"/>
      <c r="T115" s="61"/>
      <c r="U115" s="61"/>
      <c r="V115" s="61"/>
      <c r="W115" s="61"/>
      <c r="X115" s="61"/>
      <c r="Y115" s="61"/>
      <c r="Z115" s="61"/>
    </row>
    <row r="116" spans="1:26" s="62" customFormat="1" x14ac:dyDescent="0.25">
      <c r="A116" s="50">
        <f t="shared" si="1"/>
        <v>7</v>
      </c>
      <c r="B116" s="71"/>
      <c r="C116" s="72"/>
      <c r="D116" s="71"/>
      <c r="E116" s="228"/>
      <c r="F116" s="73"/>
      <c r="G116" s="73"/>
      <c r="H116" s="73"/>
      <c r="I116" s="74"/>
      <c r="J116" s="74"/>
      <c r="K116" s="74"/>
      <c r="L116" s="74"/>
      <c r="M116" s="75"/>
      <c r="N116" s="75"/>
      <c r="O116" s="77"/>
      <c r="P116" s="77"/>
      <c r="Q116" s="65"/>
      <c r="R116" s="61"/>
      <c r="S116" s="61"/>
      <c r="T116" s="61"/>
      <c r="U116" s="61"/>
      <c r="V116" s="61"/>
      <c r="W116" s="61"/>
      <c r="X116" s="61"/>
      <c r="Y116" s="61"/>
      <c r="Z116" s="61"/>
    </row>
    <row r="117" spans="1:26" s="62" customFormat="1" x14ac:dyDescent="0.25">
      <c r="A117" s="50">
        <f t="shared" si="1"/>
        <v>8</v>
      </c>
      <c r="B117" s="71"/>
      <c r="C117" s="72"/>
      <c r="D117" s="71"/>
      <c r="E117" s="228"/>
      <c r="F117" s="73"/>
      <c r="G117" s="73"/>
      <c r="H117" s="73"/>
      <c r="I117" s="74"/>
      <c r="J117" s="74"/>
      <c r="K117" s="74"/>
      <c r="L117" s="74"/>
      <c r="M117" s="75"/>
      <c r="N117" s="75"/>
      <c r="O117" s="77"/>
      <c r="P117" s="77"/>
      <c r="Q117" s="65"/>
      <c r="R117" s="61"/>
      <c r="S117" s="61"/>
      <c r="T117" s="61"/>
      <c r="U117" s="61"/>
      <c r="V117" s="61"/>
      <c r="W117" s="61"/>
      <c r="X117" s="61"/>
      <c r="Y117" s="61"/>
      <c r="Z117" s="61"/>
    </row>
    <row r="118" spans="1:26" s="62" customFormat="1" x14ac:dyDescent="0.25">
      <c r="A118" s="50"/>
      <c r="B118" s="78" t="s">
        <v>30</v>
      </c>
      <c r="C118" s="72"/>
      <c r="D118" s="71"/>
      <c r="E118" s="228"/>
      <c r="F118" s="73"/>
      <c r="G118" s="73"/>
      <c r="H118" s="73"/>
      <c r="I118" s="74"/>
      <c r="J118" s="74"/>
      <c r="K118" s="79">
        <f>SUM(K110:K117)</f>
        <v>39.72</v>
      </c>
      <c r="L118" s="79">
        <f>SUM(L110:L117)</f>
        <v>0</v>
      </c>
      <c r="M118" s="251"/>
      <c r="N118" s="79"/>
      <c r="O118" s="77"/>
      <c r="P118" s="77"/>
      <c r="Q118" s="81"/>
    </row>
    <row r="119" spans="1:26" x14ac:dyDescent="0.25">
      <c r="B119" s="82"/>
      <c r="C119" s="82"/>
      <c r="D119" s="82"/>
      <c r="E119" s="83"/>
      <c r="F119" s="82"/>
      <c r="G119" s="82"/>
      <c r="H119" s="82"/>
      <c r="I119" s="82"/>
      <c r="J119" s="82"/>
      <c r="K119" s="82"/>
      <c r="L119" s="82"/>
      <c r="M119" s="82"/>
      <c r="N119" s="82"/>
      <c r="O119" s="82"/>
      <c r="P119" s="82"/>
    </row>
    <row r="120" spans="1:26" ht="18.75" x14ac:dyDescent="0.25">
      <c r="B120" s="86" t="s">
        <v>151</v>
      </c>
      <c r="C120" s="133">
        <f>+K118</f>
        <v>39.72</v>
      </c>
      <c r="H120" s="89"/>
      <c r="I120" s="89"/>
      <c r="J120" s="89"/>
      <c r="K120" s="89"/>
      <c r="L120" s="89"/>
      <c r="M120" s="89"/>
      <c r="N120" s="82"/>
      <c r="O120" s="82"/>
      <c r="P120" s="82"/>
    </row>
    <row r="122" spans="1:26" ht="15.75" thickBot="1" x14ac:dyDescent="0.3"/>
    <row r="123" spans="1:26" ht="30.75" thickBot="1" x14ac:dyDescent="0.3">
      <c r="B123" s="134" t="s">
        <v>152</v>
      </c>
      <c r="C123" s="135" t="s">
        <v>153</v>
      </c>
      <c r="D123" s="134" t="s">
        <v>29</v>
      </c>
      <c r="E123" s="135" t="s">
        <v>154</v>
      </c>
    </row>
    <row r="124" spans="1:26" x14ac:dyDescent="0.25">
      <c r="B124" s="136" t="s">
        <v>155</v>
      </c>
      <c r="C124" s="137">
        <v>20</v>
      </c>
      <c r="D124" s="137"/>
      <c r="E124" s="1396">
        <f>+D124+D125+D126</f>
        <v>40</v>
      </c>
    </row>
    <row r="125" spans="1:26" x14ac:dyDescent="0.25">
      <c r="B125" s="136" t="s">
        <v>156</v>
      </c>
      <c r="C125" s="740">
        <v>30</v>
      </c>
      <c r="D125" s="746">
        <v>0</v>
      </c>
      <c r="E125" s="1397"/>
    </row>
    <row r="126" spans="1:26" ht="15.75" thickBot="1" x14ac:dyDescent="0.3">
      <c r="B126" s="136" t="s">
        <v>157</v>
      </c>
      <c r="C126" s="139">
        <v>40</v>
      </c>
      <c r="D126" s="139">
        <v>40</v>
      </c>
      <c r="E126" s="1398"/>
    </row>
    <row r="128" spans="1:26" ht="15.75" thickBot="1" x14ac:dyDescent="0.3"/>
    <row r="129" spans="2:18" ht="27" thickBot="1" x14ac:dyDescent="0.3">
      <c r="B129" s="1393" t="s">
        <v>158</v>
      </c>
      <c r="C129" s="1394"/>
      <c r="D129" s="1394"/>
      <c r="E129" s="1394"/>
      <c r="F129" s="1394"/>
      <c r="G129" s="1394"/>
      <c r="H129" s="1394"/>
      <c r="I129" s="1394"/>
      <c r="J129" s="1394"/>
      <c r="K129" s="1394"/>
      <c r="L129" s="1394"/>
      <c r="M129" s="1394"/>
      <c r="N129" s="1395"/>
    </row>
    <row r="131" spans="2:18" ht="75" x14ac:dyDescent="0.25">
      <c r="B131" s="91" t="s">
        <v>87</v>
      </c>
      <c r="C131" s="91" t="s">
        <v>88</v>
      </c>
      <c r="D131" s="91" t="s">
        <v>89</v>
      </c>
      <c r="E131" s="91" t="s">
        <v>90</v>
      </c>
      <c r="F131" s="91" t="s">
        <v>91</v>
      </c>
      <c r="G131" s="91" t="s">
        <v>92</v>
      </c>
      <c r="H131" s="91" t="s">
        <v>93</v>
      </c>
      <c r="I131" s="91" t="s">
        <v>94</v>
      </c>
      <c r="J131" s="1387" t="s">
        <v>95</v>
      </c>
      <c r="K131" s="1405"/>
      <c r="L131" s="1388"/>
      <c r="M131" s="91" t="s">
        <v>96</v>
      </c>
      <c r="N131" s="91" t="s">
        <v>97</v>
      </c>
      <c r="O131" s="91" t="s">
        <v>98</v>
      </c>
      <c r="P131" s="1387" t="s">
        <v>77</v>
      </c>
      <c r="Q131" s="1388"/>
    </row>
    <row r="132" spans="2:18" ht="45" customHeight="1" x14ac:dyDescent="0.25">
      <c r="B132" s="104" t="s">
        <v>1018</v>
      </c>
      <c r="C132" s="104"/>
      <c r="D132" s="94"/>
      <c r="E132" s="94"/>
      <c r="F132" s="94"/>
      <c r="G132" s="94"/>
      <c r="H132" s="94"/>
      <c r="I132" s="95"/>
      <c r="J132" s="106" t="s">
        <v>99</v>
      </c>
      <c r="K132" s="107" t="s">
        <v>2107</v>
      </c>
      <c r="L132" s="97" t="s">
        <v>2106</v>
      </c>
      <c r="M132" s="41"/>
      <c r="N132" s="41"/>
      <c r="O132" s="41"/>
      <c r="P132" s="1390" t="s">
        <v>5826</v>
      </c>
      <c r="Q132" s="1391"/>
    </row>
    <row r="133" spans="2:18" ht="15" customHeight="1" x14ac:dyDescent="0.25">
      <c r="B133" s="104" t="s">
        <v>758</v>
      </c>
      <c r="C133" s="104"/>
      <c r="D133" s="94"/>
      <c r="E133" s="94"/>
      <c r="F133" s="94"/>
      <c r="G133" s="94"/>
      <c r="H133" s="94"/>
      <c r="I133" s="95"/>
      <c r="J133" s="106"/>
      <c r="K133" s="107"/>
      <c r="L133" s="97"/>
      <c r="M133" s="41"/>
      <c r="N133" s="41"/>
      <c r="O133" s="41"/>
      <c r="P133" s="1390" t="s">
        <v>5826</v>
      </c>
      <c r="Q133" s="1391"/>
      <c r="R133" s="248"/>
    </row>
    <row r="134" spans="2:18" ht="15" customHeight="1" x14ac:dyDescent="0.25">
      <c r="B134" s="104" t="s">
        <v>175</v>
      </c>
      <c r="C134" s="104"/>
      <c r="D134" s="94"/>
      <c r="E134" s="94"/>
      <c r="F134" s="94"/>
      <c r="G134" s="94"/>
      <c r="H134" s="94"/>
      <c r="I134" s="95"/>
      <c r="J134" s="106"/>
      <c r="K134" s="97"/>
      <c r="L134" s="97"/>
      <c r="M134" s="41"/>
      <c r="N134" s="41"/>
      <c r="O134" s="41"/>
      <c r="P134" s="1390" t="s">
        <v>5826</v>
      </c>
      <c r="Q134" s="1391"/>
      <c r="R134" s="248" t="s">
        <v>1114</v>
      </c>
    </row>
    <row r="137" spans="2:18" ht="15.75" thickBot="1" x14ac:dyDescent="0.3"/>
    <row r="138" spans="2:18" ht="30" x14ac:dyDescent="0.25">
      <c r="B138" s="42" t="s">
        <v>19</v>
      </c>
      <c r="C138" s="42" t="s">
        <v>152</v>
      </c>
      <c r="D138" s="91" t="s">
        <v>153</v>
      </c>
      <c r="E138" s="42" t="s">
        <v>29</v>
      </c>
      <c r="F138" s="135" t="s">
        <v>182</v>
      </c>
      <c r="G138" s="147"/>
    </row>
    <row r="139" spans="2:18" ht="108" x14ac:dyDescent="0.2">
      <c r="B139" s="1399" t="s">
        <v>183</v>
      </c>
      <c r="C139" s="148" t="s">
        <v>184</v>
      </c>
      <c r="D139" s="746">
        <v>25</v>
      </c>
      <c r="E139" s="746">
        <v>0</v>
      </c>
      <c r="F139" s="1400">
        <f>+E139+E140+E141</f>
        <v>0</v>
      </c>
      <c r="G139" s="248" t="s">
        <v>5825</v>
      </c>
    </row>
    <row r="140" spans="2:18" ht="72" x14ac:dyDescent="0.2">
      <c r="B140" s="1399"/>
      <c r="C140" s="148" t="s">
        <v>185</v>
      </c>
      <c r="D140" s="739">
        <v>25</v>
      </c>
      <c r="E140" s="746">
        <v>0</v>
      </c>
      <c r="F140" s="1401"/>
    </row>
    <row r="141" spans="2:18" ht="60" x14ac:dyDescent="0.2">
      <c r="B141" s="1399"/>
      <c r="C141" s="148" t="s">
        <v>186</v>
      </c>
      <c r="D141" s="746">
        <v>10</v>
      </c>
      <c r="E141" s="746">
        <v>0</v>
      </c>
      <c r="F141" s="1402"/>
    </row>
    <row r="142" spans="2:18" x14ac:dyDescent="0.25">
      <c r="C142"/>
    </row>
    <row r="145" spans="2:5" x14ac:dyDescent="0.25">
      <c r="B145" s="39" t="s">
        <v>187</v>
      </c>
    </row>
    <row r="148" spans="2:5" x14ac:dyDescent="0.25">
      <c r="B148" s="40" t="s">
        <v>19</v>
      </c>
      <c r="C148" s="40" t="s">
        <v>28</v>
      </c>
      <c r="D148" s="42" t="s">
        <v>29</v>
      </c>
      <c r="E148" s="42" t="s">
        <v>30</v>
      </c>
    </row>
    <row r="149" spans="2:5" ht="28.5" x14ac:dyDescent="0.25">
      <c r="B149" s="43" t="s">
        <v>188</v>
      </c>
      <c r="C149" s="813">
        <v>40</v>
      </c>
      <c r="D149" s="746">
        <f>+E124</f>
        <v>40</v>
      </c>
      <c r="E149" s="1403">
        <f>+D149+D150</f>
        <v>40</v>
      </c>
    </row>
    <row r="150" spans="2:5" ht="42.75" x14ac:dyDescent="0.25">
      <c r="B150" s="43" t="s">
        <v>189</v>
      </c>
      <c r="C150" s="813">
        <v>60</v>
      </c>
      <c r="D150" s="746">
        <f>+F139</f>
        <v>0</v>
      </c>
      <c r="E150" s="1404"/>
    </row>
  </sheetData>
  <mergeCells count="69">
    <mergeCell ref="R90:R93"/>
    <mergeCell ref="P89:Q93"/>
    <mergeCell ref="B59:B60"/>
    <mergeCell ref="C59:C60"/>
    <mergeCell ref="D59:E59"/>
    <mergeCell ref="P87:Q87"/>
    <mergeCell ref="P88:Q88"/>
    <mergeCell ref="B87:B88"/>
    <mergeCell ref="C87:C88"/>
    <mergeCell ref="D87:D88"/>
    <mergeCell ref="C9:N9"/>
    <mergeCell ref="E87:E88"/>
    <mergeCell ref="F87:F88"/>
    <mergeCell ref="G87:G88"/>
    <mergeCell ref="H87:H88"/>
    <mergeCell ref="I87:I88"/>
    <mergeCell ref="M87:M88"/>
    <mergeCell ref="B2:P2"/>
    <mergeCell ref="B4:P4"/>
    <mergeCell ref="C6:N6"/>
    <mergeCell ref="C7:N7"/>
    <mergeCell ref="C8:N8"/>
    <mergeCell ref="O71:P71"/>
    <mergeCell ref="O72:P72"/>
    <mergeCell ref="O73:P73"/>
    <mergeCell ref="O74:P74"/>
    <mergeCell ref="C10:E10"/>
    <mergeCell ref="B14:C21"/>
    <mergeCell ref="B22:C22"/>
    <mergeCell ref="E40:E41"/>
    <mergeCell ref="M45:N45"/>
    <mergeCell ref="C63:N63"/>
    <mergeCell ref="B65:N65"/>
    <mergeCell ref="O68:P68"/>
    <mergeCell ref="O69:P69"/>
    <mergeCell ref="O70:P70"/>
    <mergeCell ref="O75:P75"/>
    <mergeCell ref="B81:N81"/>
    <mergeCell ref="N87:N88"/>
    <mergeCell ref="O87:O88"/>
    <mergeCell ref="O89:O93"/>
    <mergeCell ref="B89:B93"/>
    <mergeCell ref="C89:C93"/>
    <mergeCell ref="D89:D93"/>
    <mergeCell ref="E89:E93"/>
    <mergeCell ref="F89:F93"/>
    <mergeCell ref="P86:Q86"/>
    <mergeCell ref="J86:L86"/>
    <mergeCell ref="P134:Q134"/>
    <mergeCell ref="P131:Q131"/>
    <mergeCell ref="P132:Q132"/>
    <mergeCell ref="P133:Q133"/>
    <mergeCell ref="G89:G93"/>
    <mergeCell ref="B106:N106"/>
    <mergeCell ref="H89:H93"/>
    <mergeCell ref="I89:I93"/>
    <mergeCell ref="M89:M93"/>
    <mergeCell ref="N89:N93"/>
    <mergeCell ref="P94:Q94"/>
    <mergeCell ref="B96:N96"/>
    <mergeCell ref="D99:E99"/>
    <mergeCell ref="D100:E100"/>
    <mergeCell ref="B103:P103"/>
    <mergeCell ref="B139:B141"/>
    <mergeCell ref="F139:F141"/>
    <mergeCell ref="E149:E150"/>
    <mergeCell ref="E124:E126"/>
    <mergeCell ref="B129:N129"/>
    <mergeCell ref="J131:L131"/>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1"/>
  <sheetViews>
    <sheetView zoomScale="89" zoomScaleNormal="89"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447</v>
      </c>
      <c r="D6" s="1443"/>
      <c r="E6" s="1443"/>
      <c r="F6" s="1443"/>
      <c r="G6" s="1443"/>
      <c r="H6" s="1443"/>
      <c r="I6" s="1443"/>
      <c r="J6" s="1443"/>
      <c r="K6" s="1443"/>
      <c r="L6" s="1443"/>
      <c r="M6" s="1443"/>
      <c r="N6" s="1444"/>
    </row>
    <row r="7" spans="2:16" ht="16.5" thickBot="1" x14ac:dyDescent="0.3">
      <c r="B7" s="3" t="s">
        <v>4</v>
      </c>
      <c r="C7" s="1443" t="s">
        <v>714</v>
      </c>
      <c r="D7" s="1443"/>
      <c r="E7" s="1443"/>
      <c r="F7" s="1443"/>
      <c r="G7" s="1443"/>
      <c r="H7" s="1443"/>
      <c r="I7" s="1443"/>
      <c r="J7" s="1443"/>
      <c r="K7" s="1443"/>
      <c r="L7" s="1443"/>
      <c r="M7" s="1443"/>
      <c r="N7" s="1444"/>
    </row>
    <row r="8" spans="2:16" ht="16.5" thickBot="1" x14ac:dyDescent="0.3">
      <c r="B8" s="3" t="s">
        <v>6</v>
      </c>
      <c r="C8" s="1443" t="s">
        <v>681</v>
      </c>
      <c r="D8" s="1443"/>
      <c r="E8" s="1443"/>
      <c r="F8" s="1443"/>
      <c r="G8" s="1443"/>
      <c r="H8" s="1443"/>
      <c r="I8" s="1443"/>
      <c r="J8" s="1443"/>
      <c r="K8" s="1443"/>
      <c r="L8" s="1443"/>
      <c r="M8" s="1443"/>
      <c r="N8" s="1444"/>
    </row>
    <row r="9" spans="2:16" ht="16.5" thickBot="1" x14ac:dyDescent="0.3">
      <c r="B9" s="3" t="s">
        <v>8</v>
      </c>
      <c r="C9" s="1443"/>
      <c r="D9" s="1443"/>
      <c r="E9" s="1443"/>
      <c r="F9" s="1443"/>
      <c r="G9" s="1443"/>
      <c r="H9" s="1443"/>
      <c r="I9" s="1443"/>
      <c r="J9" s="1443"/>
      <c r="K9" s="1443"/>
      <c r="L9" s="1443"/>
      <c r="M9" s="1443"/>
      <c r="N9" s="1444"/>
    </row>
    <row r="10" spans="2:16" ht="16.5" thickBot="1" x14ac:dyDescent="0.3">
      <c r="B10" s="3" t="s">
        <v>9</v>
      </c>
      <c r="C10" s="697">
        <v>1</v>
      </c>
      <c r="D10" s="697"/>
      <c r="E10" s="697"/>
      <c r="F10" s="697"/>
      <c r="G10" s="697"/>
      <c r="H10" s="697"/>
      <c r="I10" s="697"/>
      <c r="J10" s="697"/>
      <c r="K10" s="697"/>
      <c r="L10" s="697"/>
      <c r="M10" s="697"/>
      <c r="N10" s="698"/>
    </row>
    <row r="11" spans="2:16" ht="16.5" thickBot="1" x14ac:dyDescent="0.3">
      <c r="B11" s="3" t="s">
        <v>9</v>
      </c>
      <c r="C11" s="697"/>
      <c r="D11" s="697"/>
      <c r="E11" s="697"/>
      <c r="F11" s="697"/>
      <c r="G11" s="697"/>
      <c r="H11" s="697"/>
      <c r="I11" s="697"/>
      <c r="J11" s="697"/>
      <c r="K11" s="697"/>
      <c r="L11" s="697"/>
      <c r="M11" s="697"/>
      <c r="N11" s="698"/>
    </row>
    <row r="12" spans="2:16" ht="16.5" thickBot="1" x14ac:dyDescent="0.3">
      <c r="B12" s="3" t="s">
        <v>9</v>
      </c>
      <c r="C12" s="1435"/>
      <c r="D12" s="1435"/>
      <c r="E12" s="1436"/>
      <c r="F12" s="704"/>
      <c r="G12" s="704"/>
      <c r="H12" s="704"/>
      <c r="I12" s="704"/>
      <c r="J12" s="704"/>
      <c r="K12" s="704"/>
      <c r="L12" s="704"/>
      <c r="M12" s="704"/>
      <c r="N12" s="705"/>
    </row>
    <row r="13" spans="2:16" ht="16.5" thickBot="1" x14ac:dyDescent="0.3">
      <c r="B13" s="6" t="s">
        <v>10</v>
      </c>
      <c r="C13" s="706">
        <v>41983</v>
      </c>
      <c r="D13" s="695"/>
      <c r="E13" s="695"/>
      <c r="F13" s="695"/>
      <c r="G13" s="695"/>
      <c r="H13" s="695"/>
      <c r="I13" s="695"/>
      <c r="J13" s="695"/>
      <c r="K13" s="695"/>
      <c r="L13" s="695"/>
      <c r="M13" s="695"/>
      <c r="N13" s="696"/>
    </row>
    <row r="14" spans="2:16" ht="15.75" x14ac:dyDescent="0.25">
      <c r="B14" s="10"/>
      <c r="C14" s="11"/>
      <c r="D14" s="12"/>
      <c r="E14" s="12"/>
      <c r="F14" s="12"/>
      <c r="G14" s="12"/>
      <c r="H14" s="12"/>
      <c r="I14" s="13"/>
      <c r="J14" s="13"/>
      <c r="K14" s="13"/>
      <c r="L14" s="13"/>
      <c r="M14" s="13"/>
      <c r="N14" s="12"/>
    </row>
    <row r="15" spans="2:16" x14ac:dyDescent="0.25">
      <c r="I15" s="13"/>
      <c r="J15" s="13"/>
      <c r="K15" s="13"/>
      <c r="L15" s="13"/>
      <c r="M15" s="13"/>
      <c r="N15" s="14"/>
    </row>
    <row r="16" spans="2:16" x14ac:dyDescent="0.25">
      <c r="B16" s="1417" t="s">
        <v>11</v>
      </c>
      <c r="C16" s="1417"/>
      <c r="D16" s="15" t="s">
        <v>12</v>
      </c>
      <c r="E16" s="15" t="s">
        <v>13</v>
      </c>
      <c r="F16" s="15" t="s">
        <v>14</v>
      </c>
      <c r="G16" s="16"/>
      <c r="I16" s="17"/>
      <c r="J16" s="17"/>
      <c r="K16" s="17"/>
      <c r="L16" s="17"/>
      <c r="M16" s="17"/>
      <c r="N16" s="14"/>
    </row>
    <row r="17" spans="1:14" x14ac:dyDescent="0.25">
      <c r="B17" s="1417"/>
      <c r="C17" s="1417"/>
      <c r="D17" s="15">
        <v>1</v>
      </c>
      <c r="E17" s="18">
        <v>141806880</v>
      </c>
      <c r="F17" s="262">
        <v>482</v>
      </c>
      <c r="G17" s="20"/>
      <c r="I17" s="21"/>
      <c r="J17" s="21"/>
      <c r="K17" s="21"/>
      <c r="L17" s="21"/>
      <c r="M17" s="21"/>
      <c r="N17" s="14"/>
    </row>
    <row r="18" spans="1:14" x14ac:dyDescent="0.25">
      <c r="B18" s="1417"/>
      <c r="C18" s="1417"/>
      <c r="D18" s="15"/>
      <c r="E18" s="18"/>
      <c r="F18" s="18"/>
      <c r="G18" s="20"/>
      <c r="I18" s="21"/>
      <c r="J18" s="21"/>
      <c r="K18" s="21"/>
      <c r="L18" s="21"/>
      <c r="M18" s="21"/>
      <c r="N18" s="14"/>
    </row>
    <row r="19" spans="1:14" x14ac:dyDescent="0.25">
      <c r="B19" s="1417"/>
      <c r="C19" s="1417"/>
      <c r="D19" s="15"/>
      <c r="E19" s="18"/>
      <c r="F19" s="18"/>
      <c r="G19" s="20"/>
      <c r="I19" s="21"/>
      <c r="J19" s="21"/>
      <c r="K19" s="21"/>
      <c r="L19" s="21"/>
      <c r="M19" s="21"/>
      <c r="N19" s="14"/>
    </row>
    <row r="20" spans="1:14" x14ac:dyDescent="0.25">
      <c r="B20" s="1417"/>
      <c r="C20" s="1417"/>
      <c r="D20" s="15"/>
      <c r="E20" s="22"/>
      <c r="F20" s="18"/>
      <c r="G20" s="20"/>
      <c r="H20" s="23"/>
      <c r="I20" s="21"/>
      <c r="J20" s="21"/>
      <c r="K20" s="21"/>
      <c r="L20" s="21"/>
      <c r="M20" s="21"/>
      <c r="N20" s="24"/>
    </row>
    <row r="21" spans="1:14" x14ac:dyDescent="0.25">
      <c r="B21" s="1417"/>
      <c r="C21" s="1417"/>
      <c r="D21" s="15"/>
      <c r="E21" s="22"/>
      <c r="F21" s="18"/>
      <c r="G21" s="20"/>
      <c r="H21" s="23"/>
      <c r="I21" s="25"/>
      <c r="J21" s="25"/>
      <c r="K21" s="25"/>
      <c r="L21" s="25"/>
      <c r="M21" s="25"/>
      <c r="N21" s="24"/>
    </row>
    <row r="22" spans="1:14" x14ac:dyDescent="0.25">
      <c r="B22" s="1417"/>
      <c r="C22" s="1417"/>
      <c r="D22" s="15"/>
      <c r="E22" s="22"/>
      <c r="F22" s="18"/>
      <c r="G22" s="20"/>
      <c r="H22" s="23"/>
      <c r="I22" s="13"/>
      <c r="J22" s="13"/>
      <c r="K22" s="13"/>
      <c r="L22" s="13"/>
      <c r="M22" s="13"/>
      <c r="N22" s="24"/>
    </row>
    <row r="23" spans="1:14" x14ac:dyDescent="0.25">
      <c r="B23" s="1417"/>
      <c r="C23" s="1417"/>
      <c r="D23" s="15"/>
      <c r="E23" s="22"/>
      <c r="F23" s="18"/>
      <c r="G23" s="20"/>
      <c r="H23" s="23"/>
      <c r="I23" s="13"/>
      <c r="J23" s="13"/>
      <c r="K23" s="13"/>
      <c r="L23" s="13"/>
      <c r="M23" s="13"/>
      <c r="N23" s="24"/>
    </row>
    <row r="24" spans="1:14" ht="15.75" thickBot="1" x14ac:dyDescent="0.3">
      <c r="B24" s="1418" t="s">
        <v>15</v>
      </c>
      <c r="C24" s="1419"/>
      <c r="D24" s="15">
        <v>1</v>
      </c>
      <c r="E24" s="18">
        <f>SUM(E17:E23)</f>
        <v>141806880</v>
      </c>
      <c r="F24" s="262">
        <v>482</v>
      </c>
      <c r="G24" s="20"/>
      <c r="H24" s="23"/>
      <c r="I24" s="13"/>
      <c r="J24" s="13"/>
      <c r="K24" s="13"/>
      <c r="L24" s="13"/>
      <c r="M24" s="13"/>
      <c r="N24" s="24"/>
    </row>
    <row r="25" spans="1:14" ht="45.75" thickBot="1" x14ac:dyDescent="0.3">
      <c r="A25" s="27"/>
      <c r="B25" s="28" t="s">
        <v>16</v>
      </c>
      <c r="C25" s="28" t="s">
        <v>17</v>
      </c>
      <c r="E25" s="17"/>
      <c r="F25" s="17"/>
      <c r="G25" s="17"/>
      <c r="H25" s="17"/>
      <c r="I25" s="29"/>
      <c r="J25" s="29"/>
      <c r="K25" s="29"/>
      <c r="L25" s="29"/>
      <c r="M25" s="29"/>
    </row>
    <row r="26" spans="1:14" ht="15.75" thickBot="1" x14ac:dyDescent="0.3">
      <c r="A26" s="30">
        <v>1</v>
      </c>
      <c r="C26" s="31">
        <f>+F24*0.8</f>
        <v>385.6</v>
      </c>
      <c r="D26" s="32"/>
      <c r="E26" s="33">
        <f>E24</f>
        <v>141806880</v>
      </c>
      <c r="F26" s="34"/>
      <c r="G26" s="34"/>
      <c r="H26" s="34"/>
      <c r="I26" s="35"/>
      <c r="J26" s="35"/>
      <c r="K26" s="35"/>
      <c r="L26" s="35"/>
      <c r="M26" s="35"/>
    </row>
    <row r="27" spans="1:14" x14ac:dyDescent="0.25">
      <c r="A27" s="36"/>
      <c r="C27" s="37"/>
      <c r="D27" s="21"/>
      <c r="E27" s="38"/>
      <c r="F27" s="34"/>
      <c r="G27" s="34"/>
      <c r="H27" s="34"/>
      <c r="I27" s="35"/>
      <c r="J27" s="35"/>
      <c r="K27" s="35"/>
      <c r="L27" s="35"/>
      <c r="M27" s="35"/>
    </row>
    <row r="28" spans="1:14" x14ac:dyDescent="0.25">
      <c r="A28" s="36"/>
      <c r="C28" s="37"/>
      <c r="D28" s="21"/>
      <c r="E28" s="38"/>
      <c r="F28" s="34"/>
      <c r="G28" s="34"/>
      <c r="H28" s="34"/>
      <c r="I28" s="35"/>
      <c r="J28" s="35"/>
      <c r="K28" s="35"/>
      <c r="L28" s="35"/>
      <c r="M28" s="35"/>
    </row>
    <row r="29" spans="1:14" x14ac:dyDescent="0.25">
      <c r="A29" s="36"/>
      <c r="B29" s="39" t="s">
        <v>18</v>
      </c>
      <c r="C29"/>
      <c r="D29"/>
      <c r="E29"/>
      <c r="F29"/>
      <c r="G29"/>
      <c r="H29"/>
      <c r="I29" s="13"/>
      <c r="J29" s="13"/>
      <c r="K29" s="13"/>
      <c r="L29" s="13"/>
      <c r="M29" s="13"/>
      <c r="N29" s="14"/>
    </row>
    <row r="30" spans="1:14" x14ac:dyDescent="0.25">
      <c r="A30" s="36"/>
      <c r="B30"/>
      <c r="C30"/>
      <c r="D30"/>
      <c r="E30"/>
      <c r="F30"/>
      <c r="G30"/>
      <c r="H30"/>
      <c r="I30" s="13"/>
      <c r="J30" s="13"/>
      <c r="K30" s="13"/>
      <c r="L30" s="13"/>
      <c r="M30" s="13"/>
      <c r="N30" s="14"/>
    </row>
    <row r="31" spans="1:14" x14ac:dyDescent="0.25">
      <c r="A31" s="36"/>
      <c r="B31" s="40" t="s">
        <v>19</v>
      </c>
      <c r="C31" s="40" t="s">
        <v>20</v>
      </c>
      <c r="D31" s="40" t="s">
        <v>21</v>
      </c>
      <c r="E31"/>
      <c r="F31"/>
      <c r="G31"/>
      <c r="H31"/>
      <c r="I31" s="13"/>
      <c r="J31" s="13"/>
      <c r="K31" s="13"/>
      <c r="L31" s="13"/>
      <c r="M31" s="13"/>
      <c r="N31" s="14"/>
    </row>
    <row r="32" spans="1:14" x14ac:dyDescent="0.25">
      <c r="A32" s="36"/>
      <c r="B32" s="41" t="s">
        <v>22</v>
      </c>
      <c r="C32" s="267" t="s">
        <v>23</v>
      </c>
      <c r="D32" s="41"/>
      <c r="E32"/>
      <c r="F32"/>
      <c r="G32"/>
      <c r="H32"/>
      <c r="I32" s="13"/>
      <c r="J32" s="13"/>
      <c r="K32" s="13"/>
      <c r="L32" s="13"/>
      <c r="M32" s="13"/>
      <c r="N32" s="14"/>
    </row>
    <row r="33" spans="1:14" x14ac:dyDescent="0.25">
      <c r="A33" s="36"/>
      <c r="B33" s="41" t="s">
        <v>24</v>
      </c>
      <c r="C33" s="267" t="s">
        <v>23</v>
      </c>
      <c r="D33" s="45"/>
      <c r="E33"/>
      <c r="F33"/>
      <c r="G33"/>
      <c r="H33"/>
      <c r="I33" s="13"/>
      <c r="J33" s="13"/>
      <c r="K33" s="13"/>
      <c r="L33" s="13"/>
      <c r="M33" s="13"/>
      <c r="N33" s="14"/>
    </row>
    <row r="34" spans="1:14" x14ac:dyDescent="0.25">
      <c r="A34" s="36"/>
      <c r="B34" s="41" t="s">
        <v>25</v>
      </c>
      <c r="C34" s="41"/>
      <c r="D34" s="692" t="s">
        <v>23</v>
      </c>
      <c r="E34"/>
      <c r="F34"/>
      <c r="G34"/>
      <c r="H34"/>
      <c r="I34" s="13"/>
      <c r="J34" s="13"/>
      <c r="K34" s="13"/>
      <c r="L34" s="13"/>
      <c r="M34" s="13"/>
      <c r="N34" s="14"/>
    </row>
    <row r="35" spans="1:14" x14ac:dyDescent="0.25">
      <c r="A35" s="36"/>
      <c r="B35" s="41" t="s">
        <v>26</v>
      </c>
      <c r="C35" s="41" t="s">
        <v>23</v>
      </c>
      <c r="D35" s="692"/>
      <c r="E35"/>
      <c r="F35"/>
      <c r="G35"/>
      <c r="H35"/>
      <c r="I35" s="13"/>
      <c r="J35" s="13"/>
      <c r="K35" s="13"/>
      <c r="L35" s="13"/>
      <c r="M35" s="13"/>
      <c r="N35" s="14"/>
    </row>
    <row r="36" spans="1:14" x14ac:dyDescent="0.25">
      <c r="A36" s="36"/>
      <c r="B36"/>
      <c r="C36"/>
      <c r="D36"/>
      <c r="E36"/>
      <c r="F36"/>
      <c r="G36"/>
      <c r="H36"/>
      <c r="I36" s="13"/>
      <c r="J36" s="13"/>
      <c r="K36" s="13"/>
      <c r="L36" s="13"/>
      <c r="M36" s="13"/>
      <c r="N36" s="14"/>
    </row>
    <row r="37" spans="1:14" x14ac:dyDescent="0.25">
      <c r="A37" s="36"/>
      <c r="B37"/>
      <c r="C37"/>
      <c r="D37"/>
      <c r="E37"/>
      <c r="F37"/>
      <c r="G37"/>
      <c r="H37"/>
      <c r="I37" s="13"/>
      <c r="J37" s="13"/>
      <c r="K37" s="13"/>
      <c r="L37" s="13"/>
      <c r="M37" s="13"/>
      <c r="N37" s="14"/>
    </row>
    <row r="38" spans="1:14" x14ac:dyDescent="0.25">
      <c r="A38" s="36"/>
      <c r="B38" s="39" t="s">
        <v>27</v>
      </c>
      <c r="C38"/>
      <c r="D38"/>
      <c r="E38"/>
      <c r="F38"/>
      <c r="G38"/>
      <c r="H38"/>
      <c r="I38" s="13"/>
      <c r="J38" s="13"/>
      <c r="K38" s="13"/>
      <c r="L38" s="13"/>
      <c r="M38" s="13"/>
      <c r="N38" s="14"/>
    </row>
    <row r="39" spans="1:14" x14ac:dyDescent="0.25">
      <c r="A39" s="36"/>
      <c r="B39"/>
      <c r="C39"/>
      <c r="D39"/>
      <c r="E39"/>
      <c r="F39"/>
      <c r="G39"/>
      <c r="H39"/>
      <c r="I39" s="13"/>
      <c r="J39" s="13"/>
      <c r="K39" s="13"/>
      <c r="L39" s="13"/>
      <c r="M39" s="13"/>
      <c r="N39" s="14"/>
    </row>
    <row r="40" spans="1:14" x14ac:dyDescent="0.25">
      <c r="A40" s="36"/>
      <c r="B40"/>
      <c r="C40"/>
      <c r="D40"/>
      <c r="E40"/>
      <c r="F40"/>
      <c r="G40"/>
      <c r="H40"/>
      <c r="I40" s="13"/>
      <c r="J40" s="13"/>
      <c r="K40" s="13"/>
      <c r="L40" s="13"/>
      <c r="M40" s="13"/>
      <c r="N40" s="14"/>
    </row>
    <row r="41" spans="1:14" x14ac:dyDescent="0.25">
      <c r="A41" s="36"/>
      <c r="B41" s="40" t="s">
        <v>19</v>
      </c>
      <c r="C41" s="40" t="s">
        <v>28</v>
      </c>
      <c r="D41" s="42" t="s">
        <v>29</v>
      </c>
      <c r="E41" s="42" t="s">
        <v>30</v>
      </c>
      <c r="F41"/>
      <c r="G41"/>
      <c r="H41"/>
      <c r="I41" s="13"/>
      <c r="J41" s="13"/>
      <c r="K41" s="13"/>
      <c r="L41" s="13"/>
      <c r="M41" s="13"/>
      <c r="N41" s="14"/>
    </row>
    <row r="42" spans="1:14" ht="28.5" x14ac:dyDescent="0.25">
      <c r="A42" s="36"/>
      <c r="B42" s="43" t="s">
        <v>31</v>
      </c>
      <c r="C42" s="44">
        <v>40</v>
      </c>
      <c r="D42" s="45">
        <v>40</v>
      </c>
      <c r="E42" s="1403">
        <f>+D42+D43</f>
        <v>100</v>
      </c>
      <c r="F42"/>
      <c r="G42"/>
      <c r="H42"/>
      <c r="I42" s="13"/>
      <c r="J42" s="13"/>
      <c r="K42" s="13"/>
      <c r="L42" s="13"/>
      <c r="M42" s="13"/>
      <c r="N42" s="14"/>
    </row>
    <row r="43" spans="1:14" ht="42.75" x14ac:dyDescent="0.25">
      <c r="A43" s="36"/>
      <c r="B43" s="43" t="s">
        <v>32</v>
      </c>
      <c r="C43" s="44">
        <v>60</v>
      </c>
      <c r="D43" s="45">
        <v>60</v>
      </c>
      <c r="E43" s="1404"/>
      <c r="F43"/>
      <c r="G43"/>
      <c r="H43"/>
      <c r="I43" s="13"/>
      <c r="J43" s="13"/>
      <c r="K43" s="13"/>
      <c r="L43" s="13"/>
      <c r="M43" s="13"/>
      <c r="N43" s="14"/>
    </row>
    <row r="44" spans="1:14" x14ac:dyDescent="0.25">
      <c r="A44" s="36"/>
      <c r="C44" s="37"/>
      <c r="D44" s="21"/>
      <c r="E44" s="38"/>
      <c r="F44" s="34"/>
      <c r="G44" s="34"/>
      <c r="H44" s="34"/>
      <c r="I44" s="35"/>
      <c r="J44" s="35"/>
      <c r="K44" s="35"/>
      <c r="L44" s="35"/>
      <c r="M44" s="35"/>
    </row>
    <row r="45" spans="1:14" x14ac:dyDescent="0.25">
      <c r="A45" s="36"/>
      <c r="C45" s="37"/>
      <c r="D45" s="21"/>
      <c r="E45" s="38"/>
      <c r="F45" s="34"/>
      <c r="G45" s="34"/>
      <c r="H45" s="34"/>
      <c r="I45" s="35"/>
      <c r="J45" s="35"/>
      <c r="K45" s="35"/>
      <c r="L45" s="35"/>
      <c r="M45" s="35"/>
    </row>
    <row r="46" spans="1:14" x14ac:dyDescent="0.25">
      <c r="A46" s="36"/>
      <c r="C46" s="37"/>
      <c r="D46" s="21"/>
      <c r="E46" s="38"/>
      <c r="F46" s="34"/>
      <c r="G46" s="34"/>
      <c r="H46" s="34"/>
      <c r="I46" s="35"/>
      <c r="J46" s="35"/>
      <c r="K46" s="35"/>
      <c r="L46" s="35"/>
      <c r="M46" s="35"/>
    </row>
    <row r="47" spans="1:14" ht="15.75" thickBot="1" x14ac:dyDescent="0.3">
      <c r="M47" s="1420" t="s">
        <v>33</v>
      </c>
      <c r="N47" s="1420"/>
    </row>
    <row r="48" spans="1:14" x14ac:dyDescent="0.25">
      <c r="B48" s="39" t="s">
        <v>34</v>
      </c>
      <c r="M48" s="46"/>
      <c r="N48" s="46"/>
    </row>
    <row r="49" spans="1:26" ht="15.75" thickBot="1" x14ac:dyDescent="0.3">
      <c r="M49" s="46"/>
      <c r="N49" s="46"/>
    </row>
    <row r="50" spans="1:26" s="13" customFormat="1" ht="60" x14ac:dyDescent="0.25">
      <c r="B50" s="47" t="s">
        <v>35</v>
      </c>
      <c r="C50" s="47" t="s">
        <v>36</v>
      </c>
      <c r="D50" s="47" t="s">
        <v>37</v>
      </c>
      <c r="E50" s="47" t="s">
        <v>38</v>
      </c>
      <c r="F50" s="47" t="s">
        <v>39</v>
      </c>
      <c r="G50" s="47" t="s">
        <v>40</v>
      </c>
      <c r="H50" s="47" t="s">
        <v>41</v>
      </c>
      <c r="I50" s="47" t="s">
        <v>42</v>
      </c>
      <c r="J50" s="47" t="s">
        <v>43</v>
      </c>
      <c r="K50" s="47" t="s">
        <v>44</v>
      </c>
      <c r="L50" s="47" t="s">
        <v>45</v>
      </c>
      <c r="M50" s="48" t="s">
        <v>46</v>
      </c>
      <c r="N50" s="47" t="s">
        <v>47</v>
      </c>
      <c r="O50" s="47" t="s">
        <v>48</v>
      </c>
      <c r="P50" s="49" t="s">
        <v>49</v>
      </c>
      <c r="Q50" s="49" t="s">
        <v>50</v>
      </c>
    </row>
    <row r="51" spans="1:26" s="62" customFormat="1" x14ac:dyDescent="0.25">
      <c r="A51" s="50">
        <v>1</v>
      </c>
      <c r="B51" s="71" t="s">
        <v>783</v>
      </c>
      <c r="C51" s="71" t="s">
        <v>783</v>
      </c>
      <c r="D51" s="72" t="s">
        <v>1466</v>
      </c>
      <c r="E51" s="263">
        <v>701820130125</v>
      </c>
      <c r="F51" s="73" t="s">
        <v>20</v>
      </c>
      <c r="G51" s="225">
        <v>1</v>
      </c>
      <c r="H51" s="226">
        <v>41304</v>
      </c>
      <c r="I51" s="226">
        <v>41638</v>
      </c>
      <c r="J51" s="74" t="s">
        <v>21</v>
      </c>
      <c r="K51" s="75">
        <v>11.03</v>
      </c>
      <c r="L51" s="75"/>
      <c r="M51" s="76">
        <v>350</v>
      </c>
      <c r="N51" s="75"/>
      <c r="O51" s="77">
        <v>348167024</v>
      </c>
      <c r="P51" s="77" t="s">
        <v>443</v>
      </c>
      <c r="Q51" s="65"/>
      <c r="R51" s="61"/>
      <c r="S51" s="61"/>
      <c r="T51" s="61"/>
      <c r="U51" s="61"/>
      <c r="V51" s="61"/>
      <c r="W51" s="61"/>
      <c r="X51" s="61"/>
      <c r="Y51" s="61"/>
      <c r="Z51" s="61"/>
    </row>
    <row r="52" spans="1:26" s="62" customFormat="1" ht="30" x14ac:dyDescent="0.25">
      <c r="A52" s="50">
        <f>+A51+1</f>
        <v>2</v>
      </c>
      <c r="B52" s="71" t="s">
        <v>444</v>
      </c>
      <c r="C52" s="71" t="s">
        <v>444</v>
      </c>
      <c r="D52" s="72" t="s">
        <v>1467</v>
      </c>
      <c r="E52" s="263">
        <v>701820130104</v>
      </c>
      <c r="F52" s="73" t="s">
        <v>20</v>
      </c>
      <c r="G52" s="228">
        <v>1</v>
      </c>
      <c r="H52" s="264">
        <v>40573</v>
      </c>
      <c r="I52" s="226" t="s">
        <v>445</v>
      </c>
      <c r="J52" s="74" t="s">
        <v>21</v>
      </c>
      <c r="K52" s="75">
        <v>11.03</v>
      </c>
      <c r="L52" s="75"/>
      <c r="M52" s="76">
        <v>280</v>
      </c>
      <c r="N52" s="75"/>
      <c r="O52" s="77">
        <v>167420581</v>
      </c>
      <c r="P52" s="77">
        <v>72</v>
      </c>
      <c r="Q52" s="65"/>
      <c r="R52" s="61"/>
      <c r="S52" s="61"/>
      <c r="T52" s="61"/>
      <c r="U52" s="61"/>
      <c r="V52" s="61"/>
      <c r="W52" s="61"/>
      <c r="X52" s="61"/>
      <c r="Y52" s="61"/>
      <c r="Z52" s="61"/>
    </row>
    <row r="53" spans="1:26" s="62" customFormat="1" ht="30" x14ac:dyDescent="0.25">
      <c r="A53" s="50">
        <f t="shared" ref="A53" si="0">+A52+1</f>
        <v>3</v>
      </c>
      <c r="B53" s="71" t="s">
        <v>444</v>
      </c>
      <c r="C53" s="71" t="s">
        <v>444</v>
      </c>
      <c r="D53" s="72" t="s">
        <v>1467</v>
      </c>
      <c r="E53" s="263">
        <v>701820130200</v>
      </c>
      <c r="F53" s="73" t="s">
        <v>20</v>
      </c>
      <c r="G53" s="228">
        <v>1</v>
      </c>
      <c r="H53" s="226">
        <v>40939</v>
      </c>
      <c r="I53" s="226">
        <v>41274</v>
      </c>
      <c r="J53" s="74" t="s">
        <v>21</v>
      </c>
      <c r="K53" s="75">
        <v>11.03</v>
      </c>
      <c r="L53" s="75"/>
      <c r="M53" s="76">
        <v>422</v>
      </c>
      <c r="N53" s="75"/>
      <c r="O53" s="77">
        <v>141927917</v>
      </c>
      <c r="P53" s="77">
        <v>74</v>
      </c>
      <c r="Q53" s="65"/>
      <c r="R53" s="61"/>
      <c r="S53" s="61"/>
      <c r="T53" s="61"/>
      <c r="U53" s="61"/>
      <c r="V53" s="61"/>
      <c r="W53" s="61"/>
      <c r="X53" s="61"/>
      <c r="Y53" s="61"/>
      <c r="Z53" s="61"/>
    </row>
    <row r="54" spans="1:26" s="62" customFormat="1" x14ac:dyDescent="0.25">
      <c r="A54" s="50"/>
      <c r="B54" s="71"/>
      <c r="C54" s="72"/>
      <c r="D54" s="72"/>
      <c r="E54" s="228"/>
      <c r="F54" s="73"/>
      <c r="G54" s="228"/>
      <c r="H54" s="226"/>
      <c r="I54" s="74"/>
      <c r="J54" s="74"/>
      <c r="K54" s="74"/>
      <c r="L54" s="74"/>
      <c r="M54" s="76"/>
      <c r="N54" s="75"/>
      <c r="O54" s="77"/>
      <c r="P54" s="77"/>
      <c r="Q54" s="65"/>
      <c r="R54" s="61"/>
      <c r="S54" s="61"/>
      <c r="T54" s="61"/>
      <c r="U54" s="61"/>
      <c r="V54" s="61"/>
      <c r="W54" s="61"/>
      <c r="X54" s="61"/>
      <c r="Y54" s="61"/>
      <c r="Z54" s="61"/>
    </row>
    <row r="55" spans="1:26" s="62" customFormat="1" x14ac:dyDescent="0.25">
      <c r="A55" s="50"/>
      <c r="B55" s="78" t="s">
        <v>30</v>
      </c>
      <c r="C55" s="72"/>
      <c r="D55" s="71"/>
      <c r="E55" s="228"/>
      <c r="F55" s="73"/>
      <c r="G55" s="228"/>
      <c r="H55" s="73"/>
      <c r="I55" s="74"/>
      <c r="J55" s="74"/>
      <c r="K55" s="79"/>
      <c r="L55" s="79">
        <f>SUM(L51:L54)</f>
        <v>0</v>
      </c>
      <c r="M55" s="80">
        <f>SUM(M51:M54)</f>
        <v>1052</v>
      </c>
      <c r="N55" s="79">
        <f>SUM(N51:N54)</f>
        <v>0</v>
      </c>
      <c r="O55" s="77"/>
      <c r="P55" s="77"/>
      <c r="Q55" s="81"/>
    </row>
    <row r="56" spans="1:26" s="82" customFormat="1" x14ac:dyDescent="0.25">
      <c r="E56" s="83"/>
    </row>
    <row r="57" spans="1:26" s="82" customFormat="1" x14ac:dyDescent="0.25">
      <c r="B57" s="1422" t="s">
        <v>56</v>
      </c>
      <c r="C57" s="1422" t="s">
        <v>57</v>
      </c>
      <c r="D57" s="1424" t="s">
        <v>58</v>
      </c>
      <c r="E57" s="1424"/>
    </row>
    <row r="58" spans="1:26" s="82" customFormat="1" x14ac:dyDescent="0.25">
      <c r="B58" s="1423"/>
      <c r="C58" s="1423"/>
      <c r="D58" s="84" t="s">
        <v>59</v>
      </c>
      <c r="E58" s="85" t="s">
        <v>60</v>
      </c>
    </row>
    <row r="59" spans="1:26" s="82" customFormat="1" ht="18.75" x14ac:dyDescent="0.25">
      <c r="B59" s="86" t="s">
        <v>61</v>
      </c>
      <c r="C59" s="87">
        <f>+K55</f>
        <v>0</v>
      </c>
      <c r="D59" s="88" t="s">
        <v>23</v>
      </c>
      <c r="E59" s="88"/>
      <c r="F59" s="89"/>
      <c r="G59" s="89"/>
      <c r="H59" s="89"/>
      <c r="I59" s="89"/>
      <c r="J59" s="89"/>
      <c r="K59" s="89"/>
      <c r="L59" s="89"/>
      <c r="M59" s="89"/>
    </row>
    <row r="60" spans="1:26" s="82" customFormat="1" x14ac:dyDescent="0.25">
      <c r="B60" s="86" t="s">
        <v>62</v>
      </c>
      <c r="C60" s="265" t="s">
        <v>446</v>
      </c>
      <c r="D60" s="88" t="s">
        <v>23</v>
      </c>
      <c r="E60" s="88"/>
    </row>
    <row r="61" spans="1:26" s="82" customFormat="1" x14ac:dyDescent="0.25">
      <c r="B61" s="90"/>
      <c r="C61" s="1413"/>
      <c r="D61" s="1413"/>
      <c r="E61" s="1413"/>
      <c r="F61" s="1413"/>
      <c r="G61" s="1413"/>
      <c r="H61" s="1413"/>
      <c r="I61" s="1413"/>
      <c r="J61" s="1413"/>
      <c r="K61" s="1413"/>
      <c r="L61" s="1413"/>
      <c r="M61" s="1413"/>
      <c r="N61" s="1413"/>
    </row>
    <row r="62" spans="1:26" ht="15.75" thickBot="1" x14ac:dyDescent="0.3"/>
    <row r="63" spans="1:26" ht="27" thickBot="1" x14ac:dyDescent="0.3">
      <c r="B63" s="1414" t="s">
        <v>63</v>
      </c>
      <c r="C63" s="1414"/>
      <c r="D63" s="1414"/>
      <c r="E63" s="1414"/>
      <c r="F63" s="1414"/>
      <c r="G63" s="1414"/>
      <c r="H63" s="1414"/>
      <c r="I63" s="1414"/>
      <c r="J63" s="1414"/>
      <c r="K63" s="1414"/>
      <c r="L63" s="1414"/>
      <c r="M63" s="1414"/>
      <c r="N63" s="1414"/>
    </row>
    <row r="66" spans="2:17" ht="105" x14ac:dyDescent="0.25">
      <c r="B66" s="91" t="s">
        <v>64</v>
      </c>
      <c r="C66" s="92" t="s">
        <v>65</v>
      </c>
      <c r="D66" s="92" t="s">
        <v>66</v>
      </c>
      <c r="E66" s="92" t="s">
        <v>67</v>
      </c>
      <c r="F66" s="92" t="s">
        <v>68</v>
      </c>
      <c r="G66" s="92" t="s">
        <v>69</v>
      </c>
      <c r="H66" s="92" t="s">
        <v>70</v>
      </c>
      <c r="I66" s="92" t="s">
        <v>71</v>
      </c>
      <c r="J66" s="92" t="s">
        <v>72</v>
      </c>
      <c r="K66" s="92" t="s">
        <v>73</v>
      </c>
      <c r="L66" s="92" t="s">
        <v>74</v>
      </c>
      <c r="M66" s="93" t="s">
        <v>75</v>
      </c>
      <c r="N66" s="93" t="s">
        <v>76</v>
      </c>
      <c r="O66" s="1387" t="s">
        <v>77</v>
      </c>
      <c r="P66" s="1388"/>
      <c r="Q66" s="92" t="s">
        <v>78</v>
      </c>
    </row>
    <row r="67" spans="2:17" ht="30" x14ac:dyDescent="0.25">
      <c r="B67" s="71" t="s">
        <v>447</v>
      </c>
      <c r="C67" s="94" t="s">
        <v>448</v>
      </c>
      <c r="D67" s="107" t="s">
        <v>449</v>
      </c>
      <c r="E67" s="95" t="s">
        <v>20</v>
      </c>
      <c r="F67" s="266" t="s">
        <v>81</v>
      </c>
      <c r="G67" s="266" t="s">
        <v>20</v>
      </c>
      <c r="H67" s="96" t="s">
        <v>20</v>
      </c>
      <c r="I67" s="97" t="s">
        <v>81</v>
      </c>
      <c r="J67" s="97" t="s">
        <v>20</v>
      </c>
      <c r="K67" s="41" t="s">
        <v>20</v>
      </c>
      <c r="L67" s="41" t="s">
        <v>20</v>
      </c>
      <c r="M67" s="267" t="s">
        <v>20</v>
      </c>
      <c r="N67" s="41" t="s">
        <v>20</v>
      </c>
      <c r="O67" s="1390"/>
      <c r="P67" s="1391"/>
      <c r="Q67" s="41" t="s">
        <v>20</v>
      </c>
    </row>
    <row r="68" spans="2:17" x14ac:dyDescent="0.25">
      <c r="B68" s="71" t="s">
        <v>447</v>
      </c>
      <c r="C68" s="94" t="s">
        <v>450</v>
      </c>
      <c r="D68" s="107"/>
      <c r="E68" s="95"/>
      <c r="F68" s="96"/>
      <c r="G68" s="96"/>
      <c r="H68" s="96"/>
      <c r="I68" s="97"/>
      <c r="J68" s="97"/>
      <c r="K68" s="41"/>
      <c r="L68" s="41"/>
      <c r="M68" s="41"/>
      <c r="N68" s="41"/>
      <c r="O68" s="1390" t="s">
        <v>1461</v>
      </c>
      <c r="P68" s="1391"/>
      <c r="Q68" s="41" t="s">
        <v>21</v>
      </c>
    </row>
    <row r="69" spans="2:17" x14ac:dyDescent="0.25">
      <c r="B69" s="94"/>
      <c r="C69" s="94"/>
      <c r="D69" s="95"/>
      <c r="E69" s="95"/>
      <c r="F69" s="96"/>
      <c r="G69" s="96"/>
      <c r="H69" s="96"/>
      <c r="I69" s="97"/>
      <c r="J69" s="97"/>
      <c r="K69" s="41"/>
      <c r="L69" s="41"/>
      <c r="M69" s="41"/>
      <c r="N69" s="41"/>
      <c r="O69" s="1410"/>
      <c r="P69" s="1411"/>
      <c r="Q69" s="41"/>
    </row>
    <row r="70" spans="2:17" x14ac:dyDescent="0.25">
      <c r="B70" s="94"/>
      <c r="C70" s="94"/>
      <c r="D70" s="95"/>
      <c r="E70" s="95"/>
      <c r="F70" s="96"/>
      <c r="G70" s="96"/>
      <c r="H70" s="96"/>
      <c r="I70" s="97"/>
      <c r="J70" s="97"/>
      <c r="K70" s="41"/>
      <c r="L70" s="41"/>
      <c r="M70" s="41"/>
      <c r="N70" s="41"/>
      <c r="O70" s="1410"/>
      <c r="P70" s="1411"/>
      <c r="Q70" s="41"/>
    </row>
    <row r="71" spans="2:17" x14ac:dyDescent="0.25">
      <c r="B71" s="94"/>
      <c r="C71" s="94"/>
      <c r="D71" s="95"/>
      <c r="E71" s="95"/>
      <c r="F71" s="96"/>
      <c r="G71" s="96"/>
      <c r="H71" s="96"/>
      <c r="I71" s="97"/>
      <c r="J71" s="97"/>
      <c r="K71" s="41"/>
      <c r="L71" s="41"/>
      <c r="M71" s="41"/>
      <c r="N71" s="41"/>
      <c r="O71" s="1410"/>
      <c r="P71" s="1411"/>
      <c r="Q71" s="41"/>
    </row>
    <row r="72" spans="2:17" x14ac:dyDescent="0.25">
      <c r="B72" s="94"/>
      <c r="C72" s="94"/>
      <c r="D72" s="95"/>
      <c r="E72" s="95"/>
      <c r="F72" s="96"/>
      <c r="G72" s="96"/>
      <c r="H72" s="96"/>
      <c r="I72" s="97"/>
      <c r="J72" s="97"/>
      <c r="K72" s="41"/>
      <c r="L72" s="41"/>
      <c r="M72" s="41"/>
      <c r="N72" s="41"/>
      <c r="O72" s="1410"/>
      <c r="P72" s="1411"/>
      <c r="Q72" s="41"/>
    </row>
    <row r="73" spans="2:17" x14ac:dyDescent="0.25">
      <c r="B73" s="41"/>
      <c r="C73" s="41"/>
      <c r="D73" s="41"/>
      <c r="E73" s="41"/>
      <c r="F73" s="41"/>
      <c r="G73" s="41"/>
      <c r="H73" s="41"/>
      <c r="I73" s="41"/>
      <c r="J73" s="41"/>
      <c r="K73" s="41"/>
      <c r="L73" s="41"/>
      <c r="M73" s="41"/>
      <c r="N73" s="41"/>
      <c r="O73" s="1410"/>
      <c r="P73" s="1411"/>
      <c r="Q73" s="41"/>
    </row>
    <row r="74" spans="2:17" x14ac:dyDescent="0.25">
      <c r="B74" s="1" t="s">
        <v>83</v>
      </c>
    </row>
    <row r="75" spans="2:17" x14ac:dyDescent="0.25">
      <c r="B75" s="1" t="s">
        <v>84</v>
      </c>
    </row>
    <row r="76" spans="2:17" x14ac:dyDescent="0.25">
      <c r="B76" s="1" t="s">
        <v>85</v>
      </c>
    </row>
    <row r="78" spans="2:17" ht="15.75" thickBot="1" x14ac:dyDescent="0.3"/>
    <row r="79" spans="2:17" ht="27" thickBot="1" x14ac:dyDescent="0.3">
      <c r="B79" s="1393" t="s">
        <v>86</v>
      </c>
      <c r="C79" s="1394"/>
      <c r="D79" s="1394"/>
      <c r="E79" s="1394"/>
      <c r="F79" s="1394"/>
      <c r="G79" s="1394"/>
      <c r="H79" s="1394"/>
      <c r="I79" s="1394"/>
      <c r="J79" s="1394"/>
      <c r="K79" s="1394"/>
      <c r="L79" s="1394"/>
      <c r="M79" s="1394"/>
      <c r="N79" s="1395"/>
    </row>
    <row r="84" spans="2:17" ht="75" x14ac:dyDescent="0.25">
      <c r="B84" s="91" t="s">
        <v>87</v>
      </c>
      <c r="C84" s="91" t="s">
        <v>88</v>
      </c>
      <c r="D84" s="91" t="s">
        <v>89</v>
      </c>
      <c r="E84" s="91" t="s">
        <v>90</v>
      </c>
      <c r="F84" s="91" t="s">
        <v>91</v>
      </c>
      <c r="G84" s="91" t="s">
        <v>92</v>
      </c>
      <c r="H84" s="91" t="s">
        <v>93</v>
      </c>
      <c r="I84" s="91" t="s">
        <v>94</v>
      </c>
      <c r="J84" s="1387" t="s">
        <v>95</v>
      </c>
      <c r="K84" s="1405"/>
      <c r="L84" s="1388"/>
      <c r="M84" s="91" t="s">
        <v>96</v>
      </c>
      <c r="N84" s="91" t="s">
        <v>97</v>
      </c>
      <c r="O84" s="91" t="s">
        <v>98</v>
      </c>
      <c r="P84" s="1387" t="s">
        <v>77</v>
      </c>
      <c r="Q84" s="1388"/>
    </row>
    <row r="85" spans="2:17" ht="30" x14ac:dyDescent="0.25">
      <c r="B85" s="268" t="s">
        <v>451</v>
      </c>
      <c r="C85" s="112" t="s">
        <v>215</v>
      </c>
      <c r="D85" s="104" t="s">
        <v>452</v>
      </c>
      <c r="E85" s="94">
        <v>92521203</v>
      </c>
      <c r="F85" s="104" t="s">
        <v>297</v>
      </c>
      <c r="G85" s="103" t="s">
        <v>453</v>
      </c>
      <c r="H85" s="111">
        <v>37245</v>
      </c>
      <c r="I85" s="96" t="s">
        <v>368</v>
      </c>
      <c r="J85" s="104" t="s">
        <v>454</v>
      </c>
      <c r="K85" s="269" t="s">
        <v>455</v>
      </c>
      <c r="L85" s="107" t="s">
        <v>394</v>
      </c>
      <c r="M85" s="1403" t="s">
        <v>20</v>
      </c>
      <c r="N85" s="1403" t="s">
        <v>20</v>
      </c>
      <c r="O85" s="1403" t="s">
        <v>20</v>
      </c>
      <c r="P85" s="270"/>
      <c r="Q85" s="271"/>
    </row>
    <row r="86" spans="2:17" ht="45" x14ac:dyDescent="0.25">
      <c r="B86" s="268"/>
      <c r="C86" s="691"/>
      <c r="D86" s="104"/>
      <c r="E86" s="94"/>
      <c r="F86" s="104"/>
      <c r="G86" s="699"/>
      <c r="H86" s="111"/>
      <c r="I86" s="96"/>
      <c r="J86" s="104" t="s">
        <v>1462</v>
      </c>
      <c r="K86" s="269" t="s">
        <v>1463</v>
      </c>
      <c r="L86" s="107" t="s">
        <v>1464</v>
      </c>
      <c r="M86" s="1404"/>
      <c r="N86" s="1404"/>
      <c r="O86" s="1404"/>
      <c r="P86" s="693"/>
      <c r="Q86" s="694"/>
    </row>
    <row r="87" spans="2:17" ht="60" x14ac:dyDescent="0.25">
      <c r="B87" s="268" t="s">
        <v>456</v>
      </c>
      <c r="C87" s="112" t="s">
        <v>111</v>
      </c>
      <c r="D87" s="272" t="s">
        <v>457</v>
      </c>
      <c r="E87" s="94">
        <v>64702345</v>
      </c>
      <c r="F87" s="104" t="s">
        <v>274</v>
      </c>
      <c r="G87" s="103" t="s">
        <v>453</v>
      </c>
      <c r="H87" s="273" t="s">
        <v>458</v>
      </c>
      <c r="I87" s="96" t="s">
        <v>368</v>
      </c>
      <c r="J87" s="104" t="s">
        <v>459</v>
      </c>
      <c r="K87" s="269" t="s">
        <v>460</v>
      </c>
      <c r="L87" s="107" t="s">
        <v>394</v>
      </c>
      <c r="M87" s="45" t="s">
        <v>20</v>
      </c>
      <c r="N87" s="45" t="s">
        <v>20</v>
      </c>
      <c r="O87" s="45" t="s">
        <v>20</v>
      </c>
      <c r="P87" s="270"/>
      <c r="Q87" s="271"/>
    </row>
    <row r="88" spans="2:17" ht="60" x14ac:dyDescent="0.25">
      <c r="B88" s="268" t="s">
        <v>456</v>
      </c>
      <c r="C88" s="112" t="s">
        <v>111</v>
      </c>
      <c r="D88" s="272" t="s">
        <v>461</v>
      </c>
      <c r="E88" s="94">
        <v>64703784</v>
      </c>
      <c r="F88" s="104" t="s">
        <v>297</v>
      </c>
      <c r="G88" s="103" t="s">
        <v>453</v>
      </c>
      <c r="H88" s="111">
        <v>39276</v>
      </c>
      <c r="I88" s="96" t="s">
        <v>368</v>
      </c>
      <c r="J88" s="104" t="s">
        <v>462</v>
      </c>
      <c r="K88" s="269" t="s">
        <v>463</v>
      </c>
      <c r="L88" s="107" t="s">
        <v>394</v>
      </c>
      <c r="M88" s="45" t="s">
        <v>20</v>
      </c>
      <c r="N88" s="45" t="s">
        <v>20</v>
      </c>
      <c r="O88" s="45" t="s">
        <v>20</v>
      </c>
      <c r="P88" s="270"/>
      <c r="Q88" s="271"/>
    </row>
    <row r="89" spans="2:17" ht="90" x14ac:dyDescent="0.25">
      <c r="B89" s="103" t="s">
        <v>1465</v>
      </c>
      <c r="C89" s="112" t="s">
        <v>464</v>
      </c>
      <c r="D89" s="272" t="s">
        <v>465</v>
      </c>
      <c r="E89" s="94">
        <v>1102800596</v>
      </c>
      <c r="F89" s="104" t="s">
        <v>297</v>
      </c>
      <c r="G89" s="103" t="s">
        <v>466</v>
      </c>
      <c r="H89" s="111">
        <v>40362</v>
      </c>
      <c r="I89" s="96" t="s">
        <v>368</v>
      </c>
      <c r="J89" s="104" t="s">
        <v>467</v>
      </c>
      <c r="K89" s="269" t="s">
        <v>468</v>
      </c>
      <c r="L89" s="107" t="s">
        <v>394</v>
      </c>
      <c r="M89" s="45" t="s">
        <v>20</v>
      </c>
      <c r="N89" s="45" t="s">
        <v>20</v>
      </c>
      <c r="O89" s="45" t="s">
        <v>20</v>
      </c>
      <c r="P89" s="270"/>
      <c r="Q89" s="271"/>
    </row>
    <row r="90" spans="2:17" ht="30" x14ac:dyDescent="0.25">
      <c r="B90" s="103" t="s">
        <v>469</v>
      </c>
      <c r="C90" s="112" t="s">
        <v>464</v>
      </c>
      <c r="D90" s="104" t="s">
        <v>470</v>
      </c>
      <c r="E90" s="94">
        <v>64588159</v>
      </c>
      <c r="F90" s="104" t="s">
        <v>274</v>
      </c>
      <c r="G90" s="103" t="s">
        <v>312</v>
      </c>
      <c r="H90" s="111">
        <v>39620</v>
      </c>
      <c r="I90" s="96" t="s">
        <v>368</v>
      </c>
      <c r="J90" s="104" t="s">
        <v>471</v>
      </c>
      <c r="K90" s="269" t="s">
        <v>472</v>
      </c>
      <c r="L90" s="107" t="s">
        <v>394</v>
      </c>
      <c r="M90" s="45" t="s">
        <v>20</v>
      </c>
      <c r="N90" s="45" t="s">
        <v>20</v>
      </c>
      <c r="O90" s="45" t="s">
        <v>20</v>
      </c>
      <c r="P90" s="270"/>
      <c r="Q90" s="270"/>
    </row>
    <row r="91" spans="2:17" x14ac:dyDescent="0.25">
      <c r="B91" s="272"/>
      <c r="C91" s="13"/>
      <c r="D91" s="274"/>
      <c r="E91" s="275"/>
      <c r="F91" s="274"/>
      <c r="G91" s="274"/>
      <c r="H91" s="276"/>
      <c r="I91" s="274"/>
      <c r="J91" s="277"/>
      <c r="K91" s="278"/>
      <c r="L91" s="279"/>
      <c r="M91" s="274"/>
      <c r="N91" s="274"/>
      <c r="O91" s="274"/>
      <c r="P91" s="270"/>
      <c r="Q91" s="271"/>
    </row>
    <row r="92" spans="2:17" x14ac:dyDescent="0.25">
      <c r="B92" s="272"/>
      <c r="C92" s="103"/>
      <c r="D92" s="104"/>
      <c r="E92" s="94"/>
      <c r="F92" s="141"/>
      <c r="G92" s="141"/>
      <c r="H92" s="111"/>
      <c r="I92" s="96"/>
      <c r="J92" s="104"/>
      <c r="K92" s="269"/>
      <c r="L92" s="107"/>
      <c r="M92" s="45"/>
      <c r="N92" s="45"/>
      <c r="O92" s="45"/>
      <c r="P92" s="1392"/>
      <c r="Q92" s="1392"/>
    </row>
    <row r="93" spans="2:17" x14ac:dyDescent="0.25">
      <c r="B93" s="104"/>
      <c r="C93" s="13"/>
      <c r="D93" s="248"/>
      <c r="G93" s="249"/>
      <c r="H93" s="250"/>
      <c r="J93" s="248"/>
      <c r="K93" s="250"/>
      <c r="L93" s="248"/>
      <c r="M93" s="13"/>
      <c r="N93" s="13"/>
      <c r="O93" s="13"/>
    </row>
    <row r="94" spans="2:17" ht="15.75" thickBot="1" x14ac:dyDescent="0.3">
      <c r="B94" s="104"/>
      <c r="C94" s="13"/>
      <c r="D94" s="248"/>
      <c r="G94" s="249"/>
      <c r="H94" s="250"/>
      <c r="J94" s="248"/>
      <c r="K94" s="250"/>
      <c r="L94" s="248"/>
      <c r="M94" s="13"/>
      <c r="N94" s="13"/>
      <c r="O94" s="13"/>
    </row>
    <row r="95" spans="2:17" ht="27" thickBot="1" x14ac:dyDescent="0.3">
      <c r="B95" s="1393" t="s">
        <v>143</v>
      </c>
      <c r="C95" s="1394"/>
      <c r="D95" s="1394"/>
      <c r="E95" s="1394"/>
      <c r="F95" s="1394"/>
      <c r="G95" s="1394"/>
      <c r="H95" s="1394"/>
      <c r="I95" s="1394"/>
      <c r="J95" s="1394"/>
      <c r="K95" s="1394"/>
      <c r="L95" s="1394"/>
      <c r="M95" s="1394"/>
      <c r="N95" s="1395"/>
    </row>
    <row r="98" spans="1:26" ht="30" x14ac:dyDescent="0.25">
      <c r="B98" s="92" t="s">
        <v>19</v>
      </c>
      <c r="C98" s="92" t="s">
        <v>144</v>
      </c>
      <c r="D98" s="1387" t="s">
        <v>77</v>
      </c>
      <c r="E98" s="1388"/>
    </row>
    <row r="99" spans="1:26" x14ac:dyDescent="0.25">
      <c r="B99" s="120" t="s">
        <v>145</v>
      </c>
      <c r="C99" s="45" t="s">
        <v>20</v>
      </c>
      <c r="D99" s="1389"/>
      <c r="E99" s="1389"/>
    </row>
    <row r="102" spans="1:26" ht="26.25" x14ac:dyDescent="0.25">
      <c r="B102" s="1408" t="s">
        <v>146</v>
      </c>
      <c r="C102" s="1409"/>
      <c r="D102" s="1409"/>
      <c r="E102" s="1409"/>
      <c r="F102" s="1409"/>
      <c r="G102" s="1409"/>
      <c r="H102" s="1409"/>
      <c r="I102" s="1409"/>
      <c r="J102" s="1409"/>
      <c r="K102" s="1409"/>
      <c r="L102" s="1409"/>
      <c r="M102" s="1409"/>
      <c r="N102" s="1409"/>
      <c r="O102" s="1409"/>
      <c r="P102" s="1409"/>
    </row>
    <row r="104" spans="1:26" ht="15.75" thickBot="1" x14ac:dyDescent="0.3"/>
    <row r="105" spans="1:26" ht="27" thickBot="1" x14ac:dyDescent="0.3">
      <c r="B105" s="1393" t="s">
        <v>147</v>
      </c>
      <c r="C105" s="1394"/>
      <c r="D105" s="1394"/>
      <c r="E105" s="1394"/>
      <c r="F105" s="1394"/>
      <c r="G105" s="1394"/>
      <c r="H105" s="1394"/>
      <c r="I105" s="1394"/>
      <c r="J105" s="1394"/>
      <c r="K105" s="1394"/>
      <c r="L105" s="1394"/>
      <c r="M105" s="1394"/>
      <c r="N105" s="1395"/>
    </row>
    <row r="107" spans="1:26" ht="15.75" thickBot="1" x14ac:dyDescent="0.3">
      <c r="M107" s="46"/>
      <c r="N107" s="46"/>
    </row>
    <row r="108" spans="1:26" s="13" customFormat="1" ht="60.75" thickBot="1" x14ac:dyDescent="0.3">
      <c r="B108" s="47" t="s">
        <v>35</v>
      </c>
      <c r="C108" s="47" t="s">
        <v>36</v>
      </c>
      <c r="D108" s="47" t="s">
        <v>37</v>
      </c>
      <c r="E108" s="47" t="s">
        <v>38</v>
      </c>
      <c r="F108" s="47" t="s">
        <v>39</v>
      </c>
      <c r="G108" s="47" t="s">
        <v>40</v>
      </c>
      <c r="H108" s="47" t="s">
        <v>41</v>
      </c>
      <c r="I108" s="47" t="s">
        <v>42</v>
      </c>
      <c r="J108" s="47" t="s">
        <v>43</v>
      </c>
      <c r="K108" s="47" t="s">
        <v>44</v>
      </c>
      <c r="L108" s="47" t="s">
        <v>45</v>
      </c>
      <c r="M108" s="48" t="s">
        <v>46</v>
      </c>
      <c r="N108" s="47" t="s">
        <v>47</v>
      </c>
      <c r="O108" s="47" t="s">
        <v>48</v>
      </c>
      <c r="P108" s="49" t="s">
        <v>49</v>
      </c>
      <c r="Q108" s="49" t="s">
        <v>50</v>
      </c>
    </row>
    <row r="109" spans="1:26" s="62" customFormat="1" ht="15.75" thickBot="1" x14ac:dyDescent="0.3">
      <c r="A109" s="50">
        <v>1</v>
      </c>
      <c r="B109" s="1443"/>
      <c r="C109" s="1443"/>
      <c r="D109" s="1443"/>
      <c r="E109" s="1443"/>
      <c r="F109" s="1443"/>
      <c r="G109" s="1443"/>
      <c r="H109" s="1443"/>
      <c r="I109" s="1443"/>
      <c r="J109" s="1443"/>
      <c r="K109" s="1443"/>
      <c r="L109" s="1443"/>
      <c r="M109" s="1444"/>
      <c r="N109" s="75"/>
      <c r="O109" s="77" t="s">
        <v>473</v>
      </c>
      <c r="P109" s="77"/>
      <c r="Q109" s="65"/>
      <c r="R109" s="61"/>
      <c r="S109" s="61"/>
      <c r="T109" s="61"/>
      <c r="U109" s="61"/>
      <c r="V109" s="61"/>
      <c r="W109" s="61"/>
      <c r="X109" s="61"/>
      <c r="Y109" s="61"/>
      <c r="Z109" s="61"/>
    </row>
    <row r="110" spans="1:26" s="709" customFormat="1" ht="30" x14ac:dyDescent="0.25">
      <c r="A110" s="707"/>
      <c r="B110" s="71" t="s">
        <v>714</v>
      </c>
      <c r="C110" s="72" t="s">
        <v>714</v>
      </c>
      <c r="D110" s="72" t="s">
        <v>318</v>
      </c>
      <c r="E110" s="76">
        <v>701820090157</v>
      </c>
      <c r="F110" s="73" t="s">
        <v>20</v>
      </c>
      <c r="G110" s="228">
        <v>1</v>
      </c>
      <c r="H110" s="226">
        <v>39840</v>
      </c>
      <c r="I110" s="74">
        <v>40178</v>
      </c>
      <c r="J110" s="74" t="s">
        <v>21</v>
      </c>
      <c r="K110" s="75" t="s">
        <v>1472</v>
      </c>
      <c r="L110" s="75"/>
      <c r="M110" s="76">
        <v>280</v>
      </c>
      <c r="N110" s="76">
        <v>280</v>
      </c>
      <c r="O110" s="77">
        <v>154849384</v>
      </c>
      <c r="P110" s="77" t="s">
        <v>474</v>
      </c>
      <c r="Q110" s="65"/>
      <c r="R110" s="708"/>
      <c r="S110" s="708"/>
      <c r="T110" s="708"/>
      <c r="U110" s="708"/>
      <c r="V110" s="708"/>
      <c r="W110" s="708"/>
      <c r="X110" s="708"/>
      <c r="Y110" s="708"/>
      <c r="Z110" s="708"/>
    </row>
    <row r="111" spans="1:26" s="62" customFormat="1" ht="30" x14ac:dyDescent="0.25">
      <c r="A111" s="50">
        <f t="shared" ref="A111" si="1">+A110+1</f>
        <v>1</v>
      </c>
      <c r="B111" s="71" t="s">
        <v>714</v>
      </c>
      <c r="C111" s="72" t="s">
        <v>714</v>
      </c>
      <c r="D111" s="72" t="s">
        <v>318</v>
      </c>
      <c r="E111" s="76">
        <v>701820140163</v>
      </c>
      <c r="F111" s="73" t="s">
        <v>20</v>
      </c>
      <c r="G111" s="228">
        <v>1</v>
      </c>
      <c r="H111" s="226">
        <v>41661</v>
      </c>
      <c r="I111" s="74">
        <v>41912</v>
      </c>
      <c r="J111" s="74" t="s">
        <v>21</v>
      </c>
      <c r="K111" s="74" t="s">
        <v>1473</v>
      </c>
      <c r="L111" s="74"/>
      <c r="M111" s="76">
        <v>168</v>
      </c>
      <c r="N111" s="76">
        <v>168</v>
      </c>
      <c r="O111" s="77">
        <v>203151072</v>
      </c>
      <c r="P111" s="77">
        <v>211</v>
      </c>
      <c r="Q111" s="65"/>
      <c r="R111" s="61"/>
      <c r="S111" s="61"/>
      <c r="T111" s="61"/>
      <c r="U111" s="61"/>
      <c r="V111" s="61"/>
      <c r="W111" s="61"/>
      <c r="X111" s="61"/>
      <c r="Y111" s="61"/>
      <c r="Z111" s="61"/>
    </row>
    <row r="112" spans="1:26" x14ac:dyDescent="0.25">
      <c r="B112" s="71"/>
      <c r="C112" s="72"/>
      <c r="D112" s="72"/>
      <c r="E112" s="228"/>
      <c r="F112" s="73"/>
      <c r="G112" s="228"/>
      <c r="H112" s="226"/>
      <c r="I112" s="74"/>
      <c r="J112" s="74"/>
      <c r="K112" s="74" t="s">
        <v>1474</v>
      </c>
      <c r="L112" s="74"/>
      <c r="M112" s="76">
        <f>SUM(M110:M111)</f>
        <v>448</v>
      </c>
      <c r="N112" s="75"/>
      <c r="O112" s="77">
        <f>SUM(O110:O111)</f>
        <v>358000456</v>
      </c>
      <c r="P112" s="77"/>
      <c r="Q112" s="65"/>
    </row>
    <row r="113" spans="2:17" ht="15.75" thickBot="1" x14ac:dyDescent="0.3"/>
    <row r="114" spans="2:17" ht="30.75" thickBot="1" x14ac:dyDescent="0.3">
      <c r="B114" s="134" t="s">
        <v>152</v>
      </c>
      <c r="C114" s="135" t="s">
        <v>153</v>
      </c>
      <c r="D114" s="134" t="s">
        <v>29</v>
      </c>
      <c r="E114" s="135" t="s">
        <v>154</v>
      </c>
    </row>
    <row r="115" spans="2:17" x14ac:dyDescent="0.25">
      <c r="B115" s="136" t="s">
        <v>155</v>
      </c>
      <c r="C115" s="137">
        <v>20</v>
      </c>
      <c r="D115" s="137">
        <v>0</v>
      </c>
      <c r="E115" s="1396">
        <f>+D115+D116+D117</f>
        <v>40</v>
      </c>
    </row>
    <row r="116" spans="2:17" x14ac:dyDescent="0.25">
      <c r="B116" s="136" t="s">
        <v>156</v>
      </c>
      <c r="C116" s="138">
        <v>30</v>
      </c>
      <c r="D116" s="45">
        <v>0</v>
      </c>
      <c r="E116" s="1397"/>
    </row>
    <row r="117" spans="2:17" ht="15.75" thickBot="1" x14ac:dyDescent="0.3">
      <c r="B117" s="136" t="s">
        <v>157</v>
      </c>
      <c r="C117" s="139">
        <v>40</v>
      </c>
      <c r="D117" s="139">
        <v>40</v>
      </c>
      <c r="E117" s="1398"/>
    </row>
    <row r="119" spans="2:17" ht="15.75" thickBot="1" x14ac:dyDescent="0.3"/>
    <row r="120" spans="2:17" ht="27" thickBot="1" x14ac:dyDescent="0.3">
      <c r="B120" s="1393" t="s">
        <v>158</v>
      </c>
      <c r="C120" s="1394"/>
      <c r="D120" s="1394"/>
      <c r="E120" s="1394"/>
      <c r="F120" s="1394"/>
      <c r="G120" s="1394"/>
      <c r="H120" s="1394"/>
      <c r="I120" s="1394"/>
      <c r="J120" s="1394"/>
      <c r="K120" s="1394"/>
      <c r="L120" s="1394"/>
      <c r="M120" s="1394"/>
      <c r="N120" s="1395"/>
    </row>
    <row r="122" spans="2:17" ht="75" x14ac:dyDescent="0.25">
      <c r="B122" s="91" t="s">
        <v>87</v>
      </c>
      <c r="C122" s="91" t="s">
        <v>88</v>
      </c>
      <c r="D122" s="91" t="s">
        <v>89</v>
      </c>
      <c r="E122" s="91" t="s">
        <v>90</v>
      </c>
      <c r="F122" s="91" t="s">
        <v>91</v>
      </c>
      <c r="G122" s="91" t="s">
        <v>92</v>
      </c>
      <c r="H122" s="91" t="s">
        <v>93</v>
      </c>
      <c r="I122" s="91" t="s">
        <v>94</v>
      </c>
      <c r="J122" s="1387" t="s">
        <v>95</v>
      </c>
      <c r="K122" s="1405"/>
      <c r="L122" s="1388"/>
      <c r="M122" s="91" t="s">
        <v>96</v>
      </c>
      <c r="N122" s="91" t="s">
        <v>97</v>
      </c>
      <c r="O122" s="91" t="s">
        <v>98</v>
      </c>
      <c r="P122" s="1387" t="s">
        <v>77</v>
      </c>
      <c r="Q122" s="1388"/>
    </row>
    <row r="123" spans="2:17" ht="60" x14ac:dyDescent="0.25">
      <c r="B123" s="104" t="s">
        <v>475</v>
      </c>
      <c r="C123" s="103" t="s">
        <v>1470</v>
      </c>
      <c r="D123" s="104" t="s">
        <v>476</v>
      </c>
      <c r="E123" s="94">
        <v>64554046</v>
      </c>
      <c r="F123" s="104" t="s">
        <v>113</v>
      </c>
      <c r="G123" s="141" t="s">
        <v>466</v>
      </c>
      <c r="H123" s="269">
        <v>33221</v>
      </c>
      <c r="I123" s="95" t="s">
        <v>368</v>
      </c>
      <c r="J123" s="104" t="s">
        <v>477</v>
      </c>
      <c r="K123" s="269" t="s">
        <v>478</v>
      </c>
      <c r="L123" s="107" t="s">
        <v>394</v>
      </c>
      <c r="M123" s="45" t="s">
        <v>20</v>
      </c>
      <c r="N123" s="45" t="s">
        <v>20</v>
      </c>
      <c r="O123" s="45" t="s">
        <v>20</v>
      </c>
      <c r="P123" s="1392"/>
      <c r="Q123" s="1392"/>
    </row>
    <row r="124" spans="2:17" ht="60" x14ac:dyDescent="0.25">
      <c r="B124" s="104" t="s">
        <v>1468</v>
      </c>
      <c r="C124" s="103" t="s">
        <v>1470</v>
      </c>
      <c r="D124" s="104" t="s">
        <v>479</v>
      </c>
      <c r="E124" s="94">
        <v>64554159</v>
      </c>
      <c r="F124" s="104" t="s">
        <v>332</v>
      </c>
      <c r="G124" s="141" t="s">
        <v>453</v>
      </c>
      <c r="H124" s="198">
        <v>37001</v>
      </c>
      <c r="I124" s="95" t="s">
        <v>368</v>
      </c>
      <c r="J124" s="104" t="s">
        <v>480</v>
      </c>
      <c r="K124" s="269" t="s">
        <v>481</v>
      </c>
      <c r="L124" s="107" t="s">
        <v>394</v>
      </c>
      <c r="M124" s="45" t="s">
        <v>20</v>
      </c>
      <c r="N124" s="45" t="s">
        <v>20</v>
      </c>
      <c r="O124" s="45" t="s">
        <v>20</v>
      </c>
      <c r="P124" s="112"/>
      <c r="Q124" s="45"/>
    </row>
    <row r="125" spans="2:17" ht="30" x14ac:dyDescent="0.25">
      <c r="B125" s="104" t="s">
        <v>1469</v>
      </c>
      <c r="C125" s="103" t="s">
        <v>1470</v>
      </c>
      <c r="D125" s="104" t="s">
        <v>1471</v>
      </c>
      <c r="E125" s="94">
        <v>92559916</v>
      </c>
      <c r="F125" s="104" t="s">
        <v>482</v>
      </c>
      <c r="G125" s="103" t="s">
        <v>453</v>
      </c>
      <c r="H125" s="111">
        <v>38576</v>
      </c>
      <c r="I125" s="95" t="s">
        <v>368</v>
      </c>
      <c r="J125" s="104" t="s">
        <v>483</v>
      </c>
      <c r="K125" s="269" t="s">
        <v>484</v>
      </c>
      <c r="L125" s="107" t="s">
        <v>394</v>
      </c>
      <c r="M125" s="45" t="s">
        <v>20</v>
      </c>
      <c r="N125" s="45" t="s">
        <v>20</v>
      </c>
      <c r="O125" s="45" t="s">
        <v>20</v>
      </c>
      <c r="P125" s="1392"/>
      <c r="Q125" s="1392"/>
    </row>
    <row r="126" spans="2:17" x14ac:dyDescent="0.25">
      <c r="B126" s="104"/>
      <c r="C126" s="13"/>
      <c r="D126" s="248"/>
      <c r="F126" s="248"/>
      <c r="G126" s="13"/>
      <c r="H126" s="250"/>
      <c r="K126" s="280"/>
      <c r="L126" s="248"/>
      <c r="M126" s="13"/>
      <c r="N126" s="13"/>
      <c r="O126" s="13"/>
    </row>
    <row r="127" spans="2:17" x14ac:dyDescent="0.25">
      <c r="C127" s="13"/>
      <c r="D127" s="248"/>
      <c r="G127" s="248"/>
      <c r="H127" s="250"/>
      <c r="K127" s="280"/>
      <c r="M127" s="13"/>
      <c r="N127" s="13"/>
      <c r="O127" s="13"/>
    </row>
    <row r="128" spans="2:17" ht="15.75" thickBot="1" x14ac:dyDescent="0.3">
      <c r="C128" s="13"/>
    </row>
    <row r="129" spans="2:7" ht="30" x14ac:dyDescent="0.25">
      <c r="B129" s="42" t="s">
        <v>19</v>
      </c>
      <c r="C129" s="42" t="s">
        <v>152</v>
      </c>
      <c r="D129" s="91" t="s">
        <v>153</v>
      </c>
      <c r="E129" s="42" t="s">
        <v>29</v>
      </c>
      <c r="F129" s="135" t="s">
        <v>182</v>
      </c>
      <c r="G129" s="147"/>
    </row>
    <row r="130" spans="2:7" ht="108" x14ac:dyDescent="0.2">
      <c r="B130" s="1399" t="s">
        <v>183</v>
      </c>
      <c r="C130" s="148" t="s">
        <v>184</v>
      </c>
      <c r="D130" s="45">
        <v>25</v>
      </c>
      <c r="E130" s="45">
        <v>25</v>
      </c>
      <c r="F130" s="1400">
        <f>+E130+E131+E132</f>
        <v>60</v>
      </c>
      <c r="G130" s="149"/>
    </row>
    <row r="131" spans="2:7" ht="96" x14ac:dyDescent="0.2">
      <c r="B131" s="1399"/>
      <c r="C131" s="148" t="s">
        <v>185</v>
      </c>
      <c r="D131" s="112">
        <v>25</v>
      </c>
      <c r="E131" s="45">
        <v>25</v>
      </c>
      <c r="F131" s="1401"/>
      <c r="G131" s="149"/>
    </row>
    <row r="132" spans="2:7" ht="60" x14ac:dyDescent="0.2">
      <c r="B132" s="1399"/>
      <c r="C132" s="148" t="s">
        <v>186</v>
      </c>
      <c r="D132" s="45">
        <v>10</v>
      </c>
      <c r="E132" s="45">
        <v>10</v>
      </c>
      <c r="F132" s="1402"/>
      <c r="G132" s="149"/>
    </row>
    <row r="133" spans="2:7" x14ac:dyDescent="0.25">
      <c r="C133"/>
    </row>
    <row r="136" spans="2:7" x14ac:dyDescent="0.25">
      <c r="B136" s="39" t="s">
        <v>187</v>
      </c>
    </row>
    <row r="139" spans="2:7" x14ac:dyDescent="0.25">
      <c r="B139" s="40" t="s">
        <v>19</v>
      </c>
      <c r="C139" s="40" t="s">
        <v>28</v>
      </c>
      <c r="D139" s="42" t="s">
        <v>29</v>
      </c>
      <c r="E139" s="42" t="s">
        <v>30</v>
      </c>
    </row>
    <row r="140" spans="2:7" ht="28.5" x14ac:dyDescent="0.25">
      <c r="B140" s="43" t="s">
        <v>188</v>
      </c>
      <c r="C140" s="44">
        <v>40</v>
      </c>
      <c r="D140" s="45">
        <v>40</v>
      </c>
      <c r="E140" s="1403">
        <f>+D140+D141</f>
        <v>100</v>
      </c>
    </row>
    <row r="141" spans="2:7" ht="42.75" x14ac:dyDescent="0.25">
      <c r="B141" s="43" t="s">
        <v>189</v>
      </c>
      <c r="C141" s="44">
        <v>60</v>
      </c>
      <c r="D141" s="45">
        <v>60</v>
      </c>
      <c r="E141" s="1404"/>
    </row>
  </sheetData>
  <mergeCells count="46">
    <mergeCell ref="C9:N9"/>
    <mergeCell ref="B2:P2"/>
    <mergeCell ref="B4:P4"/>
    <mergeCell ref="C6:N6"/>
    <mergeCell ref="C7:N7"/>
    <mergeCell ref="C8:N8"/>
    <mergeCell ref="O69:P69"/>
    <mergeCell ref="C12:E12"/>
    <mergeCell ref="B16:C23"/>
    <mergeCell ref="B24:C24"/>
    <mergeCell ref="E42:E43"/>
    <mergeCell ref="M47:N47"/>
    <mergeCell ref="B57:B58"/>
    <mergeCell ref="C57:C58"/>
    <mergeCell ref="D57:E57"/>
    <mergeCell ref="C61:N61"/>
    <mergeCell ref="B63:N63"/>
    <mergeCell ref="O66:P66"/>
    <mergeCell ref="O67:P67"/>
    <mergeCell ref="O68:P68"/>
    <mergeCell ref="B105:N105"/>
    <mergeCell ref="O70:P70"/>
    <mergeCell ref="O71:P71"/>
    <mergeCell ref="O72:P72"/>
    <mergeCell ref="O73:P73"/>
    <mergeCell ref="B79:N79"/>
    <mergeCell ref="J84:L84"/>
    <mergeCell ref="P84:Q84"/>
    <mergeCell ref="P92:Q92"/>
    <mergeCell ref="B95:N95"/>
    <mergeCell ref="D98:E98"/>
    <mergeCell ref="D99:E99"/>
    <mergeCell ref="B102:P102"/>
    <mergeCell ref="M85:M86"/>
    <mergeCell ref="N85:N86"/>
    <mergeCell ref="O85:O86"/>
    <mergeCell ref="P125:Q125"/>
    <mergeCell ref="B130:B132"/>
    <mergeCell ref="F130:F132"/>
    <mergeCell ref="E140:E141"/>
    <mergeCell ref="B109:M109"/>
    <mergeCell ref="E115:E117"/>
    <mergeCell ref="B120:N120"/>
    <mergeCell ref="J122:L122"/>
    <mergeCell ref="P122:Q122"/>
    <mergeCell ref="P123:Q123"/>
  </mergeCells>
  <dataValidations count="2">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A26:A46 IS26:IS46 SO26:SO46 ACK26:ACK46 AMG26:AMG46 AWC26:AWC46 BFY26:BFY46 BPU26:BPU46 BZQ26:BZQ46 CJM26:CJM46 CTI26:CTI46 DDE26:DDE46 DNA26:DNA46 DWW26:DWW46 EGS26:EGS46 EQO26:EQO46 FAK26:FAK46 FKG26:FKG46 FUC26:FUC46 GDY26:GDY46 GNU26:GNU46 GXQ26:GXQ46 HHM26:HHM46 HRI26:HRI46 IBE26:IBE46 ILA26:ILA46 IUW26:IUW46 JES26:JES46 JOO26:JOO46 JYK26:JYK46 KIG26:KIG46 KSC26:KSC46 LBY26:LBY46 LLU26:LLU46 LVQ26:LVQ46 MFM26:MFM46 MPI26:MPI46 MZE26:MZE46 NJA26:NJA46 NSW26:NSW46 OCS26:OCS46 OMO26:OMO46 OWK26:OWK46 PGG26:PGG46 PQC26:PQC46 PZY26:PZY46 QJU26:QJU46 QTQ26:QTQ46 RDM26:RDM46 RNI26:RNI46 RXE26:RXE46 SHA26:SHA46 SQW26:SQW46 TAS26:TAS46 TKO26:TKO46 TUK26:TUK46 UEG26:UEG46 UOC26:UOC46 UXY26:UXY46 VHU26:VHU46 VRQ26:VRQ46 WBM26:WBM46 WLI26:WLI46 WVE26:WVE46">
      <formula1>"1,2,3,4,5"</formula1>
    </dataValidation>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IV26:IV46 SR26:SR46 ACN26:ACN46 AMJ26:AMJ46 AWF26:AWF46 BGB26:BGB46 BPX26:BPX46 BZT26:BZT46 CJP26:CJP46 CTL26:CTL46 DDH26:DDH46 DND26:DND46 DWZ26:DWZ46 EGV26:EGV46 EQR26:EQR46 FAN26:FAN46 FKJ26:FKJ46 FUF26:FUF46 GEB26:GEB46 GNX26:GNX46 GXT26:GXT46 HHP26:HHP46 HRL26:HRL46 IBH26:IBH46 ILD26:ILD46 IUZ26:IUZ46 JEV26:JEV46 JOR26:JOR46 JYN26:JYN46 KIJ26:KIJ46 KSF26:KSF46 LCB26:LCB46 LLX26:LLX46 LVT26:LVT46 MFP26:MFP46 MPL26:MPL46 MZH26:MZH46 NJD26:NJD46 NSZ26:NSZ46 OCV26:OCV46 OMR26:OMR46 OWN26:OWN46 PGJ26:PGJ46 PQF26:PQF46 QAB26:QAB46 QJX26:QJX46 QTT26:QTT46 RDP26:RDP46 RNL26:RNL46 RXH26:RXH46 SHD26:SHD46 SQZ26:SQZ46 TAV26:TAV46 TKR26:TKR46 TUN26:TUN46 UEJ26:UEJ46 UOF26:UOF46 UYB26:UYB46 VHX26:VHX46 VRT26:VRT46 WBP26:WBP46 WLL26:WLL46 WVH26:WVH46">
      <formula1>0</formula1>
      <formula2>1</formula2>
    </dataValidation>
  </dataValidations>
  <pageMargins left="0.7" right="0.7" top="0.75" bottom="0.75" header="0.3" footer="0.3"/>
  <pageSetup orientation="portrait" horizontalDpi="4294967295" vertic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7"/>
  <sheetViews>
    <sheetView topLeftCell="B19"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5.7109375" style="1" customWidth="1"/>
    <col min="5" max="5" width="34.42578125" style="1" customWidth="1"/>
    <col min="6" max="7" width="29.7109375" style="1" customWidth="1"/>
    <col min="8" max="8" width="24.5703125" style="1" customWidth="1"/>
    <col min="9" max="9" width="24" style="1" customWidth="1"/>
    <col min="10" max="10" width="38.42578125" style="1" customWidth="1"/>
    <col min="11" max="11" width="30.42578125" style="1" customWidth="1"/>
    <col min="12" max="13" width="18.7109375" style="1" customWidth="1"/>
    <col min="14" max="14" width="23" style="1" customWidth="1"/>
    <col min="15" max="15" width="26.140625" style="1" customWidth="1"/>
    <col min="16" max="16" width="19.5703125" style="1" bestFit="1" customWidth="1"/>
    <col min="17" max="17" width="30.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3</v>
      </c>
      <c r="D6" s="1443"/>
      <c r="E6" s="1443"/>
      <c r="F6" s="1443"/>
      <c r="G6" s="1443"/>
      <c r="H6" s="1443"/>
      <c r="I6" s="1443"/>
      <c r="J6" s="1443"/>
      <c r="K6" s="1443"/>
      <c r="L6" s="1443"/>
      <c r="M6" s="1443"/>
      <c r="N6" s="1444"/>
    </row>
    <row r="7" spans="2:16" ht="16.5" thickBot="1" x14ac:dyDescent="0.3">
      <c r="B7" s="3" t="s">
        <v>4</v>
      </c>
      <c r="C7" s="1533" t="s">
        <v>5</v>
      </c>
      <c r="D7" s="1443"/>
      <c r="E7" s="1443"/>
      <c r="F7" s="1443"/>
      <c r="G7" s="1443"/>
      <c r="H7" s="1443"/>
      <c r="I7" s="1443"/>
      <c r="J7" s="1443"/>
      <c r="K7" s="1443"/>
      <c r="L7" s="1443"/>
      <c r="M7" s="1443"/>
      <c r="N7" s="1444"/>
    </row>
    <row r="8" spans="2:16" ht="16.5" thickBot="1" x14ac:dyDescent="0.3">
      <c r="B8" s="3" t="s">
        <v>6</v>
      </c>
      <c r="C8" s="1533" t="s">
        <v>7</v>
      </c>
      <c r="D8" s="1443"/>
      <c r="E8" s="1443"/>
      <c r="F8" s="1443"/>
      <c r="G8" s="1443"/>
      <c r="H8" s="1443"/>
      <c r="I8" s="1443"/>
      <c r="J8" s="1443"/>
      <c r="K8" s="1443"/>
      <c r="L8" s="1443"/>
      <c r="M8" s="1443"/>
      <c r="N8" s="1444"/>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8</v>
      </c>
      <c r="D10" s="1415"/>
      <c r="E10" s="1416"/>
      <c r="F10" s="4"/>
      <c r="G10" s="4"/>
      <c r="H10" s="4"/>
      <c r="I10" s="4"/>
      <c r="J10" s="4"/>
      <c r="K10" s="4"/>
      <c r="L10" s="4"/>
      <c r="M10" s="4"/>
      <c r="N10" s="5"/>
    </row>
    <row r="11" spans="2:16" ht="16.5" thickBot="1" x14ac:dyDescent="0.3">
      <c r="B11" s="6" t="s">
        <v>10</v>
      </c>
      <c r="C11" s="7">
        <v>41982</v>
      </c>
      <c r="D11" s="8"/>
      <c r="E11" s="8"/>
      <c r="F11" s="8"/>
      <c r="G11" s="8"/>
      <c r="H11" s="8"/>
      <c r="I11" s="8"/>
      <c r="J11" s="8"/>
      <c r="K11" s="8"/>
      <c r="L11" s="8"/>
      <c r="M11" s="8"/>
      <c r="N11" s="9"/>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15" t="s">
        <v>12</v>
      </c>
      <c r="E14" s="15" t="s">
        <v>13</v>
      </c>
      <c r="F14" s="15" t="s">
        <v>14</v>
      </c>
      <c r="G14" s="16"/>
      <c r="I14" s="17"/>
      <c r="J14" s="17"/>
      <c r="K14" s="17"/>
      <c r="L14" s="17"/>
      <c r="M14" s="17"/>
      <c r="N14" s="14"/>
    </row>
    <row r="15" spans="2:16" x14ac:dyDescent="0.25">
      <c r="B15" s="1417"/>
      <c r="C15" s="1417"/>
      <c r="D15" s="15">
        <v>8</v>
      </c>
      <c r="E15" s="18">
        <v>822782714</v>
      </c>
      <c r="F15" s="19">
        <v>394</v>
      </c>
      <c r="G15" s="20"/>
      <c r="I15" s="21"/>
      <c r="J15" s="21"/>
      <c r="K15" s="21"/>
      <c r="L15" s="21"/>
      <c r="M15" s="21"/>
      <c r="N15" s="14"/>
    </row>
    <row r="16" spans="2:16" x14ac:dyDescent="0.25">
      <c r="B16" s="1417"/>
      <c r="C16" s="1417"/>
      <c r="D16" s="15"/>
      <c r="E16" s="18"/>
      <c r="F16" s="19"/>
      <c r="G16" s="20"/>
      <c r="I16" s="21"/>
      <c r="J16" s="21"/>
      <c r="K16" s="21"/>
      <c r="L16" s="21"/>
      <c r="M16" s="21"/>
      <c r="N16" s="14"/>
    </row>
    <row r="17" spans="1:14" x14ac:dyDescent="0.25">
      <c r="B17" s="1417"/>
      <c r="C17" s="1417"/>
      <c r="D17" s="15"/>
      <c r="E17" s="18"/>
      <c r="F17" s="19"/>
      <c r="G17" s="20"/>
      <c r="I17" s="21"/>
      <c r="J17" s="21"/>
      <c r="K17" s="21"/>
      <c r="L17" s="21"/>
      <c r="M17" s="21"/>
      <c r="N17" s="14"/>
    </row>
    <row r="18" spans="1:14" x14ac:dyDescent="0.25">
      <c r="B18" s="1417"/>
      <c r="C18" s="1417"/>
      <c r="D18" s="15"/>
      <c r="E18" s="22"/>
      <c r="F18" s="19"/>
      <c r="G18" s="20"/>
      <c r="H18" s="23"/>
      <c r="I18" s="21"/>
      <c r="J18" s="21"/>
      <c r="K18" s="21"/>
      <c r="L18" s="21"/>
      <c r="M18" s="21"/>
      <c r="N18" s="24"/>
    </row>
    <row r="19" spans="1:14" x14ac:dyDescent="0.25">
      <c r="B19" s="1417"/>
      <c r="C19" s="1417"/>
      <c r="D19" s="15"/>
      <c r="E19" s="22"/>
      <c r="F19" s="19"/>
      <c r="G19" s="20"/>
      <c r="H19" s="23"/>
      <c r="I19" s="25"/>
      <c r="J19" s="25"/>
      <c r="K19" s="25"/>
      <c r="L19" s="25"/>
      <c r="M19" s="25"/>
      <c r="N19" s="24"/>
    </row>
    <row r="20" spans="1:14" x14ac:dyDescent="0.25">
      <c r="B20" s="1417"/>
      <c r="C20" s="1417"/>
      <c r="D20" s="15"/>
      <c r="E20" s="22"/>
      <c r="F20" s="19"/>
      <c r="G20" s="20"/>
      <c r="H20" s="23"/>
      <c r="I20" s="13"/>
      <c r="J20" s="13"/>
      <c r="K20" s="13"/>
      <c r="L20" s="13"/>
      <c r="M20" s="13"/>
      <c r="N20" s="24"/>
    </row>
    <row r="21" spans="1:14" x14ac:dyDescent="0.25">
      <c r="B21" s="1417"/>
      <c r="C21" s="1417"/>
      <c r="D21" s="15"/>
      <c r="E21" s="22"/>
      <c r="F21" s="19"/>
      <c r="G21" s="20"/>
      <c r="H21" s="23"/>
      <c r="I21" s="13"/>
      <c r="J21" s="13"/>
      <c r="K21" s="13"/>
      <c r="L21" s="13"/>
      <c r="M21" s="13"/>
      <c r="N21" s="24"/>
    </row>
    <row r="22" spans="1:14" ht="15.75" thickBot="1" x14ac:dyDescent="0.3">
      <c r="B22" s="1418" t="s">
        <v>15</v>
      </c>
      <c r="C22" s="1419"/>
      <c r="D22" s="15"/>
      <c r="E22" s="26"/>
      <c r="F22" s="19">
        <f>SUM(F15:F21)</f>
        <v>394</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315.20000000000005</v>
      </c>
      <c r="D24" s="32"/>
      <c r="E24" s="33">
        <f>+E15</f>
        <v>822782714</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23</v>
      </c>
      <c r="D30" s="41"/>
      <c r="E30"/>
      <c r="F30"/>
      <c r="G30"/>
      <c r="H30"/>
      <c r="I30" s="13"/>
      <c r="J30" s="13"/>
      <c r="K30" s="13"/>
      <c r="L30" s="13"/>
      <c r="M30" s="13"/>
      <c r="N30" s="14"/>
    </row>
    <row r="31" spans="1:14" x14ac:dyDescent="0.25">
      <c r="A31" s="36"/>
      <c r="B31" s="41" t="s">
        <v>24</v>
      </c>
      <c r="C31" s="41" t="s">
        <v>23</v>
      </c>
      <c r="D31" s="41"/>
      <c r="E31"/>
      <c r="F31"/>
      <c r="G31"/>
      <c r="H31"/>
      <c r="I31" s="13"/>
      <c r="J31" s="13"/>
      <c r="K31" s="13"/>
      <c r="L31" s="13"/>
      <c r="M31" s="13"/>
      <c r="N31" s="14"/>
    </row>
    <row r="32" spans="1:14" x14ac:dyDescent="0.25">
      <c r="A32" s="36"/>
      <c r="B32" s="41" t="s">
        <v>25</v>
      </c>
      <c r="C32" s="41"/>
      <c r="D32" s="41" t="s">
        <v>23</v>
      </c>
      <c r="E32"/>
      <c r="F32"/>
      <c r="G32"/>
      <c r="H32"/>
      <c r="I32" s="13"/>
      <c r="J32" s="13"/>
      <c r="K32" s="13"/>
      <c r="L32" s="13"/>
      <c r="M32" s="13"/>
      <c r="N32" s="14"/>
    </row>
    <row r="33" spans="1:17" x14ac:dyDescent="0.25">
      <c r="A33" s="36"/>
      <c r="B33" s="41" t="s">
        <v>26</v>
      </c>
      <c r="C33" s="41" t="s">
        <v>23</v>
      </c>
      <c r="D33" s="41"/>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44">
        <v>40</v>
      </c>
      <c r="D40" s="45">
        <v>0</v>
      </c>
      <c r="E40" s="1403">
        <f>+D40+D41</f>
        <v>35</v>
      </c>
      <c r="F40"/>
      <c r="G40"/>
      <c r="H40"/>
      <c r="I40" s="13"/>
      <c r="J40" s="13"/>
      <c r="K40" s="13"/>
      <c r="L40" s="13"/>
      <c r="M40" s="13"/>
      <c r="N40" s="14"/>
    </row>
    <row r="41" spans="1:17" ht="42.75" x14ac:dyDescent="0.25">
      <c r="A41" s="36"/>
      <c r="B41" s="43" t="s">
        <v>32</v>
      </c>
      <c r="C41" s="44">
        <v>60</v>
      </c>
      <c r="D41" s="45">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28.5" x14ac:dyDescent="0.25">
      <c r="A49" s="50">
        <v>1</v>
      </c>
      <c r="B49" s="51" t="s">
        <v>7</v>
      </c>
      <c r="C49" s="52" t="s">
        <v>7</v>
      </c>
      <c r="D49" s="52" t="s">
        <v>51</v>
      </c>
      <c r="E49" s="53">
        <v>152</v>
      </c>
      <c r="F49" s="52" t="s">
        <v>20</v>
      </c>
      <c r="G49" s="54">
        <v>0.8</v>
      </c>
      <c r="H49" s="55">
        <v>41671</v>
      </c>
      <c r="I49" s="55">
        <v>41850</v>
      </c>
      <c r="J49" s="56" t="s">
        <v>21</v>
      </c>
      <c r="K49" s="57">
        <v>6</v>
      </c>
      <c r="L49" s="57"/>
      <c r="M49" s="58">
        <v>350</v>
      </c>
      <c r="N49" s="58">
        <v>100</v>
      </c>
      <c r="O49" s="59">
        <v>192080000</v>
      </c>
      <c r="P49" s="60">
        <v>114</v>
      </c>
      <c r="Q49" s="60"/>
      <c r="R49" s="61"/>
      <c r="S49" s="61"/>
      <c r="T49" s="61"/>
      <c r="U49" s="61"/>
      <c r="V49" s="61"/>
      <c r="W49" s="61"/>
      <c r="X49" s="61"/>
      <c r="Y49" s="61"/>
      <c r="Z49" s="61"/>
    </row>
    <row r="50" spans="1:26" s="62" customFormat="1" ht="28.5" x14ac:dyDescent="0.25">
      <c r="A50" s="50">
        <f>+A49+1</f>
        <v>2</v>
      </c>
      <c r="B50" s="63" t="s">
        <v>7</v>
      </c>
      <c r="C50" s="52" t="s">
        <v>7</v>
      </c>
      <c r="D50" s="52" t="s">
        <v>51</v>
      </c>
      <c r="E50" s="53">
        <v>74</v>
      </c>
      <c r="F50" s="52" t="s">
        <v>20</v>
      </c>
      <c r="G50" s="54">
        <v>0.8</v>
      </c>
      <c r="H50" s="55">
        <v>40210</v>
      </c>
      <c r="I50" s="55">
        <v>40543</v>
      </c>
      <c r="J50" s="56" t="s">
        <v>21</v>
      </c>
      <c r="K50" s="57">
        <v>11</v>
      </c>
      <c r="L50" s="57"/>
      <c r="M50" s="58">
        <v>170</v>
      </c>
      <c r="N50" s="58">
        <v>100</v>
      </c>
      <c r="O50" s="59">
        <v>35700000</v>
      </c>
      <c r="P50" s="60">
        <v>115</v>
      </c>
      <c r="Q50" s="60"/>
      <c r="R50" s="61"/>
      <c r="S50" s="61"/>
      <c r="T50" s="61"/>
      <c r="U50" s="61"/>
      <c r="V50" s="61"/>
      <c r="W50" s="61"/>
      <c r="X50" s="61"/>
      <c r="Y50" s="61"/>
      <c r="Z50" s="61"/>
    </row>
    <row r="51" spans="1:26" s="62" customFormat="1" ht="28.5" x14ac:dyDescent="0.25">
      <c r="A51" s="50">
        <f t="shared" ref="A51:A56" si="0">+A50+1</f>
        <v>3</v>
      </c>
      <c r="B51" s="63" t="s">
        <v>7</v>
      </c>
      <c r="C51" s="52" t="s">
        <v>7</v>
      </c>
      <c r="D51" s="52" t="s">
        <v>51</v>
      </c>
      <c r="E51" s="53">
        <v>238</v>
      </c>
      <c r="F51" s="52" t="s">
        <v>20</v>
      </c>
      <c r="G51" s="54">
        <v>0.8</v>
      </c>
      <c r="H51" s="55">
        <v>39873</v>
      </c>
      <c r="I51" s="55">
        <v>40359</v>
      </c>
      <c r="J51" s="56" t="s">
        <v>21</v>
      </c>
      <c r="K51" s="57">
        <v>16</v>
      </c>
      <c r="L51" s="57"/>
      <c r="M51" s="58">
        <v>170</v>
      </c>
      <c r="N51" s="58">
        <v>100</v>
      </c>
      <c r="O51" s="59">
        <v>315837900</v>
      </c>
      <c r="P51" s="60">
        <v>116</v>
      </c>
      <c r="Q51" s="60"/>
      <c r="R51" s="61"/>
      <c r="S51" s="61"/>
      <c r="T51" s="61"/>
      <c r="U51" s="61"/>
      <c r="V51" s="61"/>
      <c r="W51" s="61"/>
      <c r="X51" s="61"/>
      <c r="Y51" s="61"/>
      <c r="Z51" s="61"/>
    </row>
    <row r="52" spans="1:26" s="62" customFormat="1" ht="42.75" x14ac:dyDescent="0.25">
      <c r="A52" s="50">
        <f t="shared" si="0"/>
        <v>4</v>
      </c>
      <c r="B52" s="63" t="s">
        <v>5</v>
      </c>
      <c r="C52" s="52" t="s">
        <v>5</v>
      </c>
      <c r="D52" s="64" t="s">
        <v>52</v>
      </c>
      <c r="E52" s="53">
        <v>5</v>
      </c>
      <c r="F52" s="55" t="s">
        <v>21</v>
      </c>
      <c r="G52" s="54">
        <v>0.2</v>
      </c>
      <c r="H52" s="55">
        <v>40969</v>
      </c>
      <c r="I52" s="55">
        <v>74145</v>
      </c>
      <c r="J52" s="55" t="s">
        <v>21</v>
      </c>
      <c r="K52" s="57"/>
      <c r="L52" s="57">
        <v>8</v>
      </c>
      <c r="M52" s="58">
        <v>700</v>
      </c>
      <c r="N52" s="58">
        <v>100</v>
      </c>
      <c r="O52" s="59">
        <v>396690000</v>
      </c>
      <c r="P52" s="60">
        <v>107</v>
      </c>
      <c r="Q52" s="65"/>
      <c r="R52" s="61"/>
      <c r="S52" s="61"/>
      <c r="T52" s="61"/>
      <c r="U52" s="61"/>
      <c r="V52" s="61"/>
      <c r="W52" s="61"/>
      <c r="X52" s="61"/>
      <c r="Y52" s="61"/>
      <c r="Z52" s="61"/>
    </row>
    <row r="53" spans="1:26" s="62" customFormat="1" ht="42.75" x14ac:dyDescent="0.25">
      <c r="A53" s="50">
        <f t="shared" si="0"/>
        <v>5</v>
      </c>
      <c r="B53" s="63" t="s">
        <v>5</v>
      </c>
      <c r="C53" s="52" t="s">
        <v>5</v>
      </c>
      <c r="D53" s="64" t="s">
        <v>53</v>
      </c>
      <c r="E53" s="53">
        <v>8</v>
      </c>
      <c r="F53" s="52" t="s">
        <v>21</v>
      </c>
      <c r="G53" s="54">
        <v>0.2</v>
      </c>
      <c r="H53" s="55">
        <v>40581</v>
      </c>
      <c r="I53" s="55">
        <v>40861</v>
      </c>
      <c r="J53" s="56" t="s">
        <v>21</v>
      </c>
      <c r="K53" s="57"/>
      <c r="L53" s="57">
        <v>9.16</v>
      </c>
      <c r="M53" s="58">
        <v>175</v>
      </c>
      <c r="N53" s="58">
        <v>100</v>
      </c>
      <c r="O53" s="59">
        <v>187460000</v>
      </c>
      <c r="P53" s="60">
        <v>108</v>
      </c>
      <c r="Q53" s="65"/>
      <c r="R53" s="61"/>
      <c r="S53" s="61"/>
      <c r="T53" s="61"/>
      <c r="U53" s="61"/>
      <c r="V53" s="61"/>
      <c r="W53" s="61"/>
      <c r="X53" s="61"/>
      <c r="Y53" s="61"/>
      <c r="Z53" s="61"/>
    </row>
    <row r="54" spans="1:26" s="70" customFormat="1" ht="42.75" x14ac:dyDescent="0.25">
      <c r="A54" s="66">
        <f t="shared" si="0"/>
        <v>6</v>
      </c>
      <c r="B54" s="63" t="s">
        <v>5</v>
      </c>
      <c r="C54" s="52" t="s">
        <v>5</v>
      </c>
      <c r="D54" s="64" t="s">
        <v>54</v>
      </c>
      <c r="E54" s="67" t="s">
        <v>55</v>
      </c>
      <c r="F54" s="52" t="s">
        <v>20</v>
      </c>
      <c r="G54" s="54">
        <v>0.2</v>
      </c>
      <c r="H54" s="55">
        <v>40239</v>
      </c>
      <c r="I54" s="55">
        <v>40463</v>
      </c>
      <c r="J54" s="56" t="s">
        <v>21</v>
      </c>
      <c r="K54" s="68">
        <v>7.4</v>
      </c>
      <c r="L54" s="57"/>
      <c r="M54" s="58">
        <v>200</v>
      </c>
      <c r="N54" s="58">
        <v>100</v>
      </c>
      <c r="O54" s="59">
        <v>334750000</v>
      </c>
      <c r="P54" s="60">
        <v>109</v>
      </c>
      <c r="Q54" s="60"/>
      <c r="R54" s="69"/>
      <c r="S54" s="69"/>
      <c r="T54" s="69"/>
      <c r="U54" s="69"/>
      <c r="V54" s="69"/>
      <c r="W54" s="69"/>
      <c r="X54" s="69"/>
      <c r="Y54" s="69"/>
      <c r="Z54" s="69"/>
    </row>
    <row r="55" spans="1:26" s="62" customFormat="1" x14ac:dyDescent="0.25">
      <c r="A55" s="50">
        <f t="shared" si="0"/>
        <v>7</v>
      </c>
      <c r="B55" s="71"/>
      <c r="C55" s="72"/>
      <c r="D55" s="71"/>
      <c r="E55" s="53"/>
      <c r="F55" s="73"/>
      <c r="G55" s="73"/>
      <c r="H55" s="73"/>
      <c r="I55" s="74"/>
      <c r="J55" s="74"/>
      <c r="K55" s="75"/>
      <c r="L55" s="75"/>
      <c r="M55" s="76"/>
      <c r="N55" s="76"/>
      <c r="O55" s="77"/>
      <c r="P55" s="77"/>
      <c r="Q55" s="65"/>
      <c r="R55" s="61"/>
      <c r="S55" s="61"/>
      <c r="T55" s="61"/>
      <c r="U55" s="61"/>
      <c r="V55" s="61"/>
      <c r="W55" s="61"/>
      <c r="X55" s="61"/>
      <c r="Y55" s="61"/>
      <c r="Z55" s="61"/>
    </row>
    <row r="56" spans="1:26" s="62" customFormat="1" x14ac:dyDescent="0.25">
      <c r="A56" s="50">
        <f t="shared" si="0"/>
        <v>8</v>
      </c>
      <c r="B56" s="71"/>
      <c r="C56" s="72"/>
      <c r="D56" s="71"/>
      <c r="E56" s="53"/>
      <c r="F56" s="73"/>
      <c r="G56" s="73"/>
      <c r="H56" s="73"/>
      <c r="I56" s="74"/>
      <c r="J56" s="74"/>
      <c r="K56" s="74"/>
      <c r="L56" s="74"/>
      <c r="M56" s="76"/>
      <c r="N56" s="76"/>
      <c r="O56" s="77"/>
      <c r="P56" s="77"/>
      <c r="Q56" s="65"/>
      <c r="R56" s="61"/>
      <c r="S56" s="61"/>
      <c r="T56" s="61"/>
      <c r="U56" s="61"/>
      <c r="V56" s="61"/>
      <c r="W56" s="61"/>
      <c r="X56" s="61"/>
      <c r="Y56" s="61"/>
      <c r="Z56" s="61"/>
    </row>
    <row r="57" spans="1:26" s="62" customFormat="1" x14ac:dyDescent="0.25">
      <c r="A57" s="50"/>
      <c r="B57" s="78" t="s">
        <v>30</v>
      </c>
      <c r="C57" s="72"/>
      <c r="D57" s="71"/>
      <c r="E57" s="53"/>
      <c r="F57" s="73"/>
      <c r="G57" s="73"/>
      <c r="H57" s="73"/>
      <c r="I57" s="74"/>
      <c r="J57" s="74"/>
      <c r="K57" s="79">
        <f t="shared" ref="K57" si="1">SUM(K49:K56)</f>
        <v>40.4</v>
      </c>
      <c r="L57" s="79">
        <f t="shared" ref="L57:N57" si="2">SUM(L49:L56)</f>
        <v>17.16</v>
      </c>
      <c r="M57" s="80">
        <f>+M54+M53+M52++M51+M50+M49</f>
        <v>1765</v>
      </c>
      <c r="N57" s="80">
        <f t="shared" si="2"/>
        <v>600</v>
      </c>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84" t="s">
        <v>59</v>
      </c>
      <c r="E60" s="85" t="s">
        <v>60</v>
      </c>
    </row>
    <row r="61" spans="1:26" s="82" customFormat="1" ht="18.75" x14ac:dyDescent="0.25">
      <c r="B61" s="86" t="s">
        <v>61</v>
      </c>
      <c r="C61" s="87">
        <f>+K57</f>
        <v>40.4</v>
      </c>
      <c r="D61" s="88" t="s">
        <v>23</v>
      </c>
      <c r="E61" s="88"/>
      <c r="F61" s="89"/>
      <c r="G61" s="89"/>
      <c r="H61" s="89"/>
      <c r="I61" s="89"/>
      <c r="J61" s="89"/>
      <c r="K61" s="89"/>
      <c r="L61" s="89"/>
      <c r="M61" s="89"/>
    </row>
    <row r="62" spans="1:26" s="82" customFormat="1" x14ac:dyDescent="0.25">
      <c r="B62" s="86" t="s">
        <v>62</v>
      </c>
      <c r="C62" s="87">
        <f>+M57</f>
        <v>1765</v>
      </c>
      <c r="D62" s="88" t="s">
        <v>23</v>
      </c>
      <c r="E62" s="88"/>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75"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x14ac:dyDescent="0.25">
      <c r="B69" s="94" t="s">
        <v>79</v>
      </c>
      <c r="C69" s="94" t="s">
        <v>80</v>
      </c>
      <c r="D69" s="95"/>
      <c r="E69" s="95">
        <v>394</v>
      </c>
      <c r="F69" s="96" t="s">
        <v>81</v>
      </c>
      <c r="G69" s="96" t="s">
        <v>21</v>
      </c>
      <c r="H69" s="96" t="s">
        <v>21</v>
      </c>
      <c r="I69" s="97" t="s">
        <v>21</v>
      </c>
      <c r="J69" s="97" t="s">
        <v>21</v>
      </c>
      <c r="K69" s="41" t="s">
        <v>21</v>
      </c>
      <c r="L69" s="41" t="s">
        <v>21</v>
      </c>
      <c r="M69" s="41" t="s">
        <v>21</v>
      </c>
      <c r="N69" s="41" t="s">
        <v>21</v>
      </c>
      <c r="O69" s="1390" t="s">
        <v>82</v>
      </c>
      <c r="P69" s="1391"/>
      <c r="Q69" s="41" t="s">
        <v>21</v>
      </c>
    </row>
    <row r="70" spans="2:17" x14ac:dyDescent="0.25">
      <c r="B70" s="94"/>
      <c r="C70" s="94"/>
      <c r="D70" s="95"/>
      <c r="E70" s="95"/>
      <c r="F70" s="96"/>
      <c r="G70" s="96"/>
      <c r="H70" s="96"/>
      <c r="I70" s="97"/>
      <c r="J70" s="97"/>
      <c r="K70" s="41"/>
      <c r="L70" s="41"/>
      <c r="M70" s="41"/>
      <c r="N70" s="41"/>
      <c r="O70" s="1390"/>
      <c r="P70" s="1391"/>
      <c r="Q70" s="41"/>
    </row>
    <row r="71" spans="2:17" x14ac:dyDescent="0.25">
      <c r="B71" s="94"/>
      <c r="C71" s="94"/>
      <c r="D71" s="95"/>
      <c r="E71" s="95"/>
      <c r="F71" s="96"/>
      <c r="G71" s="96"/>
      <c r="H71" s="96"/>
      <c r="I71" s="97"/>
      <c r="J71" s="97"/>
      <c r="K71" s="41"/>
      <c r="L71" s="41"/>
      <c r="M71" s="41"/>
      <c r="N71" s="41"/>
      <c r="O71" s="1410"/>
      <c r="P71" s="1411"/>
      <c r="Q71" s="41"/>
    </row>
    <row r="72" spans="2:17" x14ac:dyDescent="0.25">
      <c r="B72" s="94"/>
      <c r="C72" s="94"/>
      <c r="D72" s="95"/>
      <c r="E72" s="95">
        <v>150</v>
      </c>
      <c r="F72" s="96"/>
      <c r="G72" s="96" t="s">
        <v>21</v>
      </c>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41"/>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17" ht="27" thickBot="1" x14ac:dyDescent="0.3">
      <c r="B81" s="1393" t="s">
        <v>86</v>
      </c>
      <c r="C81" s="1394"/>
      <c r="D81" s="1394"/>
      <c r="E81" s="1394"/>
      <c r="F81" s="1394"/>
      <c r="G81" s="1394"/>
      <c r="H81" s="1394"/>
      <c r="I81" s="1394"/>
      <c r="J81" s="1394"/>
      <c r="K81" s="1394"/>
      <c r="L81" s="1394"/>
      <c r="M81" s="1394"/>
      <c r="N81" s="1395"/>
    </row>
    <row r="86" spans="2:17"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17" s="102" customFormat="1" ht="30" x14ac:dyDescent="0.25">
      <c r="B87" s="98"/>
      <c r="C87" s="98"/>
      <c r="D87" s="98"/>
      <c r="E87" s="98"/>
      <c r="F87" s="98"/>
      <c r="G87" s="98"/>
      <c r="H87" s="98"/>
      <c r="I87" s="98"/>
      <c r="J87" s="99" t="s">
        <v>99</v>
      </c>
      <c r="K87" s="100" t="s">
        <v>100</v>
      </c>
      <c r="L87" s="101" t="s">
        <v>101</v>
      </c>
      <c r="M87" s="98"/>
      <c r="N87" s="98"/>
      <c r="O87" s="98"/>
      <c r="P87" s="99"/>
      <c r="Q87" s="101"/>
    </row>
    <row r="88" spans="2:17" ht="45" x14ac:dyDescent="0.25">
      <c r="B88" s="103" t="s">
        <v>102</v>
      </c>
      <c r="C88" s="104" t="s">
        <v>103</v>
      </c>
      <c r="D88" s="94" t="s">
        <v>104</v>
      </c>
      <c r="E88" s="94">
        <v>1067809091</v>
      </c>
      <c r="F88" s="104" t="s">
        <v>105</v>
      </c>
      <c r="G88" s="104" t="s">
        <v>106</v>
      </c>
      <c r="H88" s="105">
        <v>40381</v>
      </c>
      <c r="I88" s="95" t="s">
        <v>81</v>
      </c>
      <c r="J88" s="106" t="s">
        <v>107</v>
      </c>
      <c r="K88" s="107" t="s">
        <v>108</v>
      </c>
      <c r="L88" s="107" t="s">
        <v>109</v>
      </c>
      <c r="M88" s="41" t="s">
        <v>20</v>
      </c>
      <c r="N88" s="41" t="s">
        <v>20</v>
      </c>
      <c r="O88" s="41" t="s">
        <v>20</v>
      </c>
      <c r="P88" s="1390"/>
      <c r="Q88" s="1391"/>
    </row>
    <row r="89" spans="2:17" ht="30" x14ac:dyDescent="0.25">
      <c r="B89" s="1520" t="s">
        <v>110</v>
      </c>
      <c r="C89" s="1518" t="s">
        <v>111</v>
      </c>
      <c r="D89" s="1520" t="s">
        <v>112</v>
      </c>
      <c r="E89" s="1522">
        <v>40940417</v>
      </c>
      <c r="F89" s="1522" t="s">
        <v>113</v>
      </c>
      <c r="G89" s="1520" t="s">
        <v>114</v>
      </c>
      <c r="H89" s="1516">
        <v>39794</v>
      </c>
      <c r="I89" s="1484" t="s">
        <v>81</v>
      </c>
      <c r="J89" s="106" t="s">
        <v>115</v>
      </c>
      <c r="K89" s="107" t="s">
        <v>116</v>
      </c>
      <c r="L89" s="107" t="s">
        <v>117</v>
      </c>
      <c r="M89" s="41" t="s">
        <v>20</v>
      </c>
      <c r="N89" s="41" t="s">
        <v>20</v>
      </c>
      <c r="O89" s="41" t="s">
        <v>20</v>
      </c>
      <c r="P89" s="1390"/>
      <c r="Q89" s="1391"/>
    </row>
    <row r="90" spans="2:17" ht="45" x14ac:dyDescent="0.25">
      <c r="B90" s="1521"/>
      <c r="C90" s="1519"/>
      <c r="D90" s="1521"/>
      <c r="E90" s="1517"/>
      <c r="F90" s="1517"/>
      <c r="G90" s="1521"/>
      <c r="H90" s="1523"/>
      <c r="I90" s="1486"/>
      <c r="J90" s="104" t="s">
        <v>118</v>
      </c>
      <c r="K90" s="107" t="s">
        <v>119</v>
      </c>
      <c r="L90" s="107" t="s">
        <v>120</v>
      </c>
      <c r="M90" s="41" t="s">
        <v>20</v>
      </c>
      <c r="N90" s="41" t="s">
        <v>20</v>
      </c>
      <c r="O90" s="41" t="s">
        <v>20</v>
      </c>
      <c r="P90" s="1389"/>
      <c r="Q90" s="1389"/>
    </row>
    <row r="91" spans="2:17" x14ac:dyDescent="0.25">
      <c r="B91" s="1520" t="s">
        <v>110</v>
      </c>
      <c r="C91" s="1520" t="s">
        <v>111</v>
      </c>
      <c r="D91" s="1520" t="s">
        <v>121</v>
      </c>
      <c r="E91" s="1522">
        <v>56098947</v>
      </c>
      <c r="F91" s="1520" t="s">
        <v>113</v>
      </c>
      <c r="G91" s="1520" t="s">
        <v>114</v>
      </c>
      <c r="H91" s="1516">
        <v>39794</v>
      </c>
      <c r="I91" s="1484" t="s">
        <v>81</v>
      </c>
      <c r="J91" s="104" t="s">
        <v>122</v>
      </c>
      <c r="K91" s="107" t="s">
        <v>123</v>
      </c>
      <c r="L91" s="97" t="s">
        <v>124</v>
      </c>
      <c r="M91" s="41" t="s">
        <v>20</v>
      </c>
      <c r="N91" s="41" t="s">
        <v>20</v>
      </c>
      <c r="O91" s="41" t="s">
        <v>20</v>
      </c>
      <c r="P91" s="1390"/>
      <c r="Q91" s="1391"/>
    </row>
    <row r="92" spans="2:17" ht="45" x14ac:dyDescent="0.25">
      <c r="B92" s="1527"/>
      <c r="C92" s="1527"/>
      <c r="D92" s="1527"/>
      <c r="E92" s="1528"/>
      <c r="F92" s="1527"/>
      <c r="G92" s="1527"/>
      <c r="H92" s="1529"/>
      <c r="I92" s="1485"/>
      <c r="J92" s="104" t="s">
        <v>115</v>
      </c>
      <c r="K92" s="107" t="s">
        <v>116</v>
      </c>
      <c r="L92" s="107" t="s">
        <v>120</v>
      </c>
      <c r="M92" s="41" t="s">
        <v>20</v>
      </c>
      <c r="N92" s="41" t="s">
        <v>20</v>
      </c>
      <c r="O92" s="41" t="s">
        <v>20</v>
      </c>
      <c r="P92" s="1390"/>
      <c r="Q92" s="1391"/>
    </row>
    <row r="93" spans="2:17" ht="30" x14ac:dyDescent="0.25">
      <c r="B93" s="1527"/>
      <c r="C93" s="1527"/>
      <c r="D93" s="1527"/>
      <c r="E93" s="1528"/>
      <c r="F93" s="1527"/>
      <c r="G93" s="1527"/>
      <c r="H93" s="1529"/>
      <c r="I93" s="1485"/>
      <c r="J93" s="104" t="s">
        <v>125</v>
      </c>
      <c r="K93" s="107" t="s">
        <v>126</v>
      </c>
      <c r="L93" s="107" t="s">
        <v>127</v>
      </c>
      <c r="M93" s="41" t="s">
        <v>20</v>
      </c>
      <c r="N93" s="41" t="s">
        <v>20</v>
      </c>
      <c r="O93" s="41" t="s">
        <v>20</v>
      </c>
      <c r="P93" s="1390"/>
      <c r="Q93" s="1391"/>
    </row>
    <row r="94" spans="2:17" ht="45" x14ac:dyDescent="0.25">
      <c r="B94" s="1521"/>
      <c r="C94" s="1521"/>
      <c r="D94" s="1521"/>
      <c r="E94" s="1517"/>
      <c r="F94" s="1521"/>
      <c r="G94" s="1521"/>
      <c r="H94" s="1523"/>
      <c r="I94" s="1486"/>
      <c r="J94" s="1" t="s">
        <v>128</v>
      </c>
      <c r="K94" s="107" t="s">
        <v>129</v>
      </c>
      <c r="L94" s="107" t="s">
        <v>130</v>
      </c>
      <c r="M94" s="41" t="s">
        <v>20</v>
      </c>
      <c r="N94" s="41" t="s">
        <v>20</v>
      </c>
      <c r="O94" s="41" t="s">
        <v>20</v>
      </c>
      <c r="P94" s="1390"/>
      <c r="Q94" s="1391"/>
    </row>
    <row r="95" spans="2:17" ht="30" x14ac:dyDescent="0.25">
      <c r="B95" s="1522" t="s">
        <v>110</v>
      </c>
      <c r="C95" s="2384" t="s">
        <v>131</v>
      </c>
      <c r="D95" s="1520" t="s">
        <v>132</v>
      </c>
      <c r="E95" s="1522">
        <v>64695732</v>
      </c>
      <c r="F95" s="1522" t="s">
        <v>113</v>
      </c>
      <c r="G95" s="1520" t="s">
        <v>133</v>
      </c>
      <c r="H95" s="1516">
        <v>38427</v>
      </c>
      <c r="I95" s="1484" t="s">
        <v>81</v>
      </c>
      <c r="J95" s="108" t="s">
        <v>134</v>
      </c>
      <c r="K95" s="109" t="s">
        <v>135</v>
      </c>
      <c r="L95" s="107" t="s">
        <v>136</v>
      </c>
      <c r="M95" s="41" t="s">
        <v>20</v>
      </c>
      <c r="N95" s="41" t="s">
        <v>20</v>
      </c>
      <c r="O95" s="41" t="s">
        <v>20</v>
      </c>
      <c r="P95" s="1390"/>
      <c r="Q95" s="1391"/>
    </row>
    <row r="96" spans="2:17" ht="30" x14ac:dyDescent="0.25">
      <c r="B96" s="1528"/>
      <c r="C96" s="2385"/>
      <c r="D96" s="1527"/>
      <c r="E96" s="1528"/>
      <c r="F96" s="1528"/>
      <c r="G96" s="1527"/>
      <c r="H96" s="1529"/>
      <c r="I96" s="1485"/>
      <c r="J96" s="108" t="s">
        <v>137</v>
      </c>
      <c r="K96" s="110" t="s">
        <v>138</v>
      </c>
      <c r="L96" s="107" t="s">
        <v>139</v>
      </c>
      <c r="M96" s="41" t="s">
        <v>20</v>
      </c>
      <c r="N96" s="41" t="s">
        <v>20</v>
      </c>
      <c r="O96" s="41" t="s">
        <v>20</v>
      </c>
      <c r="P96" s="1390"/>
      <c r="Q96" s="1391"/>
    </row>
    <row r="97" spans="2:17" ht="30" x14ac:dyDescent="0.25">
      <c r="B97" s="1528"/>
      <c r="C97" s="2385"/>
      <c r="D97" s="1527"/>
      <c r="E97" s="1528"/>
      <c r="F97" s="1528"/>
      <c r="G97" s="1527"/>
      <c r="H97" s="1529"/>
      <c r="I97" s="1485"/>
      <c r="J97" s="108" t="s">
        <v>140</v>
      </c>
      <c r="K97" s="109" t="s">
        <v>141</v>
      </c>
      <c r="L97" s="107" t="s">
        <v>142</v>
      </c>
      <c r="M97" s="41" t="s">
        <v>20</v>
      </c>
      <c r="N97" s="41" t="s">
        <v>20</v>
      </c>
      <c r="O97" s="41" t="s">
        <v>20</v>
      </c>
      <c r="P97" s="1390"/>
      <c r="Q97" s="1391"/>
    </row>
    <row r="98" spans="2:17" x14ac:dyDescent="0.25">
      <c r="B98" s="104"/>
      <c r="C98" s="104"/>
      <c r="D98" s="104"/>
      <c r="E98" s="94"/>
      <c r="F98" s="94"/>
      <c r="G98" s="104"/>
      <c r="H98" s="111"/>
      <c r="I98" s="95"/>
      <c r="J98" s="104"/>
      <c r="K98" s="107"/>
      <c r="L98" s="97"/>
      <c r="M98" s="41"/>
      <c r="N98" s="41"/>
      <c r="O98" s="41"/>
      <c r="P98" s="112"/>
      <c r="Q98" s="112"/>
    </row>
    <row r="99" spans="2:17" x14ac:dyDescent="0.25">
      <c r="B99" s="113"/>
      <c r="C99" s="113"/>
      <c r="D99" s="113"/>
      <c r="E99" s="114"/>
      <c r="F99" s="114"/>
      <c r="G99" s="113"/>
      <c r="H99" s="115"/>
      <c r="I99" s="116"/>
      <c r="J99" s="113"/>
      <c r="K99" s="117"/>
      <c r="L99" s="118"/>
      <c r="M99" s="29"/>
      <c r="N99" s="29"/>
      <c r="O99" s="29"/>
      <c r="P99" s="119"/>
      <c r="Q99" s="119"/>
    </row>
    <row r="101" spans="2:17" ht="15.75" thickBot="1" x14ac:dyDescent="0.3"/>
    <row r="102" spans="2:17" ht="27" thickBot="1" x14ac:dyDescent="0.3">
      <c r="B102" s="1393" t="s">
        <v>143</v>
      </c>
      <c r="C102" s="1394"/>
      <c r="D102" s="1394"/>
      <c r="E102" s="1394"/>
      <c r="F102" s="1394"/>
      <c r="G102" s="1394"/>
      <c r="H102" s="1394"/>
      <c r="I102" s="1394"/>
      <c r="J102" s="1394"/>
      <c r="K102" s="1394"/>
      <c r="L102" s="1394"/>
      <c r="M102" s="1394"/>
      <c r="N102" s="1395"/>
    </row>
    <row r="105" spans="2:17" ht="30" x14ac:dyDescent="0.25">
      <c r="B105" s="92" t="s">
        <v>19</v>
      </c>
      <c r="C105" s="92" t="s">
        <v>144</v>
      </c>
      <c r="D105" s="1387" t="s">
        <v>77</v>
      </c>
      <c r="E105" s="1388"/>
    </row>
    <row r="106" spans="2:17" x14ac:dyDescent="0.25">
      <c r="B106" s="120" t="s">
        <v>145</v>
      </c>
      <c r="C106" s="41" t="s">
        <v>20</v>
      </c>
      <c r="D106" s="1389"/>
      <c r="E106" s="1389"/>
    </row>
    <row r="109" spans="2:17" ht="26.25" x14ac:dyDescent="0.25">
      <c r="B109" s="1408" t="s">
        <v>146</v>
      </c>
      <c r="C109" s="1409"/>
      <c r="D109" s="1409"/>
      <c r="E109" s="1409"/>
      <c r="F109" s="1409"/>
      <c r="G109" s="1409"/>
      <c r="H109" s="1409"/>
      <c r="I109" s="1409"/>
      <c r="J109" s="1409"/>
      <c r="K109" s="1409"/>
      <c r="L109" s="1409"/>
      <c r="M109" s="1409"/>
      <c r="N109" s="1409"/>
      <c r="O109" s="1409"/>
      <c r="P109" s="1409"/>
    </row>
    <row r="111" spans="2:17" ht="15.75" thickBot="1" x14ac:dyDescent="0.3"/>
    <row r="112" spans="2:17" ht="27" thickBot="1" x14ac:dyDescent="0.3">
      <c r="B112" s="1393" t="s">
        <v>147</v>
      </c>
      <c r="C112" s="1394"/>
      <c r="D112" s="1394"/>
      <c r="E112" s="1394"/>
      <c r="F112" s="1394"/>
      <c r="G112" s="1394"/>
      <c r="H112" s="1394"/>
      <c r="I112" s="1394"/>
      <c r="J112" s="1394"/>
      <c r="K112" s="1394"/>
      <c r="L112" s="1394"/>
      <c r="M112" s="1394"/>
      <c r="N112" s="1395"/>
    </row>
    <row r="114" spans="1:26" ht="15.75" thickBot="1" x14ac:dyDescent="0.3">
      <c r="M114" s="46"/>
      <c r="N114" s="46"/>
    </row>
    <row r="115" spans="1:26" s="13" customFormat="1" ht="60" x14ac:dyDescent="0.25">
      <c r="B115" s="47" t="s">
        <v>35</v>
      </c>
      <c r="C115" s="47" t="s">
        <v>36</v>
      </c>
      <c r="D115" s="47" t="s">
        <v>37</v>
      </c>
      <c r="E115" s="47" t="s">
        <v>38</v>
      </c>
      <c r="F115" s="47" t="s">
        <v>39</v>
      </c>
      <c r="G115" s="47" t="s">
        <v>40</v>
      </c>
      <c r="H115" s="47" t="s">
        <v>41</v>
      </c>
      <c r="I115" s="47" t="s">
        <v>42</v>
      </c>
      <c r="J115" s="47" t="s">
        <v>43</v>
      </c>
      <c r="K115" s="47" t="s">
        <v>44</v>
      </c>
      <c r="L115" s="47" t="s">
        <v>45</v>
      </c>
      <c r="M115" s="48" t="s">
        <v>46</v>
      </c>
      <c r="N115" s="47" t="s">
        <v>47</v>
      </c>
      <c r="O115" s="47" t="s">
        <v>48</v>
      </c>
      <c r="P115" s="49" t="s">
        <v>49</v>
      </c>
      <c r="Q115" s="49" t="s">
        <v>50</v>
      </c>
    </row>
    <row r="116" spans="1:26" s="62" customFormat="1" ht="71.25" x14ac:dyDescent="0.25">
      <c r="A116" s="50">
        <v>1</v>
      </c>
      <c r="B116" s="51" t="s">
        <v>3</v>
      </c>
      <c r="C116" s="60" t="s">
        <v>7</v>
      </c>
      <c r="D116" s="52" t="s">
        <v>148</v>
      </c>
      <c r="E116" s="121" t="s">
        <v>149</v>
      </c>
      <c r="F116" s="122" t="s">
        <v>20</v>
      </c>
      <c r="G116" s="123">
        <v>0.8</v>
      </c>
      <c r="H116" s="124"/>
      <c r="I116" s="125"/>
      <c r="J116" s="125" t="s">
        <v>21</v>
      </c>
      <c r="K116" s="130">
        <v>0</v>
      </c>
      <c r="L116" s="125"/>
      <c r="M116" s="121">
        <v>1627</v>
      </c>
      <c r="N116" s="121">
        <v>100</v>
      </c>
      <c r="O116" s="126">
        <v>1524727710</v>
      </c>
      <c r="P116" s="126">
        <v>224</v>
      </c>
      <c r="Q116" s="60" t="s">
        <v>150</v>
      </c>
      <c r="R116" s="61"/>
      <c r="S116" s="61"/>
      <c r="T116" s="61"/>
      <c r="U116" s="61"/>
      <c r="V116" s="61"/>
      <c r="W116" s="61"/>
      <c r="X116" s="61"/>
      <c r="Y116" s="61"/>
      <c r="Z116" s="61"/>
    </row>
    <row r="117" spans="1:26" s="62" customFormat="1" ht="71.25" x14ac:dyDescent="0.25">
      <c r="A117" s="50">
        <f>+A116+1</f>
        <v>2</v>
      </c>
      <c r="B117" s="51" t="s">
        <v>3</v>
      </c>
      <c r="C117" s="60" t="s">
        <v>7</v>
      </c>
      <c r="D117" s="52" t="s">
        <v>148</v>
      </c>
      <c r="E117" s="121">
        <v>189</v>
      </c>
      <c r="F117" s="122" t="s">
        <v>20</v>
      </c>
      <c r="G117" s="127">
        <v>0.8</v>
      </c>
      <c r="H117" s="122"/>
      <c r="I117" s="125"/>
      <c r="J117" s="125" t="s">
        <v>21</v>
      </c>
      <c r="K117" s="130">
        <v>0</v>
      </c>
      <c r="L117" s="125"/>
      <c r="M117" s="121">
        <v>477</v>
      </c>
      <c r="N117" s="121">
        <v>100</v>
      </c>
      <c r="O117" s="126">
        <v>1200000000</v>
      </c>
      <c r="P117" s="128">
        <v>225</v>
      </c>
      <c r="Q117" s="60" t="s">
        <v>150</v>
      </c>
      <c r="R117" s="61"/>
      <c r="S117" s="61"/>
      <c r="T117" s="61"/>
      <c r="U117" s="61"/>
      <c r="V117" s="61"/>
      <c r="W117" s="61"/>
      <c r="X117" s="61"/>
      <c r="Y117" s="61"/>
      <c r="Z117" s="61"/>
    </row>
    <row r="118" spans="1:26" s="62" customFormat="1" ht="114" x14ac:dyDescent="0.25">
      <c r="A118" s="50">
        <f t="shared" ref="A118" si="3">+A117+1</f>
        <v>3</v>
      </c>
      <c r="B118" s="51" t="s">
        <v>3</v>
      </c>
      <c r="C118" s="60" t="s">
        <v>7</v>
      </c>
      <c r="D118" s="52" t="s">
        <v>51</v>
      </c>
      <c r="E118" s="121">
        <v>186</v>
      </c>
      <c r="F118" s="122" t="s">
        <v>20</v>
      </c>
      <c r="G118" s="127">
        <v>0.8</v>
      </c>
      <c r="H118" s="124">
        <v>41821</v>
      </c>
      <c r="I118" s="124">
        <v>42004</v>
      </c>
      <c r="J118" s="125" t="s">
        <v>21</v>
      </c>
      <c r="K118" s="129">
        <v>0</v>
      </c>
      <c r="L118" s="125"/>
      <c r="M118" s="130">
        <v>170</v>
      </c>
      <c r="N118" s="130">
        <v>100</v>
      </c>
      <c r="O118" s="126">
        <v>132674035</v>
      </c>
      <c r="P118" s="126">
        <v>226</v>
      </c>
      <c r="Q118" s="60" t="s">
        <v>1491</v>
      </c>
      <c r="R118" s="61"/>
      <c r="S118" s="61"/>
      <c r="T118" s="61"/>
      <c r="U118" s="61"/>
      <c r="V118" s="61"/>
      <c r="W118" s="61"/>
      <c r="X118" s="61"/>
      <c r="Y118" s="61"/>
      <c r="Z118" s="61"/>
    </row>
    <row r="119" spans="1:26" s="62" customFormat="1" x14ac:dyDescent="0.25">
      <c r="A119" s="50"/>
      <c r="B119" s="78" t="s">
        <v>30</v>
      </c>
      <c r="C119" s="52"/>
      <c r="D119" s="64"/>
      <c r="E119" s="127"/>
      <c r="F119" s="122"/>
      <c r="G119" s="122"/>
      <c r="H119" s="122"/>
      <c r="I119" s="125"/>
      <c r="J119" s="125"/>
      <c r="K119" s="131">
        <f>SUM(K116:K118)</f>
        <v>0</v>
      </c>
      <c r="L119" s="131">
        <f>SUM(L116:L118)</f>
        <v>0</v>
      </c>
      <c r="M119" s="132">
        <v>170</v>
      </c>
      <c r="N119" s="131">
        <f>SUM(N116:N118)</f>
        <v>300</v>
      </c>
      <c r="O119" s="126"/>
      <c r="P119" s="126"/>
      <c r="Q119" s="60"/>
    </row>
    <row r="120" spans="1:26" x14ac:dyDescent="0.25">
      <c r="B120" s="82"/>
      <c r="C120" s="82"/>
      <c r="D120" s="82"/>
      <c r="E120" s="83"/>
      <c r="F120" s="82"/>
      <c r="G120" s="82"/>
      <c r="H120" s="82"/>
      <c r="I120" s="82"/>
      <c r="J120" s="82"/>
      <c r="K120" s="82"/>
      <c r="L120" s="82"/>
      <c r="M120" s="82"/>
      <c r="N120" s="82"/>
      <c r="O120" s="82"/>
      <c r="P120" s="82"/>
    </row>
    <row r="121" spans="1:26" ht="18.75" x14ac:dyDescent="0.25">
      <c r="B121" s="86" t="s">
        <v>151</v>
      </c>
      <c r="C121" s="133">
        <f>+K119</f>
        <v>0</v>
      </c>
      <c r="H121" s="89"/>
      <c r="I121" s="89"/>
      <c r="J121" s="89"/>
      <c r="K121" s="89"/>
      <c r="L121" s="89"/>
      <c r="M121" s="89"/>
      <c r="N121" s="82"/>
      <c r="O121" s="82"/>
      <c r="P121" s="82"/>
    </row>
    <row r="123" spans="1:26" ht="15.75" thickBot="1" x14ac:dyDescent="0.3"/>
    <row r="124" spans="1:26" ht="30.75" thickBot="1" x14ac:dyDescent="0.3">
      <c r="B124" s="134" t="s">
        <v>152</v>
      </c>
      <c r="C124" s="135" t="s">
        <v>153</v>
      </c>
      <c r="D124" s="134" t="s">
        <v>29</v>
      </c>
      <c r="E124" s="135" t="s">
        <v>154</v>
      </c>
    </row>
    <row r="125" spans="1:26" x14ac:dyDescent="0.25">
      <c r="B125" s="136" t="s">
        <v>155</v>
      </c>
      <c r="C125" s="137">
        <v>20</v>
      </c>
      <c r="D125" s="137">
        <v>0</v>
      </c>
      <c r="E125" s="1396">
        <v>0</v>
      </c>
    </row>
    <row r="126" spans="1:26" x14ac:dyDescent="0.25">
      <c r="B126" s="136" t="s">
        <v>156</v>
      </c>
      <c r="C126" s="138">
        <v>30</v>
      </c>
      <c r="D126" s="45">
        <v>0</v>
      </c>
      <c r="E126" s="1397"/>
    </row>
    <row r="127" spans="1:26" ht="15.75" thickBot="1" x14ac:dyDescent="0.3">
      <c r="B127" s="136" t="s">
        <v>157</v>
      </c>
      <c r="C127" s="139">
        <v>40</v>
      </c>
      <c r="D127" s="139">
        <v>0</v>
      </c>
      <c r="E127" s="1398"/>
    </row>
    <row r="129" spans="2:17" ht="15.75" thickBot="1" x14ac:dyDescent="0.3"/>
    <row r="130" spans="2:17" ht="27" thickBot="1" x14ac:dyDescent="0.3">
      <c r="B130" s="1393" t="s">
        <v>158</v>
      </c>
      <c r="C130" s="1394"/>
      <c r="D130" s="1394"/>
      <c r="E130" s="1394"/>
      <c r="F130" s="1394"/>
      <c r="G130" s="1394"/>
      <c r="H130" s="1394"/>
      <c r="I130" s="1394"/>
      <c r="J130" s="1394"/>
      <c r="K130" s="1394"/>
      <c r="L130" s="1394"/>
      <c r="M130" s="1394"/>
      <c r="N130" s="1395"/>
    </row>
    <row r="132" spans="2:17" ht="75" x14ac:dyDescent="0.25">
      <c r="B132" s="91" t="s">
        <v>87</v>
      </c>
      <c r="C132" s="91" t="s">
        <v>88</v>
      </c>
      <c r="D132" s="91" t="s">
        <v>89</v>
      </c>
      <c r="E132" s="91" t="s">
        <v>90</v>
      </c>
      <c r="F132" s="91" t="s">
        <v>91</v>
      </c>
      <c r="G132" s="91" t="s">
        <v>92</v>
      </c>
      <c r="H132" s="91" t="s">
        <v>93</v>
      </c>
      <c r="I132" s="91" t="s">
        <v>94</v>
      </c>
      <c r="J132" s="1387" t="s">
        <v>95</v>
      </c>
      <c r="K132" s="1405"/>
      <c r="L132" s="1388"/>
      <c r="M132" s="91" t="s">
        <v>96</v>
      </c>
      <c r="N132" s="91" t="s">
        <v>97</v>
      </c>
      <c r="O132" s="91" t="s">
        <v>98</v>
      </c>
      <c r="P132" s="1387" t="s">
        <v>77</v>
      </c>
      <c r="Q132" s="1388"/>
    </row>
    <row r="133" spans="2:17" x14ac:dyDescent="0.25">
      <c r="B133" s="1520" t="s">
        <v>159</v>
      </c>
      <c r="C133" s="1518" t="s">
        <v>103</v>
      </c>
      <c r="D133" s="1520" t="s">
        <v>160</v>
      </c>
      <c r="E133" s="1522">
        <v>64869639</v>
      </c>
      <c r="F133" s="1522" t="s">
        <v>113</v>
      </c>
      <c r="G133" s="1520" t="s">
        <v>161</v>
      </c>
      <c r="H133" s="1516">
        <v>39906</v>
      </c>
      <c r="I133" s="1484" t="s">
        <v>81</v>
      </c>
      <c r="J133" s="1522" t="s">
        <v>162</v>
      </c>
      <c r="K133" s="1522" t="s">
        <v>163</v>
      </c>
      <c r="L133" s="1520" t="s">
        <v>164</v>
      </c>
      <c r="M133" s="1403" t="s">
        <v>20</v>
      </c>
      <c r="N133" s="1403" t="s">
        <v>20</v>
      </c>
      <c r="O133" s="1403" t="s">
        <v>20</v>
      </c>
      <c r="P133" s="1656"/>
      <c r="Q133" s="1657"/>
    </row>
    <row r="134" spans="2:17" x14ac:dyDescent="0.25">
      <c r="B134" s="1527"/>
      <c r="C134" s="1526"/>
      <c r="D134" s="1527"/>
      <c r="E134" s="1528"/>
      <c r="F134" s="1528"/>
      <c r="G134" s="1527"/>
      <c r="H134" s="1529"/>
      <c r="I134" s="1485"/>
      <c r="J134" s="1528"/>
      <c r="K134" s="1528"/>
      <c r="L134" s="1527"/>
      <c r="M134" s="1397"/>
      <c r="N134" s="1397"/>
      <c r="O134" s="1397"/>
      <c r="P134" s="1662"/>
      <c r="Q134" s="1663"/>
    </row>
    <row r="135" spans="2:17" x14ac:dyDescent="0.25">
      <c r="B135" s="1527"/>
      <c r="C135" s="1526"/>
      <c r="D135" s="1527"/>
      <c r="E135" s="1528"/>
      <c r="F135" s="1528"/>
      <c r="G135" s="1527"/>
      <c r="H135" s="1529"/>
      <c r="I135" s="1485"/>
      <c r="J135" s="1528"/>
      <c r="K135" s="1528"/>
      <c r="L135" s="1527"/>
      <c r="M135" s="1397"/>
      <c r="N135" s="1397"/>
      <c r="O135" s="1397"/>
      <c r="P135" s="1662"/>
      <c r="Q135" s="1663"/>
    </row>
    <row r="136" spans="2:17" x14ac:dyDescent="0.25">
      <c r="B136" s="1521"/>
      <c r="C136" s="1519"/>
      <c r="D136" s="1521"/>
      <c r="E136" s="1517"/>
      <c r="F136" s="1517"/>
      <c r="G136" s="1521"/>
      <c r="H136" s="1523"/>
      <c r="I136" s="1486"/>
      <c r="J136" s="1517"/>
      <c r="K136" s="1517"/>
      <c r="L136" s="1521"/>
      <c r="M136" s="1404"/>
      <c r="N136" s="1404"/>
      <c r="O136" s="1404"/>
      <c r="P136" s="1658"/>
      <c r="Q136" s="1659"/>
    </row>
    <row r="137" spans="2:17" ht="30" x14ac:dyDescent="0.25">
      <c r="B137" s="1518" t="s">
        <v>165</v>
      </c>
      <c r="C137" s="1518" t="s">
        <v>103</v>
      </c>
      <c r="D137" s="1518" t="s">
        <v>166</v>
      </c>
      <c r="E137" s="1522">
        <v>22642678</v>
      </c>
      <c r="F137" s="1520" t="s">
        <v>113</v>
      </c>
      <c r="G137" s="1520" t="s">
        <v>114</v>
      </c>
      <c r="H137" s="1516">
        <v>40627</v>
      </c>
      <c r="I137" s="140" t="s">
        <v>81</v>
      </c>
      <c r="J137" s="103" t="s">
        <v>167</v>
      </c>
      <c r="K137" s="141" t="s">
        <v>168</v>
      </c>
      <c r="L137" s="103" t="s">
        <v>169</v>
      </c>
      <c r="M137" s="45"/>
      <c r="N137" s="45"/>
      <c r="O137" s="45"/>
      <c r="P137" s="1595" t="s">
        <v>170</v>
      </c>
      <c r="Q137" s="1596"/>
    </row>
    <row r="138" spans="2:17" x14ac:dyDescent="0.25">
      <c r="B138" s="1526"/>
      <c r="C138" s="1526"/>
      <c r="D138" s="1526"/>
      <c r="E138" s="1528"/>
      <c r="F138" s="1527"/>
      <c r="G138" s="1527"/>
      <c r="H138" s="1529"/>
      <c r="I138" s="142"/>
      <c r="J138" s="103" t="s">
        <v>122</v>
      </c>
      <c r="K138" s="143" t="s">
        <v>171</v>
      </c>
      <c r="L138" s="144"/>
      <c r="M138" s="145"/>
      <c r="N138" s="145"/>
      <c r="O138" s="145"/>
      <c r="P138" s="1597"/>
      <c r="Q138" s="1598"/>
    </row>
    <row r="139" spans="2:17" x14ac:dyDescent="0.25">
      <c r="B139" s="1526"/>
      <c r="C139" s="1526"/>
      <c r="D139" s="1526"/>
      <c r="E139" s="1528"/>
      <c r="F139" s="1527"/>
      <c r="G139" s="1527"/>
      <c r="H139" s="1529"/>
      <c r="I139" s="142"/>
      <c r="J139" s="143" t="s">
        <v>172</v>
      </c>
      <c r="K139" s="143" t="s">
        <v>171</v>
      </c>
      <c r="L139" s="144"/>
      <c r="M139" s="145"/>
      <c r="N139" s="145"/>
      <c r="O139" s="145"/>
      <c r="P139" s="1597"/>
      <c r="Q139" s="1598"/>
    </row>
    <row r="140" spans="2:17" ht="45" x14ac:dyDescent="0.25">
      <c r="B140" s="1519"/>
      <c r="C140" s="1519"/>
      <c r="D140" s="1519"/>
      <c r="E140" s="1517"/>
      <c r="F140" s="1521"/>
      <c r="G140" s="1521"/>
      <c r="H140" s="1523"/>
      <c r="I140" s="146"/>
      <c r="J140" s="106" t="s">
        <v>172</v>
      </c>
      <c r="K140" s="107" t="s">
        <v>173</v>
      </c>
      <c r="L140" s="104" t="s">
        <v>174</v>
      </c>
      <c r="M140" s="41" t="s">
        <v>20</v>
      </c>
      <c r="N140" s="41" t="s">
        <v>21</v>
      </c>
      <c r="O140" s="41" t="s">
        <v>21</v>
      </c>
      <c r="P140" s="1599"/>
      <c r="Q140" s="1600"/>
    </row>
    <row r="141" spans="2:17" ht="30" x14ac:dyDescent="0.25">
      <c r="B141" s="104" t="s">
        <v>175</v>
      </c>
      <c r="C141" s="104" t="s">
        <v>103</v>
      </c>
      <c r="D141" s="94" t="s">
        <v>176</v>
      </c>
      <c r="E141" s="94">
        <v>1065590541</v>
      </c>
      <c r="F141" s="94" t="s">
        <v>177</v>
      </c>
      <c r="G141" s="104" t="s">
        <v>178</v>
      </c>
      <c r="H141" s="111">
        <v>41908</v>
      </c>
      <c r="I141" s="95" t="s">
        <v>81</v>
      </c>
      <c r="J141" s="106" t="s">
        <v>179</v>
      </c>
      <c r="K141" s="97" t="s">
        <v>180</v>
      </c>
      <c r="L141" s="97" t="s">
        <v>181</v>
      </c>
      <c r="M141" s="41" t="s">
        <v>20</v>
      </c>
      <c r="N141" s="41" t="s">
        <v>20</v>
      </c>
      <c r="O141" s="41" t="s">
        <v>20</v>
      </c>
      <c r="P141" s="1390"/>
      <c r="Q141" s="1391"/>
    </row>
    <row r="144" spans="2:17" ht="15.75" thickBot="1" x14ac:dyDescent="0.3"/>
    <row r="145" spans="2:7" ht="30" x14ac:dyDescent="0.25">
      <c r="B145" s="42" t="s">
        <v>19</v>
      </c>
      <c r="C145" s="42" t="s">
        <v>152</v>
      </c>
      <c r="D145" s="91" t="s">
        <v>153</v>
      </c>
      <c r="E145" s="42" t="s">
        <v>29</v>
      </c>
      <c r="F145" s="135" t="s">
        <v>182</v>
      </c>
      <c r="G145" s="147"/>
    </row>
    <row r="146" spans="2:7" ht="108" x14ac:dyDescent="0.2">
      <c r="B146" s="1399" t="s">
        <v>183</v>
      </c>
      <c r="C146" s="148" t="s">
        <v>184</v>
      </c>
      <c r="D146" s="45">
        <v>25</v>
      </c>
      <c r="E146" s="45">
        <v>25</v>
      </c>
      <c r="F146" s="1400">
        <f>+E146+E147+E148</f>
        <v>35</v>
      </c>
      <c r="G146" s="149"/>
    </row>
    <row r="147" spans="2:7" ht="96" x14ac:dyDescent="0.2">
      <c r="B147" s="1399"/>
      <c r="C147" s="148" t="s">
        <v>185</v>
      </c>
      <c r="D147" s="112">
        <v>25</v>
      </c>
      <c r="E147" s="45">
        <v>0</v>
      </c>
      <c r="F147" s="1401"/>
      <c r="G147" s="149"/>
    </row>
    <row r="148" spans="2:7" ht="60" x14ac:dyDescent="0.2">
      <c r="B148" s="1399"/>
      <c r="C148" s="148" t="s">
        <v>186</v>
      </c>
      <c r="D148" s="45">
        <v>10</v>
      </c>
      <c r="E148" s="45">
        <v>10</v>
      </c>
      <c r="F148" s="1402"/>
      <c r="G148" s="149"/>
    </row>
    <row r="149" spans="2:7" x14ac:dyDescent="0.25">
      <c r="C149"/>
    </row>
    <row r="152" spans="2:7" x14ac:dyDescent="0.25">
      <c r="B152" s="39" t="s">
        <v>187</v>
      </c>
    </row>
    <row r="155" spans="2:7" x14ac:dyDescent="0.25">
      <c r="B155" s="40" t="s">
        <v>19</v>
      </c>
      <c r="C155" s="40" t="s">
        <v>28</v>
      </c>
      <c r="D155" s="42" t="s">
        <v>29</v>
      </c>
      <c r="E155" s="42" t="s">
        <v>30</v>
      </c>
    </row>
    <row r="156" spans="2:7" ht="28.5" x14ac:dyDescent="0.25">
      <c r="B156" s="43" t="s">
        <v>188</v>
      </c>
      <c r="C156" s="44">
        <v>40</v>
      </c>
      <c r="D156" s="45">
        <f>+E125</f>
        <v>0</v>
      </c>
      <c r="E156" s="1403">
        <f>+D156+D157</f>
        <v>35</v>
      </c>
    </row>
    <row r="157" spans="2:7" ht="42.75" x14ac:dyDescent="0.25">
      <c r="B157" s="43" t="s">
        <v>189</v>
      </c>
      <c r="C157" s="44">
        <v>60</v>
      </c>
      <c r="D157" s="45">
        <f>+F146</f>
        <v>35</v>
      </c>
      <c r="E157" s="1404"/>
    </row>
  </sheetData>
  <mergeCells count="97">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J86:L86"/>
    <mergeCell ref="P86:Q86"/>
    <mergeCell ref="C63:N63"/>
    <mergeCell ref="B65:N65"/>
    <mergeCell ref="O68:P68"/>
    <mergeCell ref="O69:P69"/>
    <mergeCell ref="O70:P70"/>
    <mergeCell ref="O71:P71"/>
    <mergeCell ref="O72:P72"/>
    <mergeCell ref="O73:P73"/>
    <mergeCell ref="O74:P74"/>
    <mergeCell ref="O75:P75"/>
    <mergeCell ref="B81:N81"/>
    <mergeCell ref="B89:B90"/>
    <mergeCell ref="C89:C90"/>
    <mergeCell ref="D89:D90"/>
    <mergeCell ref="E89:E90"/>
    <mergeCell ref="F89:F90"/>
    <mergeCell ref="C91:C94"/>
    <mergeCell ref="D91:D94"/>
    <mergeCell ref="E91:E94"/>
    <mergeCell ref="F91:F94"/>
    <mergeCell ref="P88:Q88"/>
    <mergeCell ref="G89:G90"/>
    <mergeCell ref="H89:H90"/>
    <mergeCell ref="I89:I90"/>
    <mergeCell ref="P89:Q89"/>
    <mergeCell ref="P90:Q90"/>
    <mergeCell ref="G91:G94"/>
    <mergeCell ref="H91:H94"/>
    <mergeCell ref="I91:I94"/>
    <mergeCell ref="P91:Q91"/>
    <mergeCell ref="D105:E105"/>
    <mergeCell ref="P92:Q92"/>
    <mergeCell ref="P93:Q93"/>
    <mergeCell ref="P94:Q94"/>
    <mergeCell ref="G95:G97"/>
    <mergeCell ref="H95:H97"/>
    <mergeCell ref="I95:I97"/>
    <mergeCell ref="P95:Q95"/>
    <mergeCell ref="P96:Q96"/>
    <mergeCell ref="P97:Q97"/>
    <mergeCell ref="B102:N102"/>
    <mergeCell ref="B91:B94"/>
    <mergeCell ref="B95:B97"/>
    <mergeCell ref="C95:C97"/>
    <mergeCell ref="D95:D97"/>
    <mergeCell ref="E95:E97"/>
    <mergeCell ref="F95:F97"/>
    <mergeCell ref="J132:L132"/>
    <mergeCell ref="P132:Q132"/>
    <mergeCell ref="B133:B136"/>
    <mergeCell ref="C133:C136"/>
    <mergeCell ref="D133:D136"/>
    <mergeCell ref="E133:E136"/>
    <mergeCell ref="F133:F136"/>
    <mergeCell ref="N133:N136"/>
    <mergeCell ref="O133:O136"/>
    <mergeCell ref="P133:Q136"/>
    <mergeCell ref="D106:E106"/>
    <mergeCell ref="B109:P109"/>
    <mergeCell ref="B112:N112"/>
    <mergeCell ref="E125:E127"/>
    <mergeCell ref="B130:N130"/>
    <mergeCell ref="M133:M136"/>
    <mergeCell ref="P137:Q140"/>
    <mergeCell ref="P141:Q141"/>
    <mergeCell ref="G137:G140"/>
    <mergeCell ref="H137:H140"/>
    <mergeCell ref="H133:H136"/>
    <mergeCell ref="I133:I136"/>
    <mergeCell ref="J133:J136"/>
    <mergeCell ref="G133:G136"/>
    <mergeCell ref="B146:B148"/>
    <mergeCell ref="F146:F148"/>
    <mergeCell ref="E156:E157"/>
    <mergeCell ref="K133:K136"/>
    <mergeCell ref="L133:L136"/>
    <mergeCell ref="B137:B140"/>
    <mergeCell ref="C137:C140"/>
    <mergeCell ref="D137:D140"/>
    <mergeCell ref="E137:E140"/>
    <mergeCell ref="F137:F140"/>
  </mergeCells>
  <dataValidations count="2">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7"/>
  <sheetViews>
    <sheetView topLeftCell="B19"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5703125" style="1" customWidth="1"/>
    <col min="5" max="5" width="25" style="1" customWidth="1"/>
    <col min="6" max="7" width="29.7109375" style="1" customWidth="1"/>
    <col min="8" max="8" width="24.5703125" style="1" customWidth="1"/>
    <col min="9" max="9" width="24" style="1" customWidth="1"/>
    <col min="10" max="10" width="20.28515625" style="1" customWidth="1"/>
    <col min="11" max="11" width="16.7109375" style="1" customWidth="1"/>
    <col min="12" max="13" width="18.7109375" style="1" customWidth="1"/>
    <col min="14" max="14" width="22.140625" style="1" customWidth="1"/>
    <col min="15" max="15" width="26.140625" style="1" customWidth="1"/>
    <col min="16" max="16" width="14.5703125" style="1" customWidth="1"/>
    <col min="17" max="17" width="19.7109375" style="1" customWidth="1"/>
    <col min="18" max="22" width="6.42578125" style="1" customWidth="1"/>
    <col min="23" max="251" width="11.5703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5703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5703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5703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5703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5703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5703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5703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5703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5703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5703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5703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5703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5703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5703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5703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5703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5703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5703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5703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5703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5703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5703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5703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5703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5703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5703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5703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5703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5703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5703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5703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5703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5703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5703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5703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5703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5703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5703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5703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5703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5703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5703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5703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5703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5703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5703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5703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5703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5703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5703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5703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5703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5703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5703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5703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5703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5703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5703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5703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5703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5703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5703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5703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1212</v>
      </c>
      <c r="D6" s="1533"/>
      <c r="E6" s="1533"/>
      <c r="F6" s="1533"/>
      <c r="G6" s="1533"/>
      <c r="H6" s="1533"/>
      <c r="I6" s="1533"/>
      <c r="J6" s="1533"/>
      <c r="K6" s="1533"/>
      <c r="L6" s="1533"/>
      <c r="M6" s="1533"/>
      <c r="N6" s="1574"/>
    </row>
    <row r="7" spans="2:16" ht="16.5" thickBot="1" x14ac:dyDescent="0.3">
      <c r="B7" s="3"/>
      <c r="C7" s="1533" t="s">
        <v>232</v>
      </c>
      <c r="D7" s="1533"/>
      <c r="E7" s="1533"/>
      <c r="F7" s="1533"/>
      <c r="G7" s="1533"/>
      <c r="H7" s="1533"/>
      <c r="I7" s="1533"/>
      <c r="J7" s="1533"/>
      <c r="K7" s="1533"/>
      <c r="L7" s="1533"/>
      <c r="M7" s="1533"/>
      <c r="N7" s="1574"/>
    </row>
    <row r="8" spans="2:16" ht="16.5" thickBot="1" x14ac:dyDescent="0.3">
      <c r="B8" s="3"/>
      <c r="C8" s="1533" t="s">
        <v>240</v>
      </c>
      <c r="D8" s="1533"/>
      <c r="E8" s="1533"/>
      <c r="F8" s="1533"/>
      <c r="G8" s="1533"/>
      <c r="H8" s="1533"/>
      <c r="I8" s="1533"/>
      <c r="J8" s="1533"/>
      <c r="K8" s="1533"/>
      <c r="L8" s="1533"/>
      <c r="M8" s="1533"/>
      <c r="N8" s="1574"/>
    </row>
    <row r="9" spans="2:16" ht="16.5" thickBot="1" x14ac:dyDescent="0.3">
      <c r="B9" s="3"/>
      <c r="C9" s="1425"/>
      <c r="D9" s="1425"/>
      <c r="E9" s="1425"/>
      <c r="F9" s="1425"/>
      <c r="G9" s="1425"/>
      <c r="H9" s="1425"/>
      <c r="I9" s="1425"/>
      <c r="J9" s="1425"/>
      <c r="K9" s="1425"/>
      <c r="L9" s="1425"/>
      <c r="M9" s="1425"/>
      <c r="N9" s="1426"/>
    </row>
    <row r="10" spans="2:16" ht="16.5" thickBot="1" x14ac:dyDescent="0.3">
      <c r="B10" s="3" t="s">
        <v>9</v>
      </c>
      <c r="C10" s="1415">
        <v>16</v>
      </c>
      <c r="D10" s="1415"/>
      <c r="E10" s="1416"/>
      <c r="F10" s="4"/>
      <c r="G10" s="4"/>
      <c r="H10" s="4"/>
      <c r="I10" s="4"/>
      <c r="J10" s="4"/>
      <c r="K10" s="4"/>
      <c r="L10" s="4"/>
      <c r="M10" s="4"/>
      <c r="N10" s="5"/>
    </row>
    <row r="11" spans="2:16" ht="16.5" thickBot="1" x14ac:dyDescent="0.3">
      <c r="B11" s="6" t="s">
        <v>10</v>
      </c>
      <c r="C11" s="281">
        <v>41982</v>
      </c>
      <c r="D11" s="8"/>
      <c r="E11" s="8"/>
      <c r="F11" s="8"/>
      <c r="G11" s="8"/>
      <c r="H11" s="8"/>
      <c r="I11" s="8"/>
      <c r="J11" s="8"/>
      <c r="K11" s="8"/>
      <c r="L11" s="8"/>
      <c r="M11" s="8"/>
      <c r="N11" s="9"/>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343" t="s">
        <v>12</v>
      </c>
      <c r="E14" s="343" t="s">
        <v>13</v>
      </c>
      <c r="F14" s="343" t="s">
        <v>14</v>
      </c>
      <c r="G14" s="16"/>
      <c r="I14" s="17"/>
      <c r="J14" s="17"/>
      <c r="K14" s="17"/>
      <c r="L14" s="17"/>
      <c r="M14" s="17"/>
      <c r="N14" s="14"/>
    </row>
    <row r="15" spans="2:16" x14ac:dyDescent="0.25">
      <c r="B15" s="1417"/>
      <c r="C15" s="1417"/>
      <c r="D15" s="343">
        <v>16</v>
      </c>
      <c r="E15" s="18">
        <v>1252968600</v>
      </c>
      <c r="F15" s="19">
        <v>600</v>
      </c>
      <c r="G15" s="20"/>
      <c r="I15" s="21"/>
      <c r="J15" s="21"/>
      <c r="K15" s="21"/>
      <c r="L15" s="21"/>
      <c r="M15" s="21"/>
      <c r="N15" s="14"/>
    </row>
    <row r="16" spans="2:16" x14ac:dyDescent="0.25">
      <c r="B16" s="1417"/>
      <c r="C16" s="1417"/>
      <c r="D16" s="343"/>
      <c r="E16" s="18"/>
      <c r="F16" s="18"/>
      <c r="G16" s="20"/>
      <c r="I16" s="21"/>
      <c r="J16" s="21"/>
      <c r="K16" s="21"/>
      <c r="L16" s="21"/>
      <c r="M16" s="21"/>
      <c r="N16" s="14"/>
    </row>
    <row r="17" spans="1:14" x14ac:dyDescent="0.25">
      <c r="B17" s="1417"/>
      <c r="C17" s="1417"/>
      <c r="D17" s="343"/>
      <c r="E17" s="18"/>
      <c r="F17" s="18"/>
      <c r="G17" s="20"/>
      <c r="I17" s="21"/>
      <c r="J17" s="21"/>
      <c r="K17" s="21"/>
      <c r="L17" s="21"/>
      <c r="M17" s="21"/>
      <c r="N17" s="14"/>
    </row>
    <row r="18" spans="1:14" x14ac:dyDescent="0.25">
      <c r="B18" s="1417"/>
      <c r="C18" s="1417"/>
      <c r="D18" s="343"/>
      <c r="E18" s="22"/>
      <c r="F18" s="18"/>
      <c r="G18" s="20"/>
      <c r="H18" s="23"/>
      <c r="I18" s="21"/>
      <c r="J18" s="21"/>
      <c r="K18" s="21"/>
      <c r="L18" s="21"/>
      <c r="M18" s="21"/>
      <c r="N18" s="24"/>
    </row>
    <row r="19" spans="1:14" x14ac:dyDescent="0.25">
      <c r="B19" s="1417"/>
      <c r="C19" s="1417"/>
      <c r="D19" s="343"/>
      <c r="E19" s="22"/>
      <c r="F19" s="18"/>
      <c r="G19" s="20"/>
      <c r="H19" s="23"/>
      <c r="I19" s="25"/>
      <c r="J19" s="25"/>
      <c r="K19" s="25"/>
      <c r="L19" s="25"/>
      <c r="M19" s="25"/>
      <c r="N19" s="24"/>
    </row>
    <row r="20" spans="1:14" x14ac:dyDescent="0.25">
      <c r="B20" s="1417"/>
      <c r="C20" s="1417"/>
      <c r="D20" s="343"/>
      <c r="E20" s="22"/>
      <c r="F20" s="18"/>
      <c r="G20" s="20"/>
      <c r="H20" s="23"/>
      <c r="I20" s="13"/>
      <c r="J20" s="13"/>
      <c r="K20" s="13"/>
      <c r="L20" s="13"/>
      <c r="M20" s="13"/>
      <c r="N20" s="24"/>
    </row>
    <row r="21" spans="1:14" x14ac:dyDescent="0.25">
      <c r="B21" s="1417"/>
      <c r="C21" s="1417"/>
      <c r="D21" s="343"/>
      <c r="E21" s="22"/>
      <c r="F21" s="18"/>
      <c r="G21" s="20"/>
      <c r="H21" s="23"/>
      <c r="I21" s="13"/>
      <c r="J21" s="13"/>
      <c r="K21" s="13"/>
      <c r="L21" s="13"/>
      <c r="M21" s="13"/>
      <c r="N21" s="24"/>
    </row>
    <row r="22" spans="1:14" ht="15.75" thickBot="1" x14ac:dyDescent="0.3">
      <c r="B22" s="1418" t="s">
        <v>15</v>
      </c>
      <c r="C22" s="1419"/>
      <c r="D22" s="343"/>
      <c r="E22" s="26"/>
      <c r="F22" s="18"/>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v>480</v>
      </c>
      <c r="D24" s="32"/>
      <c r="E24" s="33">
        <f>E22</f>
        <v>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340" t="s">
        <v>23</v>
      </c>
      <c r="D30" s="41"/>
      <c r="E30"/>
      <c r="F30"/>
      <c r="G30"/>
      <c r="H30"/>
      <c r="I30" s="13"/>
      <c r="J30" s="13"/>
      <c r="K30" s="13"/>
      <c r="L30" s="13"/>
      <c r="M30" s="13"/>
      <c r="N30" s="14"/>
    </row>
    <row r="31" spans="1:14" x14ac:dyDescent="0.25">
      <c r="A31" s="36"/>
      <c r="B31" s="41" t="s">
        <v>24</v>
      </c>
      <c r="C31" s="340" t="s">
        <v>23</v>
      </c>
      <c r="D31" s="41"/>
      <c r="E31"/>
      <c r="F31"/>
      <c r="G31"/>
      <c r="H31"/>
      <c r="I31" s="13"/>
      <c r="J31" s="13"/>
      <c r="K31" s="13"/>
      <c r="L31" s="13"/>
      <c r="M31" s="13"/>
      <c r="N31" s="14"/>
    </row>
    <row r="32" spans="1:14" x14ac:dyDescent="0.25">
      <c r="A32" s="36"/>
      <c r="B32" s="41" t="s">
        <v>25</v>
      </c>
      <c r="C32" s="340"/>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345">
        <v>40</v>
      </c>
      <c r="D40" s="340">
        <v>40</v>
      </c>
      <c r="E40" s="1403">
        <v>40</v>
      </c>
      <c r="F40"/>
      <c r="G40"/>
      <c r="H40"/>
      <c r="I40" s="13"/>
      <c r="J40" s="13"/>
      <c r="K40" s="13"/>
      <c r="L40" s="13"/>
      <c r="M40" s="13"/>
      <c r="N40" s="14"/>
    </row>
    <row r="41" spans="1:17" ht="42.75" x14ac:dyDescent="0.25">
      <c r="A41" s="36"/>
      <c r="B41" s="43" t="s">
        <v>32</v>
      </c>
      <c r="C41" s="345">
        <v>60</v>
      </c>
      <c r="D41" s="340">
        <v>25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1" t="s">
        <v>240</v>
      </c>
      <c r="C49" s="71" t="s">
        <v>240</v>
      </c>
      <c r="D49" s="72" t="s">
        <v>1213</v>
      </c>
      <c r="E49" s="76" t="s">
        <v>1214</v>
      </c>
      <c r="F49" s="73" t="s">
        <v>20</v>
      </c>
      <c r="G49" s="225">
        <v>1</v>
      </c>
      <c r="H49" s="226">
        <v>41057</v>
      </c>
      <c r="I49" s="74">
        <v>41274</v>
      </c>
      <c r="J49" s="74" t="s">
        <v>21</v>
      </c>
      <c r="K49" s="75" t="s">
        <v>1215</v>
      </c>
      <c r="L49" s="75"/>
      <c r="M49" s="76">
        <v>2700</v>
      </c>
      <c r="N49" s="76">
        <v>2700</v>
      </c>
      <c r="O49" s="77">
        <v>3032967000</v>
      </c>
      <c r="P49" s="229" t="s">
        <v>1216</v>
      </c>
      <c r="Q49" s="65"/>
      <c r="R49" s="61"/>
      <c r="S49" s="61"/>
      <c r="T49" s="61"/>
      <c r="U49" s="61"/>
      <c r="V49" s="61"/>
      <c r="W49" s="61"/>
      <c r="X49" s="61"/>
      <c r="Y49" s="61"/>
      <c r="Z49" s="61"/>
    </row>
    <row r="50" spans="1:26" s="62" customFormat="1" x14ac:dyDescent="0.25">
      <c r="A50" s="50">
        <f>+A49+1</f>
        <v>2</v>
      </c>
      <c r="B50" s="2400" t="s">
        <v>1217</v>
      </c>
      <c r="C50" s="71" t="s">
        <v>1218</v>
      </c>
      <c r="D50" s="2402" t="s">
        <v>1219</v>
      </c>
      <c r="E50" s="2393" t="s">
        <v>1220</v>
      </c>
      <c r="F50" s="73" t="s">
        <v>20</v>
      </c>
      <c r="G50" s="228">
        <v>0.9</v>
      </c>
      <c r="H50" s="2404">
        <v>41332</v>
      </c>
      <c r="I50" s="2389">
        <v>41912</v>
      </c>
      <c r="J50" s="2389" t="s">
        <v>21</v>
      </c>
      <c r="K50" s="2391" t="s">
        <v>1221</v>
      </c>
      <c r="L50" s="75"/>
      <c r="M50" s="2393">
        <v>2306</v>
      </c>
      <c r="N50" s="76">
        <v>2076</v>
      </c>
      <c r="O50" s="77">
        <v>656552310</v>
      </c>
      <c r="P50" s="2395" t="s">
        <v>1222</v>
      </c>
      <c r="Q50" s="2397"/>
      <c r="R50" s="61"/>
      <c r="S50" s="61"/>
      <c r="T50" s="61"/>
      <c r="U50" s="61"/>
      <c r="V50" s="61"/>
      <c r="W50" s="61"/>
      <c r="X50" s="61"/>
      <c r="Y50" s="61"/>
      <c r="Z50" s="61"/>
    </row>
    <row r="51" spans="1:26" s="62" customFormat="1" x14ac:dyDescent="0.25">
      <c r="A51" s="50">
        <f t="shared" ref="A51" si="0">+A50+1</f>
        <v>3</v>
      </c>
      <c r="B51" s="2401"/>
      <c r="C51" s="71" t="s">
        <v>1223</v>
      </c>
      <c r="D51" s="2403"/>
      <c r="E51" s="2394"/>
      <c r="F51" s="73" t="s">
        <v>20</v>
      </c>
      <c r="G51" s="228">
        <v>0.1</v>
      </c>
      <c r="H51" s="2405"/>
      <c r="I51" s="2390"/>
      <c r="J51" s="2390"/>
      <c r="K51" s="2392"/>
      <c r="L51" s="75"/>
      <c r="M51" s="2394"/>
      <c r="N51" s="76">
        <v>230</v>
      </c>
      <c r="O51" s="77">
        <v>92465000</v>
      </c>
      <c r="P51" s="2396"/>
      <c r="Q51" s="2398"/>
      <c r="R51" s="61"/>
      <c r="S51" s="61"/>
      <c r="T51" s="61"/>
      <c r="U51" s="61"/>
      <c r="V51" s="61"/>
      <c r="W51" s="61"/>
      <c r="X51" s="61"/>
      <c r="Y51" s="61"/>
      <c r="Z51" s="61"/>
    </row>
    <row r="52" spans="1:26" s="62" customFormat="1" x14ac:dyDescent="0.25">
      <c r="A52" s="50"/>
      <c r="B52" s="78" t="s">
        <v>30</v>
      </c>
      <c r="C52" s="72"/>
      <c r="D52" s="71"/>
      <c r="E52" s="228"/>
      <c r="F52" s="73"/>
      <c r="G52" s="73"/>
      <c r="H52" s="73"/>
      <c r="I52" s="74"/>
      <c r="J52" s="74"/>
      <c r="K52" s="79" t="s">
        <v>1224</v>
      </c>
      <c r="L52" s="79">
        <f>SUM(L49:L51)</f>
        <v>0</v>
      </c>
      <c r="M52" s="76">
        <f>SUM(M49:M51)</f>
        <v>5006</v>
      </c>
      <c r="N52" s="79" t="s">
        <v>1225</v>
      </c>
      <c r="O52" s="77">
        <f>SUM(O49:O51)</f>
        <v>3781984310</v>
      </c>
      <c r="P52" s="77"/>
      <c r="Q52" s="2399"/>
    </row>
    <row r="53" spans="1:26" s="82" customFormat="1" x14ac:dyDescent="0.25">
      <c r="E53" s="83"/>
    </row>
    <row r="54" spans="1:26" s="82" customFormat="1" x14ac:dyDescent="0.25">
      <c r="B54" s="1422" t="s">
        <v>56</v>
      </c>
      <c r="C54" s="1422" t="s">
        <v>57</v>
      </c>
      <c r="D54" s="1424" t="s">
        <v>58</v>
      </c>
      <c r="E54" s="1424"/>
    </row>
    <row r="55" spans="1:26" s="82" customFormat="1" x14ac:dyDescent="0.25">
      <c r="B55" s="1423"/>
      <c r="C55" s="1423"/>
      <c r="D55" s="344" t="s">
        <v>59</v>
      </c>
      <c r="E55" s="85" t="s">
        <v>60</v>
      </c>
    </row>
    <row r="56" spans="1:26" s="82" customFormat="1" ht="18.75" x14ac:dyDescent="0.25">
      <c r="B56" s="86" t="s">
        <v>61</v>
      </c>
      <c r="C56" s="79"/>
      <c r="D56" s="88" t="s">
        <v>23</v>
      </c>
      <c r="E56" s="88"/>
      <c r="F56" s="89"/>
      <c r="G56" s="89"/>
      <c r="H56" s="89"/>
      <c r="I56" s="89"/>
      <c r="J56" s="89"/>
      <c r="K56" s="89"/>
      <c r="L56" s="89"/>
      <c r="M56" s="89"/>
    </row>
    <row r="57" spans="1:26" s="82" customFormat="1" x14ac:dyDescent="0.25">
      <c r="B57" s="86" t="s">
        <v>62</v>
      </c>
      <c r="C57" s="76">
        <v>2700</v>
      </c>
      <c r="D57" s="88" t="s">
        <v>23</v>
      </c>
      <c r="E57" s="88"/>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105"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x14ac:dyDescent="0.25">
      <c r="B64" s="94"/>
      <c r="C64" s="94"/>
      <c r="D64" s="95"/>
      <c r="E64" s="95"/>
      <c r="F64" s="266"/>
      <c r="G64" s="266"/>
      <c r="H64" s="96"/>
      <c r="I64" s="97"/>
      <c r="J64" s="97"/>
      <c r="K64" s="41"/>
      <c r="L64" s="41"/>
      <c r="M64" s="267"/>
      <c r="N64" s="41"/>
      <c r="O64" s="1390" t="s">
        <v>1226</v>
      </c>
      <c r="P64" s="1391"/>
      <c r="Q64" s="41" t="s">
        <v>21</v>
      </c>
    </row>
    <row r="65" spans="2:17" x14ac:dyDescent="0.25">
      <c r="B65" s="94"/>
      <c r="C65" s="94"/>
      <c r="D65" s="107"/>
      <c r="E65" s="95"/>
      <c r="F65" s="266"/>
      <c r="G65" s="266"/>
      <c r="H65" s="96"/>
      <c r="I65" s="97"/>
      <c r="J65" s="97"/>
      <c r="K65" s="41"/>
      <c r="L65" s="41"/>
      <c r="M65" s="267"/>
      <c r="N65" s="41"/>
      <c r="O65" s="332"/>
      <c r="P65" s="333"/>
      <c r="Q65" s="41"/>
    </row>
    <row r="66" spans="2:17" x14ac:dyDescent="0.25">
      <c r="B66" s="94"/>
      <c r="C66" s="94"/>
      <c r="D66" s="95"/>
      <c r="E66" s="95"/>
      <c r="F66" s="266"/>
      <c r="G66" s="266"/>
      <c r="H66" s="96"/>
      <c r="I66" s="97"/>
      <c r="J66" s="97"/>
      <c r="K66" s="41"/>
      <c r="L66" s="41"/>
      <c r="M66" s="267"/>
      <c r="N66" s="41"/>
      <c r="O66" s="332"/>
      <c r="P66" s="333"/>
      <c r="Q66" s="41"/>
    </row>
    <row r="67" spans="2:17" x14ac:dyDescent="0.25">
      <c r="B67" s="94"/>
      <c r="C67" s="94"/>
      <c r="D67" s="95"/>
      <c r="E67" s="95"/>
      <c r="F67" s="96"/>
      <c r="G67" s="96"/>
      <c r="H67" s="96"/>
      <c r="I67" s="97"/>
      <c r="J67" s="97"/>
      <c r="K67" s="41"/>
      <c r="L67" s="41"/>
      <c r="M67" s="41"/>
      <c r="N67" s="41"/>
      <c r="O67" s="1410"/>
      <c r="P67" s="1411"/>
      <c r="Q67" s="41"/>
    </row>
    <row r="68" spans="2:17" x14ac:dyDescent="0.25">
      <c r="B68" s="41"/>
      <c r="C68" s="41"/>
      <c r="D68" s="41"/>
      <c r="E68" s="41"/>
      <c r="F68" s="41"/>
      <c r="G68" s="41"/>
      <c r="H68" s="41"/>
      <c r="I68" s="41"/>
      <c r="J68" s="41"/>
      <c r="K68" s="41"/>
      <c r="L68" s="41"/>
      <c r="M68" s="41"/>
      <c r="N68" s="41"/>
      <c r="O68" s="1410"/>
      <c r="P68" s="1411"/>
      <c r="Q68" s="41"/>
    </row>
    <row r="69" spans="2:17" x14ac:dyDescent="0.25">
      <c r="B69" s="1" t="s">
        <v>83</v>
      </c>
    </row>
    <row r="70" spans="2:17" x14ac:dyDescent="0.25">
      <c r="B70" s="1" t="s">
        <v>84</v>
      </c>
    </row>
    <row r="71" spans="2:17" x14ac:dyDescent="0.25">
      <c r="B71" s="1" t="s">
        <v>85</v>
      </c>
    </row>
    <row r="73" spans="2:17" ht="15.75" thickBot="1" x14ac:dyDescent="0.3"/>
    <row r="74" spans="2:17" ht="27" thickBot="1" x14ac:dyDescent="0.3">
      <c r="B74" s="1393" t="s">
        <v>86</v>
      </c>
      <c r="C74" s="1394"/>
      <c r="D74" s="1394"/>
      <c r="E74" s="1394"/>
      <c r="F74" s="1394"/>
      <c r="G74" s="1394"/>
      <c r="H74" s="1394"/>
      <c r="I74" s="1394"/>
      <c r="J74" s="1394"/>
      <c r="K74" s="1394"/>
      <c r="L74" s="1394"/>
      <c r="M74" s="1394"/>
      <c r="N74" s="1395"/>
    </row>
    <row r="77" spans="2:17" ht="75" x14ac:dyDescent="0.25">
      <c r="B77" s="91" t="s">
        <v>87</v>
      </c>
      <c r="C77" s="91" t="s">
        <v>88</v>
      </c>
      <c r="D77" s="91" t="s">
        <v>89</v>
      </c>
      <c r="E77" s="91" t="s">
        <v>90</v>
      </c>
      <c r="F77" s="91" t="s">
        <v>91</v>
      </c>
      <c r="G77" s="91" t="s">
        <v>92</v>
      </c>
      <c r="H77" s="91" t="s">
        <v>93</v>
      </c>
      <c r="I77" s="91" t="s">
        <v>94</v>
      </c>
      <c r="J77" s="1387" t="s">
        <v>95</v>
      </c>
      <c r="K77" s="1405"/>
      <c r="L77" s="1388"/>
      <c r="M77" s="91" t="s">
        <v>96</v>
      </c>
      <c r="N77" s="91" t="s">
        <v>97</v>
      </c>
      <c r="O77" s="91" t="s">
        <v>98</v>
      </c>
      <c r="P77" s="1387" t="s">
        <v>77</v>
      </c>
      <c r="Q77" s="1388"/>
    </row>
    <row r="78" spans="2:17" ht="30" x14ac:dyDescent="0.25">
      <c r="B78" s="104" t="s">
        <v>858</v>
      </c>
      <c r="C78" s="103" t="s">
        <v>215</v>
      </c>
      <c r="D78" s="104" t="s">
        <v>1227</v>
      </c>
      <c r="E78" s="94"/>
      <c r="F78" s="94"/>
      <c r="G78" s="141"/>
      <c r="H78" s="111"/>
      <c r="I78" s="95"/>
      <c r="J78" s="104"/>
      <c r="K78" s="269"/>
      <c r="L78" s="107"/>
      <c r="M78" s="1403"/>
      <c r="N78" s="1403"/>
      <c r="O78" s="2090"/>
      <c r="P78" s="1392" t="s">
        <v>1228</v>
      </c>
      <c r="Q78" s="1392"/>
    </row>
    <row r="79" spans="2:17" x14ac:dyDescent="0.25">
      <c r="B79" s="104" t="s">
        <v>858</v>
      </c>
      <c r="C79" s="103" t="s">
        <v>215</v>
      </c>
      <c r="D79" s="104" t="s">
        <v>1229</v>
      </c>
      <c r="E79" s="94"/>
      <c r="F79" s="94"/>
      <c r="G79" s="141"/>
      <c r="H79" s="111"/>
      <c r="I79" s="95"/>
      <c r="J79" s="104"/>
      <c r="K79" s="269"/>
      <c r="L79" s="107"/>
      <c r="M79" s="1397"/>
      <c r="N79" s="1397"/>
      <c r="O79" s="1649"/>
      <c r="P79" s="1392" t="s">
        <v>1228</v>
      </c>
      <c r="Q79" s="1392"/>
    </row>
    <row r="80" spans="2:17" ht="30" x14ac:dyDescent="0.25">
      <c r="B80" s="329" t="s">
        <v>1230</v>
      </c>
      <c r="C80" s="375" t="s">
        <v>111</v>
      </c>
      <c r="D80" s="272" t="s">
        <v>1231</v>
      </c>
      <c r="E80" s="94"/>
      <c r="F80" s="94"/>
      <c r="G80" s="141"/>
      <c r="H80" s="111"/>
      <c r="I80" s="95"/>
      <c r="J80" s="104"/>
      <c r="K80" s="269"/>
      <c r="L80" s="107"/>
      <c r="M80" s="1404"/>
      <c r="N80" s="1404"/>
      <c r="O80" s="2115"/>
      <c r="P80" s="1793" t="s">
        <v>1232</v>
      </c>
      <c r="Q80" s="2091"/>
    </row>
    <row r="81" spans="2:17" ht="30" x14ac:dyDescent="0.25">
      <c r="B81" s="329" t="s">
        <v>1230</v>
      </c>
      <c r="C81" s="375" t="s">
        <v>111</v>
      </c>
      <c r="D81" s="272" t="s">
        <v>1233</v>
      </c>
      <c r="E81" s="336"/>
      <c r="F81" s="337"/>
      <c r="G81" s="337"/>
      <c r="H81" s="338"/>
      <c r="I81" s="339"/>
      <c r="J81" s="375"/>
      <c r="K81" s="402"/>
      <c r="L81" s="375"/>
      <c r="M81" s="334"/>
      <c r="N81" s="334"/>
      <c r="O81" s="403"/>
      <c r="P81" s="2387"/>
      <c r="Q81" s="2388"/>
    </row>
    <row r="82" spans="2:17" x14ac:dyDescent="0.25">
      <c r="B82" s="329" t="s">
        <v>1230</v>
      </c>
      <c r="C82" s="375" t="s">
        <v>111</v>
      </c>
      <c r="D82" s="272" t="s">
        <v>1234</v>
      </c>
      <c r="E82" s="404"/>
      <c r="F82" s="375"/>
      <c r="G82" s="375"/>
      <c r="H82" s="405"/>
      <c r="I82" s="375"/>
      <c r="J82" s="375"/>
      <c r="K82" s="402"/>
      <c r="L82" s="406"/>
      <c r="M82" s="375"/>
      <c r="N82" s="375"/>
      <c r="O82" s="375"/>
      <c r="P82" s="2387"/>
      <c r="Q82" s="2388"/>
    </row>
    <row r="83" spans="2:17" x14ac:dyDescent="0.25">
      <c r="B83" s="329" t="s">
        <v>1230</v>
      </c>
      <c r="C83" s="103" t="s">
        <v>111</v>
      </c>
      <c r="D83" s="272" t="s">
        <v>1235</v>
      </c>
      <c r="E83" s="94"/>
      <c r="F83" s="141"/>
      <c r="G83" s="141"/>
      <c r="H83" s="198"/>
      <c r="I83" s="96"/>
      <c r="J83" s="104"/>
      <c r="K83" s="269"/>
      <c r="L83" s="107"/>
      <c r="M83" s="340"/>
      <c r="N83" s="340"/>
      <c r="O83" s="340"/>
      <c r="P83" s="2092"/>
      <c r="Q83" s="2093"/>
    </row>
    <row r="84" spans="2:17" ht="15.75" thickBot="1" x14ac:dyDescent="0.3">
      <c r="B84" s="407"/>
      <c r="C84" s="13"/>
      <c r="D84" s="248"/>
      <c r="G84" s="249"/>
      <c r="H84" s="250"/>
      <c r="J84" s="248"/>
      <c r="K84" s="250"/>
      <c r="L84" s="248"/>
      <c r="M84" s="13"/>
      <c r="N84" s="13"/>
      <c r="O84" s="13"/>
    </row>
    <row r="85" spans="2:17" ht="27" thickBot="1" x14ac:dyDescent="0.3">
      <c r="B85" s="1393" t="s">
        <v>143</v>
      </c>
      <c r="C85" s="1394"/>
      <c r="D85" s="1394"/>
      <c r="E85" s="1394"/>
      <c r="F85" s="1394"/>
      <c r="G85" s="1394"/>
      <c r="H85" s="1394"/>
      <c r="I85" s="1394"/>
      <c r="J85" s="1394"/>
      <c r="K85" s="1394"/>
      <c r="L85" s="1394"/>
      <c r="M85" s="1394"/>
      <c r="N85" s="1395"/>
    </row>
    <row r="88" spans="2:17" ht="30" x14ac:dyDescent="0.25">
      <c r="B88" s="92" t="s">
        <v>19</v>
      </c>
      <c r="C88" s="92" t="s">
        <v>144</v>
      </c>
      <c r="D88" s="1387" t="s">
        <v>77</v>
      </c>
      <c r="E88" s="1388"/>
    </row>
    <row r="89" spans="2:17" x14ac:dyDescent="0.25">
      <c r="B89" s="120" t="s">
        <v>145</v>
      </c>
      <c r="C89" s="340" t="s">
        <v>20</v>
      </c>
      <c r="D89" s="1389"/>
      <c r="E89" s="1389"/>
    </row>
    <row r="92" spans="2:17" ht="26.25" x14ac:dyDescent="0.25">
      <c r="B92" s="1408" t="s">
        <v>146</v>
      </c>
      <c r="C92" s="1409"/>
      <c r="D92" s="1409"/>
      <c r="E92" s="1409"/>
      <c r="F92" s="1409"/>
      <c r="G92" s="1409"/>
      <c r="H92" s="1409"/>
      <c r="I92" s="1409"/>
      <c r="J92" s="1409"/>
      <c r="K92" s="1409"/>
      <c r="L92" s="1409"/>
      <c r="M92" s="1409"/>
      <c r="N92" s="1409"/>
      <c r="O92" s="1409"/>
      <c r="P92" s="1409"/>
    </row>
    <row r="94" spans="2:17" ht="15.75" thickBot="1" x14ac:dyDescent="0.3"/>
    <row r="95" spans="2:17" ht="27" thickBot="1" x14ac:dyDescent="0.3">
      <c r="B95" s="1393" t="s">
        <v>147</v>
      </c>
      <c r="C95" s="1394"/>
      <c r="D95" s="1394"/>
      <c r="E95" s="1394"/>
      <c r="F95" s="1394"/>
      <c r="G95" s="1394"/>
      <c r="H95" s="1394"/>
      <c r="I95" s="1394"/>
      <c r="J95" s="1394"/>
      <c r="K95" s="1394"/>
      <c r="L95" s="1394"/>
      <c r="M95" s="1394"/>
      <c r="N95" s="1395"/>
    </row>
    <row r="97" spans="1:26" ht="15.75" thickBot="1" x14ac:dyDescent="0.3">
      <c r="M97" s="46"/>
      <c r="N97" s="46"/>
    </row>
    <row r="98" spans="1:26" s="13" customFormat="1" ht="60.75" thickBot="1" x14ac:dyDescent="0.3">
      <c r="B98" s="47" t="s">
        <v>35</v>
      </c>
      <c r="C98" s="47" t="s">
        <v>36</v>
      </c>
      <c r="D98" s="47" t="s">
        <v>37</v>
      </c>
      <c r="E98" s="47" t="s">
        <v>38</v>
      </c>
      <c r="F98" s="47" t="s">
        <v>39</v>
      </c>
      <c r="G98" s="47" t="s">
        <v>40</v>
      </c>
      <c r="H98" s="47" t="s">
        <v>41</v>
      </c>
      <c r="I98" s="47" t="s">
        <v>42</v>
      </c>
      <c r="J98" s="47" t="s">
        <v>43</v>
      </c>
      <c r="K98" s="47" t="s">
        <v>44</v>
      </c>
      <c r="L98" s="47" t="s">
        <v>45</v>
      </c>
      <c r="M98" s="48" t="s">
        <v>46</v>
      </c>
      <c r="N98" s="47" t="s">
        <v>47</v>
      </c>
      <c r="O98" s="47" t="s">
        <v>48</v>
      </c>
      <c r="P98" s="49" t="s">
        <v>49</v>
      </c>
      <c r="Q98" s="49" t="s">
        <v>50</v>
      </c>
    </row>
    <row r="99" spans="1:26" s="62" customFormat="1" ht="15.75" thickBot="1" x14ac:dyDescent="0.3">
      <c r="A99" s="50">
        <v>1</v>
      </c>
      <c r="B99" s="1443"/>
      <c r="C99" s="1443"/>
      <c r="D99" s="1443"/>
      <c r="E99" s="1443"/>
      <c r="F99" s="1443"/>
      <c r="G99" s="1443"/>
      <c r="H99" s="1443"/>
      <c r="I99" s="1443"/>
      <c r="J99" s="1443"/>
      <c r="K99" s="1443"/>
      <c r="L99" s="1443"/>
      <c r="M99" s="1444"/>
      <c r="N99" s="75"/>
      <c r="O99" s="77"/>
      <c r="P99" s="77"/>
      <c r="Q99" s="65"/>
      <c r="R99" s="61"/>
      <c r="S99" s="61"/>
      <c r="T99" s="61"/>
      <c r="U99" s="61"/>
      <c r="V99" s="61"/>
      <c r="W99" s="61"/>
      <c r="X99" s="61"/>
      <c r="Y99" s="61"/>
      <c r="Z99" s="61"/>
    </row>
    <row r="100" spans="1:26" s="62" customFormat="1" ht="28.5" x14ac:dyDescent="0.25">
      <c r="A100" s="50">
        <f>+A99+1</f>
        <v>2</v>
      </c>
      <c r="B100" s="64" t="s">
        <v>232</v>
      </c>
      <c r="C100" s="64" t="s">
        <v>232</v>
      </c>
      <c r="D100" s="52" t="s">
        <v>1236</v>
      </c>
      <c r="E100" s="58" t="s">
        <v>1237</v>
      </c>
      <c r="F100" s="72" t="s">
        <v>20</v>
      </c>
      <c r="G100" s="408">
        <v>1</v>
      </c>
      <c r="H100" s="409">
        <v>40030</v>
      </c>
      <c r="I100" s="410">
        <v>40364</v>
      </c>
      <c r="J100" s="410" t="s">
        <v>21</v>
      </c>
      <c r="K100" s="411" t="s">
        <v>1238</v>
      </c>
      <c r="L100" s="412"/>
      <c r="M100" s="413">
        <v>143</v>
      </c>
      <c r="N100" s="413">
        <v>143</v>
      </c>
      <c r="O100" s="414">
        <v>124455934</v>
      </c>
      <c r="P100" s="414" t="s">
        <v>1239</v>
      </c>
      <c r="Q100" s="65"/>
      <c r="R100" s="61"/>
      <c r="S100" s="61"/>
      <c r="T100" s="61"/>
      <c r="U100" s="61"/>
      <c r="V100" s="61"/>
      <c r="W100" s="61"/>
      <c r="X100" s="61"/>
      <c r="Y100" s="61"/>
      <c r="Z100" s="61"/>
    </row>
    <row r="101" spans="1:26" s="62" customFormat="1" ht="71.25" x14ac:dyDescent="0.25">
      <c r="A101" s="50">
        <f t="shared" ref="A101:A103" si="1">+A100+1</f>
        <v>3</v>
      </c>
      <c r="B101" s="64" t="s">
        <v>232</v>
      </c>
      <c r="C101" s="64" t="s">
        <v>232</v>
      </c>
      <c r="D101" s="52" t="s">
        <v>1240</v>
      </c>
      <c r="E101" s="58" t="s">
        <v>1241</v>
      </c>
      <c r="F101" s="72" t="s">
        <v>20</v>
      </c>
      <c r="G101" s="415">
        <v>1</v>
      </c>
      <c r="H101" s="409">
        <v>40546</v>
      </c>
      <c r="I101" s="410">
        <v>40907</v>
      </c>
      <c r="J101" s="410" t="s">
        <v>21</v>
      </c>
      <c r="K101" s="412">
        <v>11.09</v>
      </c>
      <c r="L101" s="412"/>
      <c r="M101" s="413">
        <v>350</v>
      </c>
      <c r="N101" s="413">
        <v>350</v>
      </c>
      <c r="O101" s="414">
        <v>37800000</v>
      </c>
      <c r="P101" s="414" t="s">
        <v>1242</v>
      </c>
      <c r="Q101" s="65"/>
      <c r="R101" s="61"/>
      <c r="S101" s="61"/>
      <c r="T101" s="61"/>
      <c r="U101" s="61"/>
      <c r="V101" s="61"/>
      <c r="W101" s="61"/>
      <c r="X101" s="61"/>
      <c r="Y101" s="61"/>
      <c r="Z101" s="61"/>
    </row>
    <row r="102" spans="1:26" s="62" customFormat="1" x14ac:dyDescent="0.25">
      <c r="A102" s="50">
        <f t="shared" si="1"/>
        <v>4</v>
      </c>
      <c r="B102" s="71"/>
      <c r="C102" s="72"/>
      <c r="D102" s="71"/>
      <c r="E102" s="76"/>
      <c r="F102" s="73"/>
      <c r="G102" s="228"/>
      <c r="H102" s="226"/>
      <c r="I102" s="74"/>
      <c r="J102" s="74"/>
      <c r="K102" s="75"/>
      <c r="L102" s="75"/>
      <c r="M102" s="75"/>
      <c r="N102" s="75"/>
      <c r="O102" s="77"/>
      <c r="P102" s="77"/>
      <c r="Q102" s="65"/>
      <c r="R102" s="61"/>
      <c r="S102" s="61"/>
      <c r="T102" s="61"/>
      <c r="U102" s="61"/>
      <c r="V102" s="61"/>
      <c r="W102" s="61"/>
      <c r="X102" s="61"/>
      <c r="Y102" s="61"/>
      <c r="Z102" s="61"/>
    </row>
    <row r="103" spans="1:26" s="62" customFormat="1" x14ac:dyDescent="0.25">
      <c r="A103" s="50">
        <f t="shared" si="1"/>
        <v>5</v>
      </c>
      <c r="B103" s="71"/>
      <c r="C103" s="71"/>
      <c r="D103" s="71"/>
      <c r="E103" s="76"/>
      <c r="F103" s="73"/>
      <c r="G103" s="228"/>
      <c r="H103" s="226"/>
      <c r="I103" s="74"/>
      <c r="J103" s="74"/>
      <c r="K103" s="57" t="s">
        <v>1243</v>
      </c>
      <c r="L103" s="75"/>
      <c r="M103" s="75"/>
      <c r="N103" s="75"/>
      <c r="O103" s="77"/>
      <c r="P103" s="77"/>
      <c r="Q103" s="65"/>
      <c r="R103" s="61"/>
      <c r="S103" s="61"/>
      <c r="T103" s="61"/>
      <c r="U103" s="61"/>
      <c r="V103" s="61"/>
      <c r="W103" s="61"/>
      <c r="X103" s="61"/>
      <c r="Y103" s="61"/>
      <c r="Z103" s="61"/>
    </row>
    <row r="104" spans="1:26" x14ac:dyDescent="0.25">
      <c r="B104" s="82"/>
      <c r="C104" s="82"/>
      <c r="D104" s="82"/>
      <c r="E104" s="83"/>
      <c r="F104" s="82"/>
      <c r="G104" s="82"/>
      <c r="H104" s="82"/>
      <c r="I104" s="82"/>
      <c r="J104" s="82"/>
      <c r="K104" s="82"/>
      <c r="L104" s="82"/>
      <c r="M104" s="82"/>
      <c r="N104" s="82"/>
      <c r="O104" s="82"/>
      <c r="P104" s="82"/>
    </row>
    <row r="105" spans="1:26" ht="18.75" x14ac:dyDescent="0.25">
      <c r="B105" s="86" t="s">
        <v>151</v>
      </c>
      <c r="C105" s="133" t="s">
        <v>1243</v>
      </c>
      <c r="H105" s="89"/>
      <c r="I105" s="89"/>
      <c r="J105" s="89"/>
      <c r="K105" s="89"/>
      <c r="L105" s="89"/>
      <c r="M105" s="89"/>
      <c r="N105" s="82"/>
      <c r="O105" s="82"/>
      <c r="P105" s="82"/>
    </row>
    <row r="107" spans="1:26" ht="15.75" thickBot="1" x14ac:dyDescent="0.3"/>
    <row r="108" spans="1:26" ht="30.75" thickBot="1" x14ac:dyDescent="0.3">
      <c r="B108" s="134" t="s">
        <v>152</v>
      </c>
      <c r="C108" s="135" t="s">
        <v>153</v>
      </c>
      <c r="D108" s="134" t="s">
        <v>29</v>
      </c>
      <c r="E108" s="135" t="s">
        <v>154</v>
      </c>
    </row>
    <row r="109" spans="1:26" x14ac:dyDescent="0.25">
      <c r="B109" s="136" t="s">
        <v>155</v>
      </c>
      <c r="C109" s="137">
        <v>20</v>
      </c>
      <c r="D109" s="137">
        <v>0</v>
      </c>
      <c r="E109" s="1396">
        <f>+D109+D110+D111</f>
        <v>40</v>
      </c>
    </row>
    <row r="110" spans="1:26" x14ac:dyDescent="0.25">
      <c r="B110" s="136" t="s">
        <v>156</v>
      </c>
      <c r="C110" s="138">
        <v>30</v>
      </c>
      <c r="D110" s="340">
        <v>0</v>
      </c>
      <c r="E110" s="1397"/>
    </row>
    <row r="111" spans="1:26" ht="15.75" thickBot="1" x14ac:dyDescent="0.3">
      <c r="B111" s="136" t="s">
        <v>157</v>
      </c>
      <c r="C111" s="139">
        <v>40</v>
      </c>
      <c r="D111" s="139">
        <v>40</v>
      </c>
      <c r="E111" s="1398"/>
    </row>
    <row r="113" spans="2:17" ht="15.75" thickBot="1" x14ac:dyDescent="0.3"/>
    <row r="114" spans="2:17" ht="27" thickBot="1" x14ac:dyDescent="0.3">
      <c r="B114" s="1393" t="s">
        <v>158</v>
      </c>
      <c r="C114" s="1394"/>
      <c r="D114" s="1394"/>
      <c r="E114" s="1394"/>
      <c r="F114" s="1394"/>
      <c r="G114" s="1394"/>
      <c r="H114" s="1394"/>
      <c r="I114" s="1394"/>
      <c r="J114" s="1394"/>
      <c r="K114" s="1394"/>
      <c r="L114" s="1394"/>
      <c r="M114" s="1394"/>
      <c r="N114" s="1395"/>
    </row>
    <row r="116" spans="2:17" ht="75" x14ac:dyDescent="0.25">
      <c r="B116" s="91" t="s">
        <v>87</v>
      </c>
      <c r="C116" s="91" t="s">
        <v>88</v>
      </c>
      <c r="D116" s="91" t="s">
        <v>89</v>
      </c>
      <c r="E116" s="91" t="s">
        <v>90</v>
      </c>
      <c r="F116" s="91" t="s">
        <v>91</v>
      </c>
      <c r="G116" s="91" t="s">
        <v>92</v>
      </c>
      <c r="H116" s="91" t="s">
        <v>93</v>
      </c>
      <c r="I116" s="91" t="s">
        <v>94</v>
      </c>
      <c r="J116" s="1387" t="s">
        <v>95</v>
      </c>
      <c r="K116" s="1405"/>
      <c r="L116" s="1388"/>
      <c r="M116" s="91" t="s">
        <v>96</v>
      </c>
      <c r="N116" s="91" t="s">
        <v>97</v>
      </c>
      <c r="O116" s="91" t="s">
        <v>98</v>
      </c>
      <c r="P116" s="1387" t="s">
        <v>77</v>
      </c>
      <c r="Q116" s="1388"/>
    </row>
    <row r="117" spans="2:17" ht="30" x14ac:dyDescent="0.25">
      <c r="B117" s="2215" t="s">
        <v>320</v>
      </c>
      <c r="C117" s="2215" t="s">
        <v>1244</v>
      </c>
      <c r="D117" s="2215" t="s">
        <v>1245</v>
      </c>
      <c r="E117" s="2386">
        <v>92545503</v>
      </c>
      <c r="F117" s="1522" t="s">
        <v>1246</v>
      </c>
      <c r="G117" s="1522" t="s">
        <v>218</v>
      </c>
      <c r="H117" s="1516">
        <v>39656</v>
      </c>
      <c r="I117" s="1484" t="s">
        <v>81</v>
      </c>
      <c r="J117" s="104" t="s">
        <v>1218</v>
      </c>
      <c r="K117" s="269" t="s">
        <v>1247</v>
      </c>
      <c r="L117" s="107" t="s">
        <v>1248</v>
      </c>
      <c r="M117" s="1389" t="s">
        <v>20</v>
      </c>
      <c r="N117" s="340" t="s">
        <v>21</v>
      </c>
      <c r="O117" s="340"/>
      <c r="P117" s="1392" t="s">
        <v>1249</v>
      </c>
      <c r="Q117" s="1392"/>
    </row>
    <row r="118" spans="2:17" ht="30" x14ac:dyDescent="0.25">
      <c r="B118" s="2215"/>
      <c r="C118" s="2215"/>
      <c r="D118" s="2215"/>
      <c r="E118" s="2386"/>
      <c r="F118" s="1528"/>
      <c r="G118" s="1528"/>
      <c r="H118" s="1529"/>
      <c r="I118" s="1485"/>
      <c r="J118" s="104" t="s">
        <v>1250</v>
      </c>
      <c r="K118" s="269" t="s">
        <v>1251</v>
      </c>
      <c r="L118" s="107" t="s">
        <v>1252</v>
      </c>
      <c r="M118" s="1389"/>
      <c r="N118" s="340" t="s">
        <v>21</v>
      </c>
      <c r="O118" s="340"/>
      <c r="P118" s="1392"/>
      <c r="Q118" s="1392"/>
    </row>
    <row r="119" spans="2:17" ht="30" x14ac:dyDescent="0.25">
      <c r="B119" s="2215"/>
      <c r="C119" s="2215"/>
      <c r="D119" s="2215"/>
      <c r="E119" s="2386"/>
      <c r="F119" s="1517"/>
      <c r="G119" s="1517"/>
      <c r="H119" s="1523"/>
      <c r="I119" s="1486"/>
      <c r="J119" s="104" t="s">
        <v>218</v>
      </c>
      <c r="K119" s="269" t="s">
        <v>1253</v>
      </c>
      <c r="L119" s="107" t="s">
        <v>1254</v>
      </c>
      <c r="M119" s="1389"/>
      <c r="N119" s="340" t="s">
        <v>21</v>
      </c>
      <c r="O119" s="340"/>
      <c r="P119" s="1392"/>
      <c r="Q119" s="1392"/>
    </row>
    <row r="120" spans="2:17" ht="45" x14ac:dyDescent="0.25">
      <c r="B120" s="2215" t="s">
        <v>165</v>
      </c>
      <c r="C120" s="2215" t="s">
        <v>1244</v>
      </c>
      <c r="D120" s="1389" t="s">
        <v>1255</v>
      </c>
      <c r="E120" s="1575">
        <v>92501697</v>
      </c>
      <c r="F120" s="1522" t="s">
        <v>1256</v>
      </c>
      <c r="G120" s="1522" t="s">
        <v>1257</v>
      </c>
      <c r="H120" s="1516">
        <v>32803</v>
      </c>
      <c r="I120" s="1484" t="s">
        <v>81</v>
      </c>
      <c r="J120" s="104" t="s">
        <v>1258</v>
      </c>
      <c r="K120" s="269" t="s">
        <v>1259</v>
      </c>
      <c r="L120" s="107" t="s">
        <v>245</v>
      </c>
      <c r="M120" s="1403" t="s">
        <v>20</v>
      </c>
      <c r="N120" s="1403" t="s">
        <v>20</v>
      </c>
      <c r="O120" s="1403" t="s">
        <v>20</v>
      </c>
      <c r="P120" s="1390"/>
      <c r="Q120" s="1391"/>
    </row>
    <row r="121" spans="2:17" ht="75" x14ac:dyDescent="0.25">
      <c r="B121" s="2215"/>
      <c r="C121" s="2215"/>
      <c r="D121" s="1389"/>
      <c r="E121" s="1575"/>
      <c r="F121" s="1517"/>
      <c r="G121" s="1517"/>
      <c r="H121" s="1523"/>
      <c r="I121" s="1486"/>
      <c r="J121" s="104" t="s">
        <v>1260</v>
      </c>
      <c r="K121" s="269" t="s">
        <v>1261</v>
      </c>
      <c r="L121" s="107" t="s">
        <v>1262</v>
      </c>
      <c r="M121" s="1404"/>
      <c r="N121" s="1404"/>
      <c r="O121" s="1404"/>
      <c r="P121" s="1390"/>
      <c r="Q121" s="1391"/>
    </row>
    <row r="122" spans="2:17" x14ac:dyDescent="0.25">
      <c r="B122" s="104" t="s">
        <v>175</v>
      </c>
      <c r="C122" s="268" t="s">
        <v>1244</v>
      </c>
      <c r="D122" s="41" t="s">
        <v>1263</v>
      </c>
      <c r="E122" s="94"/>
      <c r="F122" s="94"/>
      <c r="G122" s="141"/>
      <c r="H122" s="111"/>
      <c r="I122" s="95"/>
      <c r="J122" s="104"/>
      <c r="K122" s="269"/>
      <c r="L122" s="107"/>
      <c r="M122" s="340"/>
      <c r="N122" s="340"/>
      <c r="O122" s="340"/>
      <c r="P122" s="1390" t="s">
        <v>1264</v>
      </c>
      <c r="Q122" s="1391"/>
    </row>
    <row r="123" spans="2:17" x14ac:dyDescent="0.25">
      <c r="B123" s="41"/>
      <c r="C123" s="340"/>
      <c r="D123" s="120"/>
      <c r="E123" s="41"/>
      <c r="F123" s="41"/>
      <c r="G123" s="120"/>
      <c r="H123" s="41"/>
      <c r="I123" s="41"/>
      <c r="J123" s="41"/>
      <c r="K123" s="200"/>
      <c r="L123" s="41"/>
      <c r="M123" s="340"/>
      <c r="N123" s="340"/>
      <c r="O123" s="340"/>
      <c r="P123" s="41"/>
      <c r="Q123" s="41"/>
    </row>
    <row r="124" spans="2:17" ht="15.75" thickBot="1" x14ac:dyDescent="0.3">
      <c r="C124" s="13"/>
    </row>
    <row r="125" spans="2:17" ht="30" x14ac:dyDescent="0.25">
      <c r="B125" s="42" t="s">
        <v>19</v>
      </c>
      <c r="C125" s="42" t="s">
        <v>152</v>
      </c>
      <c r="D125" s="91" t="s">
        <v>153</v>
      </c>
      <c r="E125" s="42" t="s">
        <v>29</v>
      </c>
      <c r="F125" s="135" t="s">
        <v>182</v>
      </c>
      <c r="G125" s="147"/>
    </row>
    <row r="126" spans="2:17" ht="108" x14ac:dyDescent="0.2">
      <c r="B126" s="1399" t="s">
        <v>183</v>
      </c>
      <c r="C126" s="148" t="s">
        <v>184</v>
      </c>
      <c r="D126" s="340">
        <v>25</v>
      </c>
      <c r="E126" s="340">
        <v>0</v>
      </c>
      <c r="F126" s="1400">
        <v>25</v>
      </c>
      <c r="G126" s="149"/>
    </row>
    <row r="127" spans="2:17" ht="96" x14ac:dyDescent="0.2">
      <c r="B127" s="1399"/>
      <c r="C127" s="148" t="s">
        <v>185</v>
      </c>
      <c r="D127" s="347">
        <v>25</v>
      </c>
      <c r="E127" s="340">
        <v>25</v>
      </c>
      <c r="F127" s="1401"/>
      <c r="G127" s="149"/>
    </row>
    <row r="128" spans="2:17" ht="60" x14ac:dyDescent="0.2">
      <c r="B128" s="1399"/>
      <c r="C128" s="148" t="s">
        <v>186</v>
      </c>
      <c r="D128" s="340">
        <v>10</v>
      </c>
      <c r="E128" s="340">
        <v>0</v>
      </c>
      <c r="F128" s="1402"/>
      <c r="G128" s="149"/>
    </row>
    <row r="129" spans="2:5" x14ac:dyDescent="0.25">
      <c r="C129"/>
    </row>
    <row r="132" spans="2:5" x14ac:dyDescent="0.25">
      <c r="B132" s="39" t="s">
        <v>187</v>
      </c>
    </row>
    <row r="135" spans="2:5" x14ac:dyDescent="0.25">
      <c r="B135" s="40" t="s">
        <v>19</v>
      </c>
      <c r="C135" s="40" t="s">
        <v>28</v>
      </c>
      <c r="D135" s="42" t="s">
        <v>29</v>
      </c>
      <c r="E135" s="42" t="s">
        <v>30</v>
      </c>
    </row>
    <row r="136" spans="2:5" ht="28.5" x14ac:dyDescent="0.25">
      <c r="B136" s="43" t="s">
        <v>188</v>
      </c>
      <c r="C136" s="345">
        <v>40</v>
      </c>
      <c r="D136" s="340">
        <f>+E109</f>
        <v>40</v>
      </c>
      <c r="E136" s="1403">
        <f>+D136+D137</f>
        <v>65</v>
      </c>
    </row>
    <row r="137" spans="2:5" ht="42.75" x14ac:dyDescent="0.25">
      <c r="B137" s="43" t="s">
        <v>189</v>
      </c>
      <c r="C137" s="345">
        <v>60</v>
      </c>
      <c r="D137" s="340">
        <f>+F126</f>
        <v>25</v>
      </c>
      <c r="E137" s="1404"/>
    </row>
  </sheetData>
  <mergeCells count="78">
    <mergeCell ref="C9:N9"/>
    <mergeCell ref="B2:P2"/>
    <mergeCell ref="B4:P4"/>
    <mergeCell ref="C6:N6"/>
    <mergeCell ref="C7:N7"/>
    <mergeCell ref="C8:N8"/>
    <mergeCell ref="Q50:Q52"/>
    <mergeCell ref="B54:B55"/>
    <mergeCell ref="C54:C55"/>
    <mergeCell ref="D54:E54"/>
    <mergeCell ref="C10:E10"/>
    <mergeCell ref="B14:C21"/>
    <mergeCell ref="B22:C22"/>
    <mergeCell ref="E40:E41"/>
    <mergeCell ref="M45:N45"/>
    <mergeCell ref="B50:B51"/>
    <mergeCell ref="D50:D51"/>
    <mergeCell ref="E50:E51"/>
    <mergeCell ref="H50:H51"/>
    <mergeCell ref="I50:I51"/>
    <mergeCell ref="O68:P68"/>
    <mergeCell ref="J50:J51"/>
    <mergeCell ref="K50:K51"/>
    <mergeCell ref="M50:M51"/>
    <mergeCell ref="P50:P51"/>
    <mergeCell ref="C58:N58"/>
    <mergeCell ref="B60:N60"/>
    <mergeCell ref="O63:P63"/>
    <mergeCell ref="O64:P64"/>
    <mergeCell ref="O67:P67"/>
    <mergeCell ref="B99:M99"/>
    <mergeCell ref="B74:N74"/>
    <mergeCell ref="J77:L77"/>
    <mergeCell ref="P77:Q77"/>
    <mergeCell ref="M78:M80"/>
    <mergeCell ref="N78:N80"/>
    <mergeCell ref="O78:O80"/>
    <mergeCell ref="P78:Q78"/>
    <mergeCell ref="P79:Q79"/>
    <mergeCell ref="P80:Q83"/>
    <mergeCell ref="B85:N85"/>
    <mergeCell ref="D88:E88"/>
    <mergeCell ref="D89:E89"/>
    <mergeCell ref="B92:P92"/>
    <mergeCell ref="B95:N95"/>
    <mergeCell ref="E109:E111"/>
    <mergeCell ref="B114:N114"/>
    <mergeCell ref="J116:L116"/>
    <mergeCell ref="P116:Q116"/>
    <mergeCell ref="B117:B119"/>
    <mergeCell ref="C117:C119"/>
    <mergeCell ref="D117:D119"/>
    <mergeCell ref="E117:E119"/>
    <mergeCell ref="F117:F119"/>
    <mergeCell ref="G117:G119"/>
    <mergeCell ref="G120:G121"/>
    <mergeCell ref="H117:H119"/>
    <mergeCell ref="I117:I119"/>
    <mergeCell ref="M117:M119"/>
    <mergeCell ref="P117:Q117"/>
    <mergeCell ref="P118:Q118"/>
    <mergeCell ref="P119:Q119"/>
    <mergeCell ref="P122:Q122"/>
    <mergeCell ref="B126:B128"/>
    <mergeCell ref="F126:F128"/>
    <mergeCell ref="E136:E137"/>
    <mergeCell ref="H120:H121"/>
    <mergeCell ref="I120:I121"/>
    <mergeCell ref="M120:M121"/>
    <mergeCell ref="N120:N121"/>
    <mergeCell ref="O120:O121"/>
    <mergeCell ref="P120:Q120"/>
    <mergeCell ref="P121:Q121"/>
    <mergeCell ref="B120:B121"/>
    <mergeCell ref="C120:C121"/>
    <mergeCell ref="D120:D121"/>
    <mergeCell ref="E120:E121"/>
    <mergeCell ref="F120:F121"/>
  </mergeCells>
  <dataValidations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A10" zoomScale="80" zoomScaleNormal="80" workbookViewId="0">
      <selection activeCell="E32" sqref="E32"/>
    </sheetView>
  </sheetViews>
  <sheetFormatPr baseColWidth="10" defaultRowHeight="15" x14ac:dyDescent="0.25"/>
  <cols>
    <col min="1" max="1" width="4.28515625" style="1" customWidth="1"/>
    <col min="2" max="2" width="79.140625"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4.85546875" style="1" customWidth="1"/>
    <col min="11" max="11" width="23.140625" style="1" customWidth="1"/>
    <col min="12" max="13" width="18.7109375" style="1" customWidth="1"/>
    <col min="14" max="14" width="22.140625" style="1" customWidth="1"/>
    <col min="15" max="15" width="26.140625" style="1" customWidth="1"/>
    <col min="16" max="16" width="14.5703125" style="1" customWidth="1"/>
    <col min="17" max="17" width="37.7109375" style="1" customWidth="1"/>
    <col min="18" max="18" width="9.71093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354</v>
      </c>
      <c r="D6" s="1443"/>
      <c r="E6" s="1443"/>
      <c r="F6" s="1443"/>
      <c r="G6" s="1443"/>
      <c r="H6" s="1443"/>
      <c r="I6" s="1443"/>
      <c r="J6" s="1443"/>
      <c r="K6" s="1443"/>
      <c r="L6" s="1443"/>
      <c r="M6" s="1443"/>
      <c r="N6" s="1444"/>
    </row>
    <row r="7" spans="2:16" ht="16.5" thickBot="1" x14ac:dyDescent="0.3">
      <c r="B7" s="3" t="s">
        <v>4</v>
      </c>
      <c r="C7" s="144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11</v>
      </c>
      <c r="D10" s="1415"/>
      <c r="E10" s="1416"/>
      <c r="F10" s="4"/>
      <c r="G10" s="4"/>
      <c r="H10" s="4"/>
      <c r="I10" s="4"/>
      <c r="J10" s="4"/>
      <c r="K10" s="4"/>
      <c r="L10" s="4"/>
      <c r="M10" s="4"/>
      <c r="N10" s="5"/>
    </row>
    <row r="11" spans="2:16" ht="16.5" thickBot="1" x14ac:dyDescent="0.3">
      <c r="B11" s="6" t="s">
        <v>10</v>
      </c>
      <c r="C11" s="223">
        <v>41983</v>
      </c>
      <c r="D11" s="8"/>
      <c r="E11" s="8"/>
      <c r="F11" s="8"/>
      <c r="G11" s="8"/>
      <c r="H11" s="8"/>
      <c r="I11" s="8"/>
      <c r="J11" s="8"/>
      <c r="K11" s="8"/>
      <c r="L11" s="8"/>
      <c r="M11" s="8"/>
      <c r="N11" s="9"/>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15" t="s">
        <v>12</v>
      </c>
      <c r="E14" s="15" t="s">
        <v>13</v>
      </c>
      <c r="F14" s="15" t="s">
        <v>14</v>
      </c>
      <c r="G14" s="16"/>
      <c r="I14" s="17"/>
      <c r="J14" s="17"/>
      <c r="K14" s="17"/>
      <c r="L14" s="17"/>
      <c r="M14" s="17"/>
      <c r="N14" s="14"/>
    </row>
    <row r="15" spans="2:16" x14ac:dyDescent="0.25">
      <c r="B15" s="1417"/>
      <c r="C15" s="1417"/>
      <c r="D15" s="15">
        <v>11</v>
      </c>
      <c r="E15" s="18">
        <v>2873474656</v>
      </c>
      <c r="F15" s="224">
        <v>1376</v>
      </c>
      <c r="G15" s="20"/>
      <c r="I15" s="21"/>
      <c r="J15" s="21"/>
      <c r="K15" s="21"/>
      <c r="L15" s="21"/>
      <c r="M15" s="21"/>
      <c r="N15" s="14"/>
    </row>
    <row r="16" spans="2:16" x14ac:dyDescent="0.25">
      <c r="B16" s="1417"/>
      <c r="C16" s="1417"/>
      <c r="D16" s="15"/>
      <c r="E16" s="18"/>
      <c r="F16" s="224"/>
      <c r="G16" s="20"/>
      <c r="I16" s="21"/>
      <c r="J16" s="21"/>
      <c r="K16" s="21"/>
      <c r="L16" s="21"/>
      <c r="M16" s="21"/>
      <c r="N16" s="14"/>
    </row>
    <row r="17" spans="1:14" x14ac:dyDescent="0.25">
      <c r="B17" s="1417"/>
      <c r="C17" s="1417"/>
      <c r="D17" s="15"/>
      <c r="E17" s="18"/>
      <c r="F17" s="224"/>
      <c r="G17" s="20"/>
      <c r="I17" s="21"/>
      <c r="J17" s="21"/>
      <c r="K17" s="21"/>
      <c r="L17" s="21"/>
      <c r="M17" s="21"/>
      <c r="N17" s="14"/>
    </row>
    <row r="18" spans="1:14" x14ac:dyDescent="0.25">
      <c r="B18" s="1417"/>
      <c r="C18" s="1417"/>
      <c r="D18" s="15"/>
      <c r="E18" s="22"/>
      <c r="F18" s="224"/>
      <c r="G18" s="20"/>
      <c r="H18" s="23"/>
      <c r="I18" s="21"/>
      <c r="J18" s="21"/>
      <c r="K18" s="21"/>
      <c r="L18" s="21"/>
      <c r="M18" s="21"/>
      <c r="N18" s="24"/>
    </row>
    <row r="19" spans="1:14" x14ac:dyDescent="0.25">
      <c r="B19" s="1417"/>
      <c r="C19" s="1417"/>
      <c r="D19" s="15"/>
      <c r="E19" s="22"/>
      <c r="F19" s="224"/>
      <c r="G19" s="20"/>
      <c r="H19" s="23"/>
      <c r="I19" s="25"/>
      <c r="J19" s="25"/>
      <c r="K19" s="25"/>
      <c r="L19" s="25"/>
      <c r="M19" s="25"/>
      <c r="N19" s="24"/>
    </row>
    <row r="20" spans="1:14" x14ac:dyDescent="0.25">
      <c r="B20" s="1417"/>
      <c r="C20" s="1417"/>
      <c r="D20" s="15"/>
      <c r="E20" s="22"/>
      <c r="F20" s="224"/>
      <c r="G20" s="20"/>
      <c r="H20" s="23"/>
      <c r="I20" s="13"/>
      <c r="J20" s="13"/>
      <c r="K20" s="13"/>
      <c r="L20" s="13"/>
      <c r="M20" s="13"/>
      <c r="N20" s="24"/>
    </row>
    <row r="21" spans="1:14" x14ac:dyDescent="0.25">
      <c r="B21" s="1417"/>
      <c r="C21" s="1417"/>
      <c r="D21" s="15"/>
      <c r="E21" s="22"/>
      <c r="F21" s="224"/>
      <c r="G21" s="20"/>
      <c r="H21" s="23"/>
      <c r="I21" s="13"/>
      <c r="J21" s="13"/>
      <c r="K21" s="13"/>
      <c r="L21" s="13"/>
      <c r="M21" s="13"/>
      <c r="N21" s="24"/>
    </row>
    <row r="22" spans="1:14" ht="15.75" thickBot="1" x14ac:dyDescent="0.3">
      <c r="B22" s="1418" t="s">
        <v>15</v>
      </c>
      <c r="C22" s="1419"/>
      <c r="D22" s="15"/>
      <c r="E22" s="26"/>
      <c r="F22" s="224"/>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v>1001</v>
      </c>
      <c r="D24" s="32"/>
      <c r="E24" s="33">
        <v>2873474656</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5"/>
      <c r="D30" s="41" t="s">
        <v>23</v>
      </c>
      <c r="E30"/>
      <c r="F30"/>
      <c r="G30"/>
      <c r="H30"/>
      <c r="I30" s="13"/>
      <c r="J30" s="13"/>
      <c r="K30" s="13"/>
      <c r="L30" s="13"/>
      <c r="M30" s="13"/>
      <c r="N30" s="14"/>
    </row>
    <row r="31" spans="1:14" x14ac:dyDescent="0.25">
      <c r="A31" s="36"/>
      <c r="B31" s="41" t="s">
        <v>24</v>
      </c>
      <c r="C31" s="45" t="s">
        <v>23</v>
      </c>
      <c r="D31" s="45"/>
      <c r="E31"/>
      <c r="F31"/>
      <c r="G31"/>
      <c r="H31"/>
      <c r="I31" s="13"/>
      <c r="J31" s="13"/>
      <c r="K31" s="13"/>
      <c r="L31" s="13"/>
      <c r="M31" s="13"/>
      <c r="N31" s="14"/>
    </row>
    <row r="32" spans="1:14" x14ac:dyDescent="0.25">
      <c r="A32" s="36"/>
      <c r="B32" s="41" t="s">
        <v>25</v>
      </c>
      <c r="C32" s="45"/>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44">
        <v>40</v>
      </c>
      <c r="D40" s="45">
        <v>20</v>
      </c>
      <c r="E40" s="1403">
        <v>20</v>
      </c>
      <c r="F40"/>
      <c r="G40"/>
      <c r="H40"/>
      <c r="I40" s="13"/>
      <c r="J40" s="13"/>
      <c r="K40" s="13"/>
      <c r="L40" s="13"/>
      <c r="M40" s="13"/>
      <c r="N40" s="14"/>
    </row>
    <row r="41" spans="1:17" ht="42.75" x14ac:dyDescent="0.25">
      <c r="A41" s="36"/>
      <c r="B41" s="43" t="s">
        <v>32</v>
      </c>
      <c r="C41" s="44">
        <v>60</v>
      </c>
      <c r="D41" s="45">
        <v>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30" x14ac:dyDescent="0.25">
      <c r="A49" s="50">
        <v>1</v>
      </c>
      <c r="B49" s="71" t="s">
        <v>354</v>
      </c>
      <c r="C49" s="72" t="s">
        <v>354</v>
      </c>
      <c r="D49" s="72" t="s">
        <v>355</v>
      </c>
      <c r="E49" s="76" t="s">
        <v>356</v>
      </c>
      <c r="F49" s="73" t="s">
        <v>20</v>
      </c>
      <c r="G49" s="225">
        <v>1</v>
      </c>
      <c r="H49" s="226">
        <v>40291</v>
      </c>
      <c r="I49" s="226">
        <v>40528</v>
      </c>
      <c r="J49" s="74" t="s">
        <v>21</v>
      </c>
      <c r="K49" s="75">
        <v>7.76</v>
      </c>
      <c r="L49" s="75">
        <v>0</v>
      </c>
      <c r="M49" s="227">
        <v>759</v>
      </c>
      <c r="N49" s="228">
        <v>1</v>
      </c>
      <c r="O49" s="77">
        <v>270600000</v>
      </c>
      <c r="P49" s="229" t="s">
        <v>357</v>
      </c>
      <c r="Q49" s="65"/>
      <c r="R49" s="61"/>
      <c r="S49" s="61"/>
      <c r="T49" s="61"/>
      <c r="U49" s="61"/>
      <c r="V49" s="61"/>
      <c r="W49" s="61"/>
      <c r="X49" s="61"/>
      <c r="Y49" s="61"/>
      <c r="Z49" s="61"/>
    </row>
    <row r="50" spans="1:26" s="62" customFormat="1" ht="45" x14ac:dyDescent="0.25">
      <c r="A50" s="50">
        <f>+A49+1</f>
        <v>2</v>
      </c>
      <c r="B50" s="71" t="s">
        <v>354</v>
      </c>
      <c r="C50" s="72" t="s">
        <v>354</v>
      </c>
      <c r="D50" s="72" t="s">
        <v>358</v>
      </c>
      <c r="E50" s="76" t="s">
        <v>359</v>
      </c>
      <c r="F50" s="73" t="s">
        <v>20</v>
      </c>
      <c r="G50" s="228">
        <v>1</v>
      </c>
      <c r="H50" s="226">
        <v>40235</v>
      </c>
      <c r="I50" s="226">
        <v>40511</v>
      </c>
      <c r="J50" s="74" t="s">
        <v>21</v>
      </c>
      <c r="K50" s="75">
        <v>1.84</v>
      </c>
      <c r="L50" s="75">
        <v>7.19</v>
      </c>
      <c r="M50" s="227">
        <v>1310</v>
      </c>
      <c r="N50" s="228">
        <v>1</v>
      </c>
      <c r="O50" s="77">
        <v>244071883</v>
      </c>
      <c r="P50" s="230" t="s">
        <v>360</v>
      </c>
      <c r="Q50" s="65" t="s">
        <v>361</v>
      </c>
      <c r="R50" s="61"/>
      <c r="S50" s="61"/>
      <c r="T50" s="61"/>
      <c r="U50" s="61"/>
      <c r="V50" s="61"/>
      <c r="W50" s="61"/>
      <c r="X50" s="61"/>
      <c r="Y50" s="61"/>
      <c r="Z50" s="61"/>
    </row>
    <row r="51" spans="1:26" s="62" customFormat="1" ht="30" x14ac:dyDescent="0.25">
      <c r="A51" s="50"/>
      <c r="B51" s="71" t="s">
        <v>354</v>
      </c>
      <c r="C51" s="72" t="s">
        <v>354</v>
      </c>
      <c r="D51" s="72" t="s">
        <v>355</v>
      </c>
      <c r="E51" s="76" t="s">
        <v>362</v>
      </c>
      <c r="F51" s="73" t="s">
        <v>20</v>
      </c>
      <c r="G51" s="228">
        <v>1</v>
      </c>
      <c r="H51" s="226">
        <v>41024</v>
      </c>
      <c r="I51" s="226">
        <v>41258</v>
      </c>
      <c r="J51" s="74" t="s">
        <v>21</v>
      </c>
      <c r="K51" s="75">
        <v>7.67</v>
      </c>
      <c r="L51" s="75">
        <v>0</v>
      </c>
      <c r="M51" s="227">
        <v>759</v>
      </c>
      <c r="N51" s="228">
        <v>1</v>
      </c>
      <c r="O51" s="77">
        <v>296800000</v>
      </c>
      <c r="P51" s="230" t="s">
        <v>363</v>
      </c>
      <c r="Q51" s="65"/>
      <c r="R51" s="61"/>
      <c r="S51" s="61"/>
      <c r="T51" s="61"/>
      <c r="U51" s="61"/>
      <c r="V51" s="61"/>
      <c r="W51" s="61"/>
      <c r="X51" s="61"/>
      <c r="Y51" s="61"/>
      <c r="Z51" s="61"/>
    </row>
    <row r="52" spans="1:26" s="62" customFormat="1" ht="30" x14ac:dyDescent="0.25">
      <c r="A52" s="50">
        <f t="shared" ref="A52" si="0">+A50+1</f>
        <v>3</v>
      </c>
      <c r="B52" s="71" t="s">
        <v>354</v>
      </c>
      <c r="C52" s="72" t="s">
        <v>354</v>
      </c>
      <c r="D52" s="71" t="s">
        <v>355</v>
      </c>
      <c r="E52" s="76" t="s">
        <v>362</v>
      </c>
      <c r="F52" s="73" t="s">
        <v>20</v>
      </c>
      <c r="G52" s="228">
        <v>1</v>
      </c>
      <c r="H52" s="226">
        <v>41353</v>
      </c>
      <c r="I52" s="226">
        <v>41453</v>
      </c>
      <c r="J52" s="74" t="s">
        <v>21</v>
      </c>
      <c r="K52" s="75">
        <v>3.26</v>
      </c>
      <c r="L52" s="75">
        <v>0</v>
      </c>
      <c r="M52" s="227">
        <v>1592</v>
      </c>
      <c r="N52" s="228">
        <v>1</v>
      </c>
      <c r="O52" s="231">
        <v>275900000</v>
      </c>
      <c r="P52" s="229" t="s">
        <v>363</v>
      </c>
      <c r="Q52" s="65"/>
      <c r="R52" s="61"/>
      <c r="S52" s="61"/>
      <c r="T52" s="61"/>
      <c r="U52" s="61"/>
      <c r="V52" s="61"/>
      <c r="W52" s="61"/>
      <c r="X52" s="61"/>
      <c r="Y52" s="61"/>
      <c r="Z52" s="61"/>
    </row>
    <row r="53" spans="1:26" s="62" customFormat="1" x14ac:dyDescent="0.25">
      <c r="A53" s="50"/>
      <c r="B53" s="78" t="s">
        <v>30</v>
      </c>
      <c r="C53" s="72"/>
      <c r="D53" s="71"/>
      <c r="E53" s="228"/>
      <c r="F53" s="73"/>
      <c r="G53" s="73"/>
      <c r="H53" s="73"/>
      <c r="I53" s="74"/>
      <c r="J53" s="74"/>
      <c r="K53" s="232">
        <f>SUM(K49:K52)</f>
        <v>20.53</v>
      </c>
      <c r="L53" s="232">
        <f t="shared" ref="L53:N53" si="1">SUM(L49:L52)</f>
        <v>7.19</v>
      </c>
      <c r="M53" s="233">
        <v>2069</v>
      </c>
      <c r="N53" s="233">
        <f t="shared" si="1"/>
        <v>4</v>
      </c>
      <c r="O53" s="77">
        <f>SUM(O49:O52)</f>
        <v>1087371883</v>
      </c>
      <c r="P53" s="77"/>
      <c r="Q53" s="81"/>
    </row>
    <row r="54" spans="1:26" s="82" customFormat="1" x14ac:dyDescent="0.25">
      <c r="E54" s="83"/>
    </row>
    <row r="55" spans="1:26" s="82" customFormat="1" x14ac:dyDescent="0.25">
      <c r="B55" s="1422" t="s">
        <v>56</v>
      </c>
      <c r="C55" s="1422" t="s">
        <v>57</v>
      </c>
      <c r="D55" s="1424" t="s">
        <v>58</v>
      </c>
      <c r="E55" s="1424"/>
    </row>
    <row r="56" spans="1:26" s="82" customFormat="1" x14ac:dyDescent="0.25">
      <c r="B56" s="1423"/>
      <c r="C56" s="1423"/>
      <c r="D56" s="84" t="s">
        <v>59</v>
      </c>
      <c r="E56" s="85" t="s">
        <v>60</v>
      </c>
    </row>
    <row r="57" spans="1:26" s="82" customFormat="1" ht="18.75" x14ac:dyDescent="0.25">
      <c r="B57" s="86" t="s">
        <v>61</v>
      </c>
      <c r="C57" s="234">
        <v>20.53</v>
      </c>
      <c r="D57" s="138"/>
      <c r="E57" s="138" t="s">
        <v>23</v>
      </c>
      <c r="F57" s="89"/>
      <c r="G57" s="89"/>
      <c r="H57" s="89"/>
      <c r="I57" s="89"/>
      <c r="J57" s="89"/>
      <c r="K57" s="89"/>
      <c r="L57" s="89"/>
      <c r="M57" s="89"/>
    </row>
    <row r="58" spans="1:26" s="82" customFormat="1" x14ac:dyDescent="0.25">
      <c r="B58" s="86" t="s">
        <v>62</v>
      </c>
      <c r="C58" s="235" t="s">
        <v>364</v>
      </c>
      <c r="D58" s="138" t="s">
        <v>23</v>
      </c>
      <c r="E58" s="138"/>
    </row>
    <row r="59" spans="1:26" s="82" customFormat="1" x14ac:dyDescent="0.25">
      <c r="B59" s="90"/>
      <c r="C59" s="1413"/>
      <c r="D59" s="1413"/>
      <c r="E59" s="1413"/>
      <c r="F59" s="1413"/>
      <c r="G59" s="1413"/>
      <c r="H59" s="1413"/>
      <c r="I59" s="1413"/>
      <c r="J59" s="1413"/>
      <c r="K59" s="1413"/>
      <c r="L59" s="1413"/>
      <c r="M59" s="1413"/>
      <c r="N59" s="1413"/>
    </row>
    <row r="60" spans="1:26" ht="15.75" thickBot="1" x14ac:dyDescent="0.3"/>
    <row r="61" spans="1:26" ht="27" thickBot="1" x14ac:dyDescent="0.3">
      <c r="B61" s="1414" t="s">
        <v>63</v>
      </c>
      <c r="C61" s="1414"/>
      <c r="D61" s="1414"/>
      <c r="E61" s="1414"/>
      <c r="F61" s="1414"/>
      <c r="G61" s="1414"/>
      <c r="H61" s="1414"/>
      <c r="I61" s="1414"/>
      <c r="J61" s="1414"/>
      <c r="K61" s="1414"/>
      <c r="L61" s="1414"/>
      <c r="M61" s="1414"/>
      <c r="N61" s="1414"/>
    </row>
    <row r="64" spans="1:26" ht="90" x14ac:dyDescent="0.25">
      <c r="B64" s="91" t="s">
        <v>64</v>
      </c>
      <c r="C64" s="92" t="s">
        <v>65</v>
      </c>
      <c r="D64" s="92" t="s">
        <v>66</v>
      </c>
      <c r="E64" s="92" t="s">
        <v>67</v>
      </c>
      <c r="F64" s="92" t="s">
        <v>68</v>
      </c>
      <c r="G64" s="92" t="s">
        <v>69</v>
      </c>
      <c r="H64" s="92" t="s">
        <v>70</v>
      </c>
      <c r="I64" s="92" t="s">
        <v>71</v>
      </c>
      <c r="J64" s="92" t="s">
        <v>72</v>
      </c>
      <c r="K64" s="92" t="s">
        <v>73</v>
      </c>
      <c r="L64" s="92" t="s">
        <v>74</v>
      </c>
      <c r="M64" s="93" t="s">
        <v>75</v>
      </c>
      <c r="N64" s="93" t="s">
        <v>76</v>
      </c>
      <c r="O64" s="1387" t="s">
        <v>77</v>
      </c>
      <c r="P64" s="1388"/>
      <c r="Q64" s="92" t="s">
        <v>78</v>
      </c>
    </row>
    <row r="65" spans="2:17" ht="30" x14ac:dyDescent="0.25">
      <c r="B65" s="45" t="s">
        <v>365</v>
      </c>
      <c r="C65" s="45" t="s">
        <v>366</v>
      </c>
      <c r="D65" s="236" t="s">
        <v>367</v>
      </c>
      <c r="E65" s="138">
        <v>1376</v>
      </c>
      <c r="F65" s="237" t="s">
        <v>368</v>
      </c>
      <c r="G65" s="237" t="s">
        <v>368</v>
      </c>
      <c r="H65" s="138" t="s">
        <v>368</v>
      </c>
      <c r="I65" s="138" t="s">
        <v>21</v>
      </c>
      <c r="J65" s="138" t="s">
        <v>21</v>
      </c>
      <c r="K65" s="45" t="s">
        <v>21</v>
      </c>
      <c r="L65" s="45" t="s">
        <v>21</v>
      </c>
      <c r="M65" s="238" t="s">
        <v>368</v>
      </c>
      <c r="N65" s="45" t="s">
        <v>21</v>
      </c>
      <c r="O65" s="1390" t="s">
        <v>369</v>
      </c>
      <c r="P65" s="1391"/>
      <c r="Q65" s="45" t="s">
        <v>21</v>
      </c>
    </row>
    <row r="66" spans="2:17" x14ac:dyDescent="0.25">
      <c r="B66" s="41"/>
      <c r="C66" s="41"/>
      <c r="D66" s="41"/>
      <c r="E66" s="41"/>
      <c r="F66" s="41"/>
      <c r="G66" s="41"/>
      <c r="H66" s="41"/>
      <c r="I66" s="41"/>
      <c r="J66" s="41"/>
      <c r="K66" s="41"/>
      <c r="L66" s="41"/>
      <c r="M66" s="41"/>
      <c r="N66" s="41"/>
      <c r="O66" s="1410"/>
      <c r="P66" s="1411"/>
      <c r="Q66" s="41"/>
    </row>
    <row r="67" spans="2:17" x14ac:dyDescent="0.25">
      <c r="B67" s="1" t="s">
        <v>83</v>
      </c>
    </row>
    <row r="68" spans="2:17" x14ac:dyDescent="0.25">
      <c r="B68" s="1" t="s">
        <v>84</v>
      </c>
    </row>
    <row r="69" spans="2:17" x14ac:dyDescent="0.25">
      <c r="B69" s="1" t="s">
        <v>85</v>
      </c>
    </row>
    <row r="71" spans="2:17" ht="15.75" thickBot="1" x14ac:dyDescent="0.3"/>
    <row r="72" spans="2:17" ht="27" thickBot="1" x14ac:dyDescent="0.3">
      <c r="B72" s="1393" t="s">
        <v>86</v>
      </c>
      <c r="C72" s="1394"/>
      <c r="D72" s="1394"/>
      <c r="E72" s="1394"/>
      <c r="F72" s="1394"/>
      <c r="G72" s="1394"/>
      <c r="H72" s="1394"/>
      <c r="I72" s="1394"/>
      <c r="J72" s="1394"/>
      <c r="K72" s="1394"/>
      <c r="L72" s="1394"/>
      <c r="M72" s="1394"/>
      <c r="N72" s="1395"/>
    </row>
    <row r="77" spans="2:17" ht="75" x14ac:dyDescent="0.25">
      <c r="B77" s="91" t="s">
        <v>87</v>
      </c>
      <c r="C77" s="91" t="s">
        <v>88</v>
      </c>
      <c r="D77" s="91" t="s">
        <v>89</v>
      </c>
      <c r="E77" s="91" t="s">
        <v>90</v>
      </c>
      <c r="F77" s="91" t="s">
        <v>91</v>
      </c>
      <c r="G77" s="91" t="s">
        <v>92</v>
      </c>
      <c r="H77" s="91" t="s">
        <v>93</v>
      </c>
      <c r="I77" s="91" t="s">
        <v>94</v>
      </c>
      <c r="J77" s="1387" t="s">
        <v>95</v>
      </c>
      <c r="K77" s="1405"/>
      <c r="L77" s="1388"/>
      <c r="M77" s="91" t="s">
        <v>96</v>
      </c>
      <c r="N77" s="91" t="s">
        <v>97</v>
      </c>
      <c r="O77" s="91" t="s">
        <v>98</v>
      </c>
      <c r="P77" s="1387" t="s">
        <v>77</v>
      </c>
      <c r="Q77" s="1388"/>
    </row>
    <row r="78" spans="2:17" ht="99.75" x14ac:dyDescent="0.25">
      <c r="B78" s="44" t="s">
        <v>370</v>
      </c>
      <c r="C78" s="44" t="s">
        <v>215</v>
      </c>
      <c r="D78" s="184" t="s">
        <v>371</v>
      </c>
      <c r="E78" s="180">
        <v>50922054</v>
      </c>
      <c r="F78" s="184" t="s">
        <v>372</v>
      </c>
      <c r="G78" s="44" t="s">
        <v>373</v>
      </c>
      <c r="H78" s="189">
        <v>37609</v>
      </c>
      <c r="I78" s="239" t="s">
        <v>368</v>
      </c>
      <c r="J78" s="184" t="s">
        <v>374</v>
      </c>
      <c r="K78" s="240" t="s">
        <v>375</v>
      </c>
      <c r="L78" s="241" t="s">
        <v>376</v>
      </c>
      <c r="M78" s="180" t="s">
        <v>21</v>
      </c>
      <c r="N78" s="180" t="s">
        <v>21</v>
      </c>
      <c r="O78" s="180" t="s">
        <v>20</v>
      </c>
      <c r="P78" s="1958" t="s">
        <v>377</v>
      </c>
      <c r="Q78" s="1429"/>
    </row>
    <row r="79" spans="2:17" s="82" customFormat="1" ht="213.75" x14ac:dyDescent="0.25">
      <c r="B79" s="241" t="s">
        <v>370</v>
      </c>
      <c r="C79" s="241" t="s">
        <v>215</v>
      </c>
      <c r="D79" s="241" t="s">
        <v>378</v>
      </c>
      <c r="E79" s="241">
        <v>78710036</v>
      </c>
      <c r="F79" s="241" t="s">
        <v>379</v>
      </c>
      <c r="G79" s="241" t="s">
        <v>380</v>
      </c>
      <c r="H79" s="242">
        <v>36067</v>
      </c>
      <c r="I79" s="241" t="s">
        <v>368</v>
      </c>
      <c r="J79" s="243" t="s">
        <v>381</v>
      </c>
      <c r="K79" s="244" t="s">
        <v>382</v>
      </c>
      <c r="L79" s="241" t="s">
        <v>376</v>
      </c>
      <c r="M79" s="241" t="s">
        <v>20</v>
      </c>
      <c r="N79" s="241" t="s">
        <v>21</v>
      </c>
      <c r="O79" s="241" t="s">
        <v>20</v>
      </c>
      <c r="P79" s="2017" t="s">
        <v>383</v>
      </c>
      <c r="Q79" s="1429"/>
    </row>
    <row r="80" spans="2:17" s="82" customFormat="1" ht="28.5" x14ac:dyDescent="0.25">
      <c r="B80" s="241" t="s">
        <v>370</v>
      </c>
      <c r="C80" s="241" t="s">
        <v>215</v>
      </c>
      <c r="D80" s="241" t="s">
        <v>384</v>
      </c>
      <c r="E80" s="245">
        <v>30568079</v>
      </c>
      <c r="F80" s="241" t="s">
        <v>385</v>
      </c>
      <c r="G80" s="241" t="s">
        <v>386</v>
      </c>
      <c r="H80" s="242">
        <v>37232</v>
      </c>
      <c r="I80" s="241" t="s">
        <v>368</v>
      </c>
      <c r="J80" s="241" t="s">
        <v>387</v>
      </c>
      <c r="K80" s="244" t="s">
        <v>387</v>
      </c>
      <c r="L80" s="241" t="s">
        <v>376</v>
      </c>
      <c r="M80" s="241" t="s">
        <v>21</v>
      </c>
      <c r="N80" s="241" t="s">
        <v>21</v>
      </c>
      <c r="O80" s="241" t="s">
        <v>20</v>
      </c>
      <c r="P80" s="2017" t="s">
        <v>388</v>
      </c>
      <c r="Q80" s="1429"/>
    </row>
    <row r="81" spans="2:17" s="82" customFormat="1" ht="128.25" x14ac:dyDescent="0.25">
      <c r="B81" s="241" t="s">
        <v>370</v>
      </c>
      <c r="C81" s="241" t="s">
        <v>389</v>
      </c>
      <c r="D81" s="241" t="s">
        <v>390</v>
      </c>
      <c r="E81" s="245">
        <v>1106989304</v>
      </c>
      <c r="F81" s="241" t="s">
        <v>391</v>
      </c>
      <c r="G81" s="245" t="s">
        <v>373</v>
      </c>
      <c r="H81" s="242">
        <v>40781</v>
      </c>
      <c r="I81" s="241" t="s">
        <v>368</v>
      </c>
      <c r="J81" s="241" t="s">
        <v>392</v>
      </c>
      <c r="K81" s="244" t="s">
        <v>393</v>
      </c>
      <c r="L81" s="241" t="s">
        <v>394</v>
      </c>
      <c r="M81" s="241" t="s">
        <v>21</v>
      </c>
      <c r="N81" s="241" t="s">
        <v>20</v>
      </c>
      <c r="O81" s="241" t="s">
        <v>20</v>
      </c>
      <c r="P81" s="2017" t="s">
        <v>395</v>
      </c>
      <c r="Q81" s="1429"/>
    </row>
    <row r="82" spans="2:17" ht="142.5" x14ac:dyDescent="0.25">
      <c r="B82" s="241"/>
      <c r="C82" s="44"/>
      <c r="D82" s="184" t="s">
        <v>396</v>
      </c>
      <c r="E82" s="183">
        <v>50929519</v>
      </c>
      <c r="F82" s="184" t="s">
        <v>397</v>
      </c>
      <c r="G82" s="44" t="s">
        <v>398</v>
      </c>
      <c r="H82" s="189">
        <v>39402</v>
      </c>
      <c r="I82" s="246" t="s">
        <v>368</v>
      </c>
      <c r="J82" s="184" t="s">
        <v>399</v>
      </c>
      <c r="K82" s="240" t="s">
        <v>400</v>
      </c>
      <c r="L82" s="247" t="s">
        <v>394</v>
      </c>
      <c r="M82" s="180" t="s">
        <v>21</v>
      </c>
      <c r="N82" s="180" t="s">
        <v>20</v>
      </c>
      <c r="O82" s="180" t="s">
        <v>20</v>
      </c>
      <c r="P82" s="1428" t="s">
        <v>401</v>
      </c>
      <c r="Q82" s="1391"/>
    </row>
    <row r="83" spans="2:17" ht="42.75" x14ac:dyDescent="0.25">
      <c r="B83" s="241"/>
      <c r="C83" s="44"/>
      <c r="D83" s="184" t="s">
        <v>402</v>
      </c>
      <c r="E83" s="183">
        <v>73210364</v>
      </c>
      <c r="F83" s="183" t="s">
        <v>278</v>
      </c>
      <c r="G83" s="44" t="s">
        <v>398</v>
      </c>
      <c r="H83" s="191">
        <v>40893</v>
      </c>
      <c r="I83" s="247" t="s">
        <v>368</v>
      </c>
      <c r="J83" s="184" t="s">
        <v>387</v>
      </c>
      <c r="K83" s="240" t="s">
        <v>387</v>
      </c>
      <c r="L83" s="247" t="s">
        <v>376</v>
      </c>
      <c r="M83" s="180" t="s">
        <v>21</v>
      </c>
      <c r="N83" s="180" t="s">
        <v>20</v>
      </c>
      <c r="O83" s="180" t="s">
        <v>20</v>
      </c>
      <c r="P83" s="1428" t="s">
        <v>403</v>
      </c>
      <c r="Q83" s="1391"/>
    </row>
    <row r="84" spans="2:17" ht="42.75" x14ac:dyDescent="0.25">
      <c r="B84" s="241"/>
      <c r="C84" s="44"/>
      <c r="D84" s="184" t="s">
        <v>404</v>
      </c>
      <c r="E84" s="183">
        <v>1133749024</v>
      </c>
      <c r="F84" s="183" t="s">
        <v>278</v>
      </c>
      <c r="G84" s="44" t="s">
        <v>405</v>
      </c>
      <c r="H84" s="191">
        <v>40354</v>
      </c>
      <c r="I84" s="247" t="s">
        <v>368</v>
      </c>
      <c r="J84" s="184" t="s">
        <v>406</v>
      </c>
      <c r="K84" s="240" t="s">
        <v>407</v>
      </c>
      <c r="L84" s="247" t="s">
        <v>376</v>
      </c>
      <c r="M84" s="180" t="s">
        <v>21</v>
      </c>
      <c r="N84" s="180" t="s">
        <v>20</v>
      </c>
      <c r="O84" s="180" t="s">
        <v>20</v>
      </c>
      <c r="P84" s="1428" t="s">
        <v>408</v>
      </c>
      <c r="Q84" s="1391"/>
    </row>
    <row r="85" spans="2:17" ht="28.5" x14ac:dyDescent="0.25">
      <c r="B85" s="241"/>
      <c r="C85" s="44"/>
      <c r="D85" s="184" t="s">
        <v>409</v>
      </c>
      <c r="E85" s="183">
        <v>50877077</v>
      </c>
      <c r="F85" s="183" t="s">
        <v>278</v>
      </c>
      <c r="G85" s="44" t="s">
        <v>410</v>
      </c>
      <c r="H85" s="191">
        <v>37526</v>
      </c>
      <c r="I85" s="247" t="s">
        <v>368</v>
      </c>
      <c r="J85" s="184" t="s">
        <v>387</v>
      </c>
      <c r="K85" s="240" t="s">
        <v>387</v>
      </c>
      <c r="L85" s="247" t="s">
        <v>376</v>
      </c>
      <c r="M85" s="180" t="s">
        <v>21</v>
      </c>
      <c r="N85" s="180" t="s">
        <v>20</v>
      </c>
      <c r="O85" s="180" t="s">
        <v>20</v>
      </c>
      <c r="P85" s="1428" t="s">
        <v>388</v>
      </c>
      <c r="Q85" s="1391"/>
    </row>
    <row r="86" spans="2:17" ht="15.75" thickBot="1" x14ac:dyDescent="0.3">
      <c r="B86" s="104"/>
      <c r="C86" s="13"/>
      <c r="D86" s="248"/>
      <c r="G86" s="249"/>
      <c r="H86" s="250"/>
      <c r="J86" s="248"/>
      <c r="K86" s="250"/>
      <c r="L86" s="248"/>
      <c r="M86" s="13"/>
      <c r="N86" s="13"/>
      <c r="O86" s="13"/>
    </row>
    <row r="87" spans="2:17" ht="27" thickBot="1" x14ac:dyDescent="0.3">
      <c r="B87" s="1393" t="s">
        <v>143</v>
      </c>
      <c r="C87" s="1394"/>
      <c r="D87" s="1394"/>
      <c r="E87" s="1394"/>
      <c r="F87" s="1394"/>
      <c r="G87" s="1394"/>
      <c r="H87" s="1394"/>
      <c r="I87" s="1394"/>
      <c r="J87" s="1394"/>
      <c r="K87" s="1394"/>
      <c r="L87" s="1394"/>
      <c r="M87" s="1394"/>
      <c r="N87" s="1395"/>
    </row>
    <row r="90" spans="2:17" ht="30" x14ac:dyDescent="0.25">
      <c r="B90" s="92" t="s">
        <v>19</v>
      </c>
      <c r="C90" s="92" t="s">
        <v>144</v>
      </c>
      <c r="D90" s="1387" t="s">
        <v>77</v>
      </c>
      <c r="E90" s="1388"/>
    </row>
    <row r="91" spans="2:17" ht="30" x14ac:dyDescent="0.25">
      <c r="B91" s="120" t="s">
        <v>145</v>
      </c>
      <c r="C91" s="45" t="s">
        <v>21</v>
      </c>
      <c r="D91" s="1392" t="s">
        <v>411</v>
      </c>
      <c r="E91" s="1392"/>
    </row>
    <row r="94" spans="2:17" ht="26.25" x14ac:dyDescent="0.25">
      <c r="B94" s="1408" t="s">
        <v>146</v>
      </c>
      <c r="C94" s="1409"/>
      <c r="D94" s="1409"/>
      <c r="E94" s="1409"/>
      <c r="F94" s="1409"/>
      <c r="G94" s="1409"/>
      <c r="H94" s="1409"/>
      <c r="I94" s="1409"/>
      <c r="J94" s="1409"/>
      <c r="K94" s="1409"/>
      <c r="L94" s="1409"/>
      <c r="M94" s="1409"/>
      <c r="N94" s="1409"/>
      <c r="O94" s="1409"/>
      <c r="P94" s="1409"/>
    </row>
    <row r="96" spans="2:17" ht="15.75" thickBot="1" x14ac:dyDescent="0.3"/>
    <row r="97" spans="1:26" ht="27" thickBot="1" x14ac:dyDescent="0.3">
      <c r="B97" s="1393" t="s">
        <v>147</v>
      </c>
      <c r="C97" s="1394"/>
      <c r="D97" s="1394"/>
      <c r="E97" s="1394"/>
      <c r="F97" s="1394"/>
      <c r="G97" s="1394"/>
      <c r="H97" s="1394"/>
      <c r="I97" s="1394"/>
      <c r="J97" s="1394"/>
      <c r="K97" s="1394"/>
      <c r="L97" s="1394"/>
      <c r="M97" s="1394"/>
      <c r="N97" s="1395"/>
    </row>
    <row r="99" spans="1:26" ht="15.75" thickBot="1" x14ac:dyDescent="0.3">
      <c r="M99" s="46"/>
      <c r="N99" s="46"/>
    </row>
    <row r="100" spans="1:26" s="13" customFormat="1" ht="60.75" thickBot="1" x14ac:dyDescent="0.3">
      <c r="B100" s="47" t="s">
        <v>35</v>
      </c>
      <c r="C100" s="47" t="s">
        <v>36</v>
      </c>
      <c r="D100" s="47" t="s">
        <v>37</v>
      </c>
      <c r="E100" s="47" t="s">
        <v>38</v>
      </c>
      <c r="F100" s="47" t="s">
        <v>39</v>
      </c>
      <c r="G100" s="47" t="s">
        <v>40</v>
      </c>
      <c r="H100" s="47" t="s">
        <v>41</v>
      </c>
      <c r="I100" s="47" t="s">
        <v>42</v>
      </c>
      <c r="J100" s="47" t="s">
        <v>43</v>
      </c>
      <c r="K100" s="47" t="s">
        <v>44</v>
      </c>
      <c r="L100" s="47" t="s">
        <v>45</v>
      </c>
      <c r="M100" s="48" t="s">
        <v>46</v>
      </c>
      <c r="N100" s="47" t="s">
        <v>47</v>
      </c>
      <c r="O100" s="47" t="s">
        <v>48</v>
      </c>
      <c r="P100" s="49" t="s">
        <v>49</v>
      </c>
      <c r="Q100" s="49" t="s">
        <v>50</v>
      </c>
    </row>
    <row r="101" spans="1:26" s="62" customFormat="1" ht="15.75" thickBot="1" x14ac:dyDescent="0.3">
      <c r="A101" s="50">
        <v>1</v>
      </c>
      <c r="B101" s="1443"/>
      <c r="C101" s="1443"/>
      <c r="D101" s="1443"/>
      <c r="E101" s="1443"/>
      <c r="F101" s="1443"/>
      <c r="G101" s="1443"/>
      <c r="H101" s="1443"/>
      <c r="I101" s="1443"/>
      <c r="J101" s="1443"/>
      <c r="K101" s="1443"/>
      <c r="L101" s="1443"/>
      <c r="M101" s="1444"/>
      <c r="N101" s="75">
        <f>+M101*G101</f>
        <v>0</v>
      </c>
      <c r="O101" s="77"/>
      <c r="P101" s="77"/>
      <c r="Q101" s="65"/>
      <c r="R101" s="61"/>
      <c r="S101" s="61"/>
      <c r="T101" s="61"/>
      <c r="U101" s="61"/>
      <c r="V101" s="61"/>
      <c r="W101" s="61"/>
      <c r="X101" s="61"/>
      <c r="Y101" s="61"/>
      <c r="Z101" s="61"/>
    </row>
    <row r="102" spans="1:26" s="62" customFormat="1" ht="30" x14ac:dyDescent="0.25">
      <c r="A102" s="50">
        <f>+A101+1</f>
        <v>2</v>
      </c>
      <c r="B102" s="71" t="s">
        <v>354</v>
      </c>
      <c r="C102" s="72" t="s">
        <v>354</v>
      </c>
      <c r="D102" s="72" t="s">
        <v>412</v>
      </c>
      <c r="E102" s="76" t="s">
        <v>413</v>
      </c>
      <c r="F102" s="73" t="s">
        <v>21</v>
      </c>
      <c r="G102" s="225">
        <v>1</v>
      </c>
      <c r="H102" s="226" t="s">
        <v>414</v>
      </c>
      <c r="I102" s="226">
        <v>40529</v>
      </c>
      <c r="J102" s="74" t="s">
        <v>21</v>
      </c>
      <c r="K102" s="75">
        <v>0</v>
      </c>
      <c r="L102" s="75">
        <v>4.46</v>
      </c>
      <c r="M102" s="227">
        <v>1500</v>
      </c>
      <c r="N102" s="228">
        <v>1</v>
      </c>
      <c r="O102" s="77">
        <v>52885000</v>
      </c>
      <c r="P102" s="77" t="s">
        <v>415</v>
      </c>
      <c r="Q102" s="65" t="s">
        <v>416</v>
      </c>
      <c r="R102" s="61"/>
      <c r="S102" s="61"/>
      <c r="T102" s="61"/>
      <c r="U102" s="61"/>
      <c r="V102" s="61"/>
      <c r="W102" s="61"/>
      <c r="X102" s="61"/>
      <c r="Y102" s="61"/>
      <c r="Z102" s="61"/>
    </row>
    <row r="103" spans="1:26" s="62" customFormat="1" ht="30" x14ac:dyDescent="0.25">
      <c r="A103" s="50"/>
      <c r="B103" s="71" t="s">
        <v>354</v>
      </c>
      <c r="C103" s="72" t="s">
        <v>354</v>
      </c>
      <c r="D103" s="72" t="s">
        <v>417</v>
      </c>
      <c r="E103" s="76" t="s">
        <v>418</v>
      </c>
      <c r="F103" s="73" t="s">
        <v>21</v>
      </c>
      <c r="G103" s="225">
        <v>1</v>
      </c>
      <c r="H103" s="226">
        <v>40410</v>
      </c>
      <c r="I103" s="226">
        <v>40518</v>
      </c>
      <c r="J103" s="74" t="s">
        <v>21</v>
      </c>
      <c r="K103" s="75">
        <v>0</v>
      </c>
      <c r="L103" s="75">
        <v>4.1399999999999997</v>
      </c>
      <c r="M103" s="227">
        <v>300</v>
      </c>
      <c r="N103" s="228">
        <v>1</v>
      </c>
      <c r="O103" s="77">
        <v>27900000</v>
      </c>
      <c r="P103" s="77" t="s">
        <v>419</v>
      </c>
      <c r="Q103" s="65" t="s">
        <v>361</v>
      </c>
      <c r="R103" s="61"/>
      <c r="S103" s="61"/>
      <c r="T103" s="61"/>
      <c r="U103" s="61"/>
      <c r="V103" s="61"/>
      <c r="W103" s="61"/>
      <c r="X103" s="61"/>
      <c r="Y103" s="61"/>
      <c r="Z103" s="61"/>
    </row>
    <row r="104" spans="1:26" s="62" customFormat="1" ht="45" x14ac:dyDescent="0.25">
      <c r="A104" s="50"/>
      <c r="B104" s="71" t="s">
        <v>354</v>
      </c>
      <c r="C104" s="72" t="s">
        <v>354</v>
      </c>
      <c r="D104" s="72" t="s">
        <v>420</v>
      </c>
      <c r="E104" s="76" t="s">
        <v>421</v>
      </c>
      <c r="F104" s="73" t="s">
        <v>20</v>
      </c>
      <c r="G104" s="225">
        <v>1</v>
      </c>
      <c r="H104" s="226">
        <v>40619</v>
      </c>
      <c r="I104" s="226">
        <v>40886</v>
      </c>
      <c r="J104" s="74" t="s">
        <v>21</v>
      </c>
      <c r="K104" s="75">
        <v>9.73</v>
      </c>
      <c r="L104" s="75">
        <v>0</v>
      </c>
      <c r="M104" s="227">
        <v>1200</v>
      </c>
      <c r="N104" s="228">
        <v>1</v>
      </c>
      <c r="O104" s="77">
        <v>227185373</v>
      </c>
      <c r="P104" s="77" t="s">
        <v>422</v>
      </c>
      <c r="Q104" s="65" t="s">
        <v>416</v>
      </c>
      <c r="R104" s="61"/>
      <c r="S104" s="61"/>
      <c r="T104" s="61"/>
      <c r="U104" s="61"/>
      <c r="V104" s="61"/>
      <c r="W104" s="61"/>
      <c r="X104" s="61"/>
      <c r="Y104" s="61"/>
      <c r="Z104" s="61"/>
    </row>
    <row r="105" spans="1:26" s="62" customFormat="1" ht="45" x14ac:dyDescent="0.25">
      <c r="A105" s="50"/>
      <c r="B105" s="71" t="s">
        <v>354</v>
      </c>
      <c r="C105" s="72" t="s">
        <v>354</v>
      </c>
      <c r="D105" s="72" t="s">
        <v>423</v>
      </c>
      <c r="E105" s="76" t="s">
        <v>424</v>
      </c>
      <c r="F105" s="73" t="s">
        <v>21</v>
      </c>
      <c r="G105" s="225">
        <v>1</v>
      </c>
      <c r="H105" s="226">
        <v>40673</v>
      </c>
      <c r="I105" s="226">
        <v>40887</v>
      </c>
      <c r="J105" s="74" t="s">
        <v>21</v>
      </c>
      <c r="K105" s="75">
        <v>0</v>
      </c>
      <c r="L105" s="75">
        <v>7</v>
      </c>
      <c r="M105" s="227">
        <v>3084</v>
      </c>
      <c r="N105" s="228">
        <v>1</v>
      </c>
      <c r="O105" s="77">
        <v>587935744</v>
      </c>
      <c r="P105" s="77" t="s">
        <v>425</v>
      </c>
      <c r="Q105" s="65" t="s">
        <v>426</v>
      </c>
      <c r="R105" s="61"/>
      <c r="S105" s="61"/>
      <c r="T105" s="61"/>
      <c r="U105" s="61"/>
      <c r="V105" s="61"/>
      <c r="W105" s="61"/>
      <c r="X105" s="61"/>
      <c r="Y105" s="61"/>
      <c r="Z105" s="61"/>
    </row>
    <row r="106" spans="1:26" s="62" customFormat="1" x14ac:dyDescent="0.25">
      <c r="A106" s="50"/>
      <c r="B106" s="78" t="s">
        <v>30</v>
      </c>
      <c r="C106" s="72"/>
      <c r="D106" s="71"/>
      <c r="E106" s="228"/>
      <c r="F106" s="73"/>
      <c r="G106" s="73"/>
      <c r="H106" s="73"/>
      <c r="I106" s="74"/>
      <c r="J106" s="74"/>
      <c r="K106" s="79">
        <f>SUM(K102:K105)</f>
        <v>9.73</v>
      </c>
      <c r="L106" s="79">
        <f>SUM(L102:L105)</f>
        <v>15.6</v>
      </c>
      <c r="M106" s="251"/>
      <c r="N106" s="79"/>
      <c r="O106" s="77"/>
      <c r="P106" s="77"/>
      <c r="Q106" s="81"/>
    </row>
    <row r="107" spans="1:26" x14ac:dyDescent="0.25">
      <c r="B107" s="82"/>
      <c r="C107" s="82"/>
      <c r="D107" s="82"/>
      <c r="E107" s="83"/>
      <c r="F107" s="82"/>
      <c r="G107" s="82"/>
      <c r="H107" s="82"/>
      <c r="I107" s="82"/>
      <c r="J107" s="82"/>
      <c r="K107" s="82"/>
      <c r="L107" s="82"/>
      <c r="M107" s="82"/>
      <c r="N107" s="82"/>
      <c r="O107" s="82"/>
      <c r="P107" s="82"/>
    </row>
    <row r="108" spans="1:26" ht="18.75" x14ac:dyDescent="0.25">
      <c r="B108" s="86" t="s">
        <v>151</v>
      </c>
      <c r="C108" s="133">
        <f>+K106</f>
        <v>9.73</v>
      </c>
      <c r="H108" s="89"/>
      <c r="I108" s="89"/>
      <c r="J108" s="89"/>
      <c r="K108" s="89"/>
      <c r="L108" s="89"/>
      <c r="M108" s="89"/>
      <c r="N108" s="82"/>
      <c r="O108" s="82"/>
      <c r="P108" s="82"/>
    </row>
    <row r="110" spans="1:26" ht="15.75" thickBot="1" x14ac:dyDescent="0.3"/>
    <row r="111" spans="1:26" ht="30.75" thickBot="1" x14ac:dyDescent="0.3">
      <c r="B111" s="134" t="s">
        <v>152</v>
      </c>
      <c r="C111" s="135" t="s">
        <v>153</v>
      </c>
      <c r="D111" s="134" t="s">
        <v>29</v>
      </c>
      <c r="E111" s="135" t="s">
        <v>154</v>
      </c>
    </row>
    <row r="112" spans="1:26" x14ac:dyDescent="0.25">
      <c r="B112" s="136" t="s">
        <v>155</v>
      </c>
      <c r="C112" s="137">
        <v>20</v>
      </c>
      <c r="D112" s="137">
        <v>20</v>
      </c>
      <c r="E112" s="1396">
        <f>+D112+D113+D114</f>
        <v>20</v>
      </c>
    </row>
    <row r="113" spans="1:17" x14ac:dyDescent="0.25">
      <c r="B113" s="136" t="s">
        <v>156</v>
      </c>
      <c r="C113" s="138">
        <v>30</v>
      </c>
      <c r="D113" s="45">
        <v>0</v>
      </c>
      <c r="E113" s="1397"/>
    </row>
    <row r="114" spans="1:17" ht="15.75" thickBot="1" x14ac:dyDescent="0.3">
      <c r="B114" s="136" t="s">
        <v>157</v>
      </c>
      <c r="C114" s="139">
        <v>40</v>
      </c>
      <c r="D114" s="139">
        <v>0</v>
      </c>
      <c r="E114" s="1398"/>
    </row>
    <row r="116" spans="1:17" ht="15.75" thickBot="1" x14ac:dyDescent="0.3"/>
    <row r="117" spans="1:17" ht="27" thickBot="1" x14ac:dyDescent="0.3">
      <c r="B117" s="1393" t="s">
        <v>158</v>
      </c>
      <c r="C117" s="1394"/>
      <c r="D117" s="1394"/>
      <c r="E117" s="1394"/>
      <c r="F117" s="1394"/>
      <c r="G117" s="1394"/>
      <c r="H117" s="1394"/>
      <c r="I117" s="1394"/>
      <c r="J117" s="1394"/>
      <c r="K117" s="1394"/>
      <c r="L117" s="1394"/>
      <c r="M117" s="1394"/>
      <c r="N117" s="1395"/>
    </row>
    <row r="119" spans="1:17" ht="75" x14ac:dyDescent="0.25">
      <c r="B119" s="91" t="s">
        <v>87</v>
      </c>
      <c r="C119" s="91" t="s">
        <v>88</v>
      </c>
      <c r="D119" s="91" t="s">
        <v>89</v>
      </c>
      <c r="E119" s="91" t="s">
        <v>90</v>
      </c>
      <c r="F119" s="91" t="s">
        <v>91</v>
      </c>
      <c r="G119" s="91" t="s">
        <v>92</v>
      </c>
      <c r="H119" s="91" t="s">
        <v>93</v>
      </c>
      <c r="I119" s="91" t="s">
        <v>94</v>
      </c>
      <c r="J119" s="1387" t="s">
        <v>95</v>
      </c>
      <c r="K119" s="1405"/>
      <c r="L119" s="1388"/>
      <c r="M119" s="91" t="s">
        <v>96</v>
      </c>
      <c r="N119" s="91" t="s">
        <v>97</v>
      </c>
      <c r="O119" s="91" t="s">
        <v>98</v>
      </c>
      <c r="P119" s="1387" t="s">
        <v>77</v>
      </c>
      <c r="Q119" s="1388"/>
    </row>
    <row r="120" spans="1:17" ht="71.25" x14ac:dyDescent="0.25">
      <c r="B120" s="184"/>
      <c r="C120" s="44"/>
      <c r="D120" s="184" t="s">
        <v>427</v>
      </c>
      <c r="E120" s="184">
        <v>1069466645</v>
      </c>
      <c r="F120" s="184" t="s">
        <v>428</v>
      </c>
      <c r="G120" s="44" t="s">
        <v>338</v>
      </c>
      <c r="H120" s="191">
        <v>40641</v>
      </c>
      <c r="I120" s="247" t="s">
        <v>81</v>
      </c>
      <c r="J120" s="184" t="s">
        <v>387</v>
      </c>
      <c r="K120" s="240" t="s">
        <v>387</v>
      </c>
      <c r="L120" s="247" t="s">
        <v>376</v>
      </c>
      <c r="M120" s="44" t="s">
        <v>21</v>
      </c>
      <c r="N120" s="44" t="s">
        <v>20</v>
      </c>
      <c r="O120" s="44" t="s">
        <v>20</v>
      </c>
      <c r="P120" s="1432" t="s">
        <v>429</v>
      </c>
      <c r="Q120" s="1432"/>
    </row>
    <row r="121" spans="1:17" ht="57" x14ac:dyDescent="0.25">
      <c r="B121" s="184"/>
      <c r="C121" s="44"/>
      <c r="D121" s="184" t="s">
        <v>430</v>
      </c>
      <c r="E121" s="184">
        <v>78079080</v>
      </c>
      <c r="F121" s="184" t="s">
        <v>431</v>
      </c>
      <c r="G121" s="44" t="s">
        <v>373</v>
      </c>
      <c r="H121" s="191">
        <v>40389</v>
      </c>
      <c r="I121" s="247" t="s">
        <v>81</v>
      </c>
      <c r="J121" s="184" t="s">
        <v>387</v>
      </c>
      <c r="K121" s="240" t="s">
        <v>387</v>
      </c>
      <c r="L121" s="247" t="s">
        <v>376</v>
      </c>
      <c r="M121" s="44" t="s">
        <v>21</v>
      </c>
      <c r="N121" s="44" t="s">
        <v>20</v>
      </c>
      <c r="O121" s="44" t="s">
        <v>20</v>
      </c>
      <c r="P121" s="1428" t="s">
        <v>429</v>
      </c>
      <c r="Q121" s="1429"/>
    </row>
    <row r="122" spans="1:17" ht="85.5" x14ac:dyDescent="0.25">
      <c r="B122" s="220"/>
      <c r="C122" s="252"/>
      <c r="D122" s="220" t="s">
        <v>432</v>
      </c>
      <c r="E122" s="220">
        <v>26007206</v>
      </c>
      <c r="F122" s="220" t="s">
        <v>433</v>
      </c>
      <c r="G122" s="252" t="s">
        <v>434</v>
      </c>
      <c r="H122" s="253" t="s">
        <v>435</v>
      </c>
      <c r="I122" s="254" t="s">
        <v>81</v>
      </c>
      <c r="J122" s="220" t="s">
        <v>436</v>
      </c>
      <c r="K122" s="255" t="s">
        <v>437</v>
      </c>
      <c r="L122" s="254" t="s">
        <v>394</v>
      </c>
      <c r="M122" s="252" t="s">
        <v>21</v>
      </c>
      <c r="N122" s="252" t="s">
        <v>20</v>
      </c>
      <c r="O122" s="252" t="s">
        <v>20</v>
      </c>
      <c r="P122" s="1428" t="s">
        <v>438</v>
      </c>
      <c r="Q122" s="1429"/>
    </row>
    <row r="123" spans="1:17" ht="71.25" x14ac:dyDescent="0.25">
      <c r="A123" s="41"/>
      <c r="B123" s="184"/>
      <c r="C123" s="44"/>
      <c r="D123" s="184" t="s">
        <v>439</v>
      </c>
      <c r="E123" s="184">
        <v>25808740</v>
      </c>
      <c r="F123" s="184" t="s">
        <v>440</v>
      </c>
      <c r="G123" s="184" t="s">
        <v>398</v>
      </c>
      <c r="H123" s="191">
        <v>40893</v>
      </c>
      <c r="I123" s="184" t="s">
        <v>81</v>
      </c>
      <c r="J123" s="184" t="s">
        <v>387</v>
      </c>
      <c r="K123" s="191" t="s">
        <v>387</v>
      </c>
      <c r="L123" s="184" t="s">
        <v>376</v>
      </c>
      <c r="M123" s="44" t="s">
        <v>21</v>
      </c>
      <c r="N123" s="44" t="s">
        <v>20</v>
      </c>
      <c r="O123" s="44" t="s">
        <v>20</v>
      </c>
      <c r="P123" s="2119" t="s">
        <v>429</v>
      </c>
      <c r="Q123" s="2120"/>
    </row>
    <row r="124" spans="1:17" ht="28.5" x14ac:dyDescent="0.25">
      <c r="A124" s="41"/>
      <c r="B124" s="184"/>
      <c r="C124" s="44"/>
      <c r="D124" s="184" t="s">
        <v>441</v>
      </c>
      <c r="E124" s="184">
        <v>78108649</v>
      </c>
      <c r="F124" s="184" t="s">
        <v>387</v>
      </c>
      <c r="G124" s="184" t="s">
        <v>387</v>
      </c>
      <c r="H124" s="191" t="s">
        <v>387</v>
      </c>
      <c r="I124" s="184" t="s">
        <v>81</v>
      </c>
      <c r="J124" s="184" t="s">
        <v>387</v>
      </c>
      <c r="K124" s="191" t="s">
        <v>387</v>
      </c>
      <c r="L124" s="184" t="s">
        <v>376</v>
      </c>
      <c r="M124" s="44" t="s">
        <v>21</v>
      </c>
      <c r="N124" s="44" t="s">
        <v>20</v>
      </c>
      <c r="O124" s="44" t="s">
        <v>20</v>
      </c>
      <c r="P124" s="2119" t="s">
        <v>429</v>
      </c>
      <c r="Q124" s="1668"/>
    </row>
    <row r="125" spans="1:17" x14ac:dyDescent="0.25">
      <c r="A125" s="29"/>
      <c r="B125" s="256"/>
      <c r="C125" s="257"/>
      <c r="D125" s="256"/>
      <c r="E125" s="256"/>
      <c r="F125" s="256"/>
      <c r="G125" s="256"/>
      <c r="H125" s="258"/>
      <c r="I125" s="256"/>
      <c r="J125" s="256"/>
      <c r="K125" s="258"/>
      <c r="L125" s="256"/>
      <c r="M125" s="257"/>
      <c r="N125" s="257"/>
      <c r="O125" s="257"/>
      <c r="P125" s="256"/>
      <c r="Q125" s="259"/>
    </row>
    <row r="126" spans="1:17" ht="15.75" thickBot="1" x14ac:dyDescent="0.3">
      <c r="B126" s="260"/>
      <c r="C126" s="261"/>
      <c r="D126" s="260"/>
      <c r="E126" s="260"/>
      <c r="F126" s="260"/>
      <c r="G126" s="260"/>
      <c r="H126" s="260"/>
      <c r="I126" s="260"/>
      <c r="J126" s="260"/>
      <c r="K126" s="260"/>
      <c r="L126" s="260"/>
      <c r="M126" s="260"/>
      <c r="N126" s="260"/>
      <c r="O126" s="260"/>
      <c r="P126" s="260"/>
      <c r="Q126" s="260"/>
    </row>
    <row r="127" spans="1:17" ht="30" x14ac:dyDescent="0.25">
      <c r="B127" s="42" t="s">
        <v>19</v>
      </c>
      <c r="C127" s="42" t="s">
        <v>152</v>
      </c>
      <c r="D127" s="91" t="s">
        <v>153</v>
      </c>
      <c r="E127" s="42" t="s">
        <v>29</v>
      </c>
      <c r="F127" s="135" t="s">
        <v>182</v>
      </c>
      <c r="G127" s="147"/>
    </row>
    <row r="128" spans="1:17" ht="108" x14ac:dyDescent="0.2">
      <c r="B128" s="1399" t="s">
        <v>183</v>
      </c>
      <c r="C128" s="148" t="s">
        <v>184</v>
      </c>
      <c r="D128" s="45">
        <v>25</v>
      </c>
      <c r="E128" s="45">
        <v>0</v>
      </c>
      <c r="F128" s="1400">
        <f>+E128+E129+E130</f>
        <v>0</v>
      </c>
      <c r="G128" s="149"/>
    </row>
    <row r="129" spans="2:7" ht="96" x14ac:dyDescent="0.2">
      <c r="B129" s="1399"/>
      <c r="C129" s="148" t="s">
        <v>185</v>
      </c>
      <c r="D129" s="112">
        <v>25</v>
      </c>
      <c r="E129" s="45">
        <v>0</v>
      </c>
      <c r="F129" s="1401"/>
      <c r="G129" s="149"/>
    </row>
    <row r="130" spans="2:7" ht="60" x14ac:dyDescent="0.2">
      <c r="B130" s="1399"/>
      <c r="C130" s="148" t="s">
        <v>186</v>
      </c>
      <c r="D130" s="45">
        <v>10</v>
      </c>
      <c r="E130" s="45">
        <v>0</v>
      </c>
      <c r="F130" s="1402"/>
      <c r="G130" s="149"/>
    </row>
    <row r="131" spans="2:7" x14ac:dyDescent="0.25">
      <c r="C131"/>
    </row>
    <row r="134" spans="2:7" x14ac:dyDescent="0.25">
      <c r="B134" s="39" t="s">
        <v>187</v>
      </c>
    </row>
    <row r="137" spans="2:7" x14ac:dyDescent="0.25">
      <c r="B137" s="40" t="s">
        <v>19</v>
      </c>
      <c r="C137" s="40" t="s">
        <v>28</v>
      </c>
      <c r="D137" s="42" t="s">
        <v>29</v>
      </c>
      <c r="E137" s="42" t="s">
        <v>30</v>
      </c>
    </row>
    <row r="138" spans="2:7" ht="28.5" x14ac:dyDescent="0.25">
      <c r="B138" s="43" t="s">
        <v>188</v>
      </c>
      <c r="C138" s="44">
        <v>40</v>
      </c>
      <c r="D138" s="45">
        <v>40</v>
      </c>
      <c r="E138" s="1403">
        <f>+D138+D139</f>
        <v>40</v>
      </c>
    </row>
    <row r="139" spans="2:7" ht="42.75" x14ac:dyDescent="0.25">
      <c r="B139" s="43" t="s">
        <v>189</v>
      </c>
      <c r="C139" s="44">
        <v>60</v>
      </c>
      <c r="D139" s="45">
        <f>+F128</f>
        <v>0</v>
      </c>
      <c r="E139" s="1404"/>
    </row>
  </sheetData>
  <mergeCells count="48">
    <mergeCell ref="B55:B56"/>
    <mergeCell ref="C55:C56"/>
    <mergeCell ref="D55:E55"/>
    <mergeCell ref="B2:P2"/>
    <mergeCell ref="B4:P4"/>
    <mergeCell ref="C6:N6"/>
    <mergeCell ref="C7:N7"/>
    <mergeCell ref="C8:N8"/>
    <mergeCell ref="C9:N9"/>
    <mergeCell ref="C10:E10"/>
    <mergeCell ref="B14:C21"/>
    <mergeCell ref="B22:C22"/>
    <mergeCell ref="E40:E41"/>
    <mergeCell ref="M45:N45"/>
    <mergeCell ref="P81:Q81"/>
    <mergeCell ref="C59:N59"/>
    <mergeCell ref="B61:N61"/>
    <mergeCell ref="O64:P64"/>
    <mergeCell ref="O65:P65"/>
    <mergeCell ref="O66:P66"/>
    <mergeCell ref="B72:N72"/>
    <mergeCell ref="J77:L77"/>
    <mergeCell ref="P77:Q77"/>
    <mergeCell ref="P78:Q78"/>
    <mergeCell ref="P79:Q79"/>
    <mergeCell ref="P80:Q80"/>
    <mergeCell ref="B117:N117"/>
    <mergeCell ref="P82:Q82"/>
    <mergeCell ref="P83:Q83"/>
    <mergeCell ref="P84:Q84"/>
    <mergeCell ref="P85:Q85"/>
    <mergeCell ref="B87:N87"/>
    <mergeCell ref="D90:E90"/>
    <mergeCell ref="D91:E91"/>
    <mergeCell ref="B94:P94"/>
    <mergeCell ref="B97:N97"/>
    <mergeCell ref="B101:M101"/>
    <mergeCell ref="E112:E114"/>
    <mergeCell ref="P124:Q124"/>
    <mergeCell ref="B128:B130"/>
    <mergeCell ref="F128:F130"/>
    <mergeCell ref="E138:E139"/>
    <mergeCell ref="J119:L119"/>
    <mergeCell ref="P119:Q119"/>
    <mergeCell ref="P120:Q120"/>
    <mergeCell ref="P121:Q121"/>
    <mergeCell ref="P122:Q122"/>
    <mergeCell ref="P123:Q123"/>
  </mergeCells>
  <dataValidations count="2">
    <dataValidation type="list" allowBlank="1" showInputMessage="1" showErrorMessage="1" sqref="WVE983055 A65551 IS65551 SO65551 ACK65551 AMG65551 AWC65551 BFY65551 BPU65551 BZQ65551 CJM65551 CTI65551 DDE65551 DNA65551 DWW65551 EGS65551 EQO65551 FAK65551 FKG65551 FUC65551 GDY65551 GNU65551 GXQ65551 HHM65551 HRI65551 IBE65551 ILA65551 IUW65551 JES65551 JOO65551 JYK65551 KIG65551 KSC65551 LBY65551 LLU65551 LVQ65551 MFM65551 MPI65551 MZE65551 NJA65551 NSW65551 OCS65551 OMO65551 OWK65551 PGG65551 PQC65551 PZY65551 QJU65551 QTQ65551 RDM65551 RNI65551 RXE65551 SHA65551 SQW65551 TAS65551 TKO65551 TUK65551 UEG65551 UOC65551 UXY65551 VHU65551 VRQ65551 WBM65551 WLI65551 WVE65551 A131087 IS131087 SO131087 ACK131087 AMG131087 AWC131087 BFY131087 BPU131087 BZQ131087 CJM131087 CTI131087 DDE131087 DNA131087 DWW131087 EGS131087 EQO131087 FAK131087 FKG131087 FUC131087 GDY131087 GNU131087 GXQ131087 HHM131087 HRI131087 IBE131087 ILA131087 IUW131087 JES131087 JOO131087 JYK131087 KIG131087 KSC131087 LBY131087 LLU131087 LVQ131087 MFM131087 MPI131087 MZE131087 NJA131087 NSW131087 OCS131087 OMO131087 OWK131087 PGG131087 PQC131087 PZY131087 QJU131087 QTQ131087 RDM131087 RNI131087 RXE131087 SHA131087 SQW131087 TAS131087 TKO131087 TUK131087 UEG131087 UOC131087 UXY131087 VHU131087 VRQ131087 WBM131087 WLI131087 WVE131087 A196623 IS196623 SO196623 ACK196623 AMG196623 AWC196623 BFY196623 BPU196623 BZQ196623 CJM196623 CTI196623 DDE196623 DNA196623 DWW196623 EGS196623 EQO196623 FAK196623 FKG196623 FUC196623 GDY196623 GNU196623 GXQ196623 HHM196623 HRI196623 IBE196623 ILA196623 IUW196623 JES196623 JOO196623 JYK196623 KIG196623 KSC196623 LBY196623 LLU196623 LVQ196623 MFM196623 MPI196623 MZE196623 NJA196623 NSW196623 OCS196623 OMO196623 OWK196623 PGG196623 PQC196623 PZY196623 QJU196623 QTQ196623 RDM196623 RNI196623 RXE196623 SHA196623 SQW196623 TAS196623 TKO196623 TUK196623 UEG196623 UOC196623 UXY196623 VHU196623 VRQ196623 WBM196623 WLI196623 WVE196623 A262159 IS262159 SO262159 ACK262159 AMG262159 AWC262159 BFY262159 BPU262159 BZQ262159 CJM262159 CTI262159 DDE262159 DNA262159 DWW262159 EGS262159 EQO262159 FAK262159 FKG262159 FUC262159 GDY262159 GNU262159 GXQ262159 HHM262159 HRI262159 IBE262159 ILA262159 IUW262159 JES262159 JOO262159 JYK262159 KIG262159 KSC262159 LBY262159 LLU262159 LVQ262159 MFM262159 MPI262159 MZE262159 NJA262159 NSW262159 OCS262159 OMO262159 OWK262159 PGG262159 PQC262159 PZY262159 QJU262159 QTQ262159 RDM262159 RNI262159 RXE262159 SHA262159 SQW262159 TAS262159 TKO262159 TUK262159 UEG262159 UOC262159 UXY262159 VHU262159 VRQ262159 WBM262159 WLI262159 WVE262159 A327695 IS327695 SO327695 ACK327695 AMG327695 AWC327695 BFY327695 BPU327695 BZQ327695 CJM327695 CTI327695 DDE327695 DNA327695 DWW327695 EGS327695 EQO327695 FAK327695 FKG327695 FUC327695 GDY327695 GNU327695 GXQ327695 HHM327695 HRI327695 IBE327695 ILA327695 IUW327695 JES327695 JOO327695 JYK327695 KIG327695 KSC327695 LBY327695 LLU327695 LVQ327695 MFM327695 MPI327695 MZE327695 NJA327695 NSW327695 OCS327695 OMO327695 OWK327695 PGG327695 PQC327695 PZY327695 QJU327695 QTQ327695 RDM327695 RNI327695 RXE327695 SHA327695 SQW327695 TAS327695 TKO327695 TUK327695 UEG327695 UOC327695 UXY327695 VHU327695 VRQ327695 WBM327695 WLI327695 WVE327695 A393231 IS393231 SO393231 ACK393231 AMG393231 AWC393231 BFY393231 BPU393231 BZQ393231 CJM393231 CTI393231 DDE393231 DNA393231 DWW393231 EGS393231 EQO393231 FAK393231 FKG393231 FUC393231 GDY393231 GNU393231 GXQ393231 HHM393231 HRI393231 IBE393231 ILA393231 IUW393231 JES393231 JOO393231 JYK393231 KIG393231 KSC393231 LBY393231 LLU393231 LVQ393231 MFM393231 MPI393231 MZE393231 NJA393231 NSW393231 OCS393231 OMO393231 OWK393231 PGG393231 PQC393231 PZY393231 QJU393231 QTQ393231 RDM393231 RNI393231 RXE393231 SHA393231 SQW393231 TAS393231 TKO393231 TUK393231 UEG393231 UOC393231 UXY393231 VHU393231 VRQ393231 WBM393231 WLI393231 WVE393231 A458767 IS458767 SO458767 ACK458767 AMG458767 AWC458767 BFY458767 BPU458767 BZQ458767 CJM458767 CTI458767 DDE458767 DNA458767 DWW458767 EGS458767 EQO458767 FAK458767 FKG458767 FUC458767 GDY458767 GNU458767 GXQ458767 HHM458767 HRI458767 IBE458767 ILA458767 IUW458767 JES458767 JOO458767 JYK458767 KIG458767 KSC458767 LBY458767 LLU458767 LVQ458767 MFM458767 MPI458767 MZE458767 NJA458767 NSW458767 OCS458767 OMO458767 OWK458767 PGG458767 PQC458767 PZY458767 QJU458767 QTQ458767 RDM458767 RNI458767 RXE458767 SHA458767 SQW458767 TAS458767 TKO458767 TUK458767 UEG458767 UOC458767 UXY458767 VHU458767 VRQ458767 WBM458767 WLI458767 WVE458767 A524303 IS524303 SO524303 ACK524303 AMG524303 AWC524303 BFY524303 BPU524303 BZQ524303 CJM524303 CTI524303 DDE524303 DNA524303 DWW524303 EGS524303 EQO524303 FAK524303 FKG524303 FUC524303 GDY524303 GNU524303 GXQ524303 HHM524303 HRI524303 IBE524303 ILA524303 IUW524303 JES524303 JOO524303 JYK524303 KIG524303 KSC524303 LBY524303 LLU524303 LVQ524303 MFM524303 MPI524303 MZE524303 NJA524303 NSW524303 OCS524303 OMO524303 OWK524303 PGG524303 PQC524303 PZY524303 QJU524303 QTQ524303 RDM524303 RNI524303 RXE524303 SHA524303 SQW524303 TAS524303 TKO524303 TUK524303 UEG524303 UOC524303 UXY524303 VHU524303 VRQ524303 WBM524303 WLI524303 WVE524303 A589839 IS589839 SO589839 ACK589839 AMG589839 AWC589839 BFY589839 BPU589839 BZQ589839 CJM589839 CTI589839 DDE589839 DNA589839 DWW589839 EGS589839 EQO589839 FAK589839 FKG589839 FUC589839 GDY589839 GNU589839 GXQ589839 HHM589839 HRI589839 IBE589839 ILA589839 IUW589839 JES589839 JOO589839 JYK589839 KIG589839 KSC589839 LBY589839 LLU589839 LVQ589839 MFM589839 MPI589839 MZE589839 NJA589839 NSW589839 OCS589839 OMO589839 OWK589839 PGG589839 PQC589839 PZY589839 QJU589839 QTQ589839 RDM589839 RNI589839 RXE589839 SHA589839 SQW589839 TAS589839 TKO589839 TUK589839 UEG589839 UOC589839 UXY589839 VHU589839 VRQ589839 WBM589839 WLI589839 WVE589839 A655375 IS655375 SO655375 ACK655375 AMG655375 AWC655375 BFY655375 BPU655375 BZQ655375 CJM655375 CTI655375 DDE655375 DNA655375 DWW655375 EGS655375 EQO655375 FAK655375 FKG655375 FUC655375 GDY655375 GNU655375 GXQ655375 HHM655375 HRI655375 IBE655375 ILA655375 IUW655375 JES655375 JOO655375 JYK655375 KIG655375 KSC655375 LBY655375 LLU655375 LVQ655375 MFM655375 MPI655375 MZE655375 NJA655375 NSW655375 OCS655375 OMO655375 OWK655375 PGG655375 PQC655375 PZY655375 QJU655375 QTQ655375 RDM655375 RNI655375 RXE655375 SHA655375 SQW655375 TAS655375 TKO655375 TUK655375 UEG655375 UOC655375 UXY655375 VHU655375 VRQ655375 WBM655375 WLI655375 WVE655375 A720911 IS720911 SO720911 ACK720911 AMG720911 AWC720911 BFY720911 BPU720911 BZQ720911 CJM720911 CTI720911 DDE720911 DNA720911 DWW720911 EGS720911 EQO720911 FAK720911 FKG720911 FUC720911 GDY720911 GNU720911 GXQ720911 HHM720911 HRI720911 IBE720911 ILA720911 IUW720911 JES720911 JOO720911 JYK720911 KIG720911 KSC720911 LBY720911 LLU720911 LVQ720911 MFM720911 MPI720911 MZE720911 NJA720911 NSW720911 OCS720911 OMO720911 OWK720911 PGG720911 PQC720911 PZY720911 QJU720911 QTQ720911 RDM720911 RNI720911 RXE720911 SHA720911 SQW720911 TAS720911 TKO720911 TUK720911 UEG720911 UOC720911 UXY720911 VHU720911 VRQ720911 WBM720911 WLI720911 WVE720911 A786447 IS786447 SO786447 ACK786447 AMG786447 AWC786447 BFY786447 BPU786447 BZQ786447 CJM786447 CTI786447 DDE786447 DNA786447 DWW786447 EGS786447 EQO786447 FAK786447 FKG786447 FUC786447 GDY786447 GNU786447 GXQ786447 HHM786447 HRI786447 IBE786447 ILA786447 IUW786447 JES786447 JOO786447 JYK786447 KIG786447 KSC786447 LBY786447 LLU786447 LVQ786447 MFM786447 MPI786447 MZE786447 NJA786447 NSW786447 OCS786447 OMO786447 OWK786447 PGG786447 PQC786447 PZY786447 QJU786447 QTQ786447 RDM786447 RNI786447 RXE786447 SHA786447 SQW786447 TAS786447 TKO786447 TUK786447 UEG786447 UOC786447 UXY786447 VHU786447 VRQ786447 WBM786447 WLI786447 WVE786447 A851983 IS851983 SO851983 ACK851983 AMG851983 AWC851983 BFY851983 BPU851983 BZQ851983 CJM851983 CTI851983 DDE851983 DNA851983 DWW851983 EGS851983 EQO851983 FAK851983 FKG851983 FUC851983 GDY851983 GNU851983 GXQ851983 HHM851983 HRI851983 IBE851983 ILA851983 IUW851983 JES851983 JOO851983 JYK851983 KIG851983 KSC851983 LBY851983 LLU851983 LVQ851983 MFM851983 MPI851983 MZE851983 NJA851983 NSW851983 OCS851983 OMO851983 OWK851983 PGG851983 PQC851983 PZY851983 QJU851983 QTQ851983 RDM851983 RNI851983 RXE851983 SHA851983 SQW851983 TAS851983 TKO851983 TUK851983 UEG851983 UOC851983 UXY851983 VHU851983 VRQ851983 WBM851983 WLI851983 WVE851983 A917519 IS917519 SO917519 ACK917519 AMG917519 AWC917519 BFY917519 BPU917519 BZQ917519 CJM917519 CTI917519 DDE917519 DNA917519 DWW917519 EGS917519 EQO917519 FAK917519 FKG917519 FUC917519 GDY917519 GNU917519 GXQ917519 HHM917519 HRI917519 IBE917519 ILA917519 IUW917519 JES917519 JOO917519 JYK917519 KIG917519 KSC917519 LBY917519 LLU917519 LVQ917519 MFM917519 MPI917519 MZE917519 NJA917519 NSW917519 OCS917519 OMO917519 OWK917519 PGG917519 PQC917519 PZY917519 QJU917519 QTQ917519 RDM917519 RNI917519 RXE917519 SHA917519 SQW917519 TAS917519 TKO917519 TUK917519 UEG917519 UOC917519 UXY917519 VHU917519 VRQ917519 WBM917519 WLI917519 WVE917519 A983055 IS983055 SO983055 ACK983055 AMG983055 AWC983055 BFY983055 BPU983055 BZQ983055 CJM983055 CTI983055 DDE983055 DNA983055 DWW983055 EGS983055 EQO983055 FAK983055 FKG983055 FUC983055 GDY983055 GNU983055 GXQ983055 HHM983055 HRI983055 IBE983055 ILA983055 IUW983055 JES983055 JOO983055 JYK983055 KIG983055 KSC983055 LBY983055 LLU983055 LVQ983055 MFM983055 MPI983055 MZE983055 NJA983055 NSW983055 OCS983055 OMO983055 OWK983055 PGG983055 PQC983055 PZY983055 QJU983055 QTQ983055 RDM983055 RNI983055 RXE983055 SHA983055 SQW983055 TAS983055 TKO983055 TUK983055 UEG983055 UOC983055 UXY983055 VHU983055 VRQ983055 WBM983055 WLI98305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5 WLL983055 C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C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C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C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C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C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C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C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C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C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C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C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C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C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C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8"/>
  <sheetViews>
    <sheetView topLeftCell="A10" zoomScale="80" zoomScaleNormal="80"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6.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190</v>
      </c>
      <c r="D6" s="1443"/>
      <c r="E6" s="1443"/>
      <c r="F6" s="1443"/>
      <c r="G6" s="1443"/>
      <c r="H6" s="1443"/>
      <c r="I6" s="1443"/>
      <c r="J6" s="1443"/>
      <c r="K6" s="1443"/>
      <c r="L6" s="1443"/>
      <c r="M6" s="1443"/>
      <c r="N6" s="1444"/>
    </row>
    <row r="7" spans="2:16" ht="16.5" thickBot="1" x14ac:dyDescent="0.3">
      <c r="B7" s="3" t="s">
        <v>4</v>
      </c>
      <c r="C7" s="150" t="s">
        <v>191</v>
      </c>
      <c r="D7" s="151"/>
      <c r="E7" s="151"/>
      <c r="F7" s="151"/>
      <c r="G7" s="151"/>
      <c r="H7" s="151"/>
      <c r="I7" s="151"/>
      <c r="J7" s="151"/>
      <c r="K7" s="151"/>
      <c r="L7" s="151"/>
      <c r="M7" s="151"/>
      <c r="N7" s="152"/>
    </row>
    <row r="8" spans="2:16" ht="16.5" thickBot="1" x14ac:dyDescent="0.3">
      <c r="B8" s="3" t="s">
        <v>6</v>
      </c>
      <c r="C8" s="150" t="s">
        <v>192</v>
      </c>
      <c r="D8" s="153"/>
      <c r="E8" s="153"/>
      <c r="F8" s="153"/>
      <c r="G8" s="153"/>
      <c r="H8" s="153"/>
      <c r="I8" s="153"/>
      <c r="J8" s="153"/>
      <c r="K8" s="153"/>
      <c r="L8" s="153"/>
      <c r="M8" s="153"/>
      <c r="N8" s="154"/>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11</v>
      </c>
      <c r="D10" s="1415"/>
      <c r="E10" s="1416"/>
      <c r="F10" s="4"/>
      <c r="G10" s="4"/>
      <c r="H10" s="4"/>
      <c r="I10" s="4"/>
      <c r="J10" s="4"/>
      <c r="K10" s="4"/>
      <c r="L10" s="4"/>
      <c r="M10" s="4"/>
      <c r="N10" s="5"/>
    </row>
    <row r="11" spans="2:16" ht="16.5" thickBot="1" x14ac:dyDescent="0.3">
      <c r="B11" s="6" t="s">
        <v>10</v>
      </c>
      <c r="C11" s="7">
        <v>41983</v>
      </c>
      <c r="D11" s="8"/>
      <c r="E11" s="8"/>
      <c r="F11" s="8"/>
      <c r="G11" s="8"/>
      <c r="H11" s="8"/>
      <c r="I11" s="8"/>
      <c r="J11" s="8"/>
      <c r="K11" s="8"/>
      <c r="L11" s="8"/>
      <c r="M11" s="8"/>
      <c r="N11" s="9"/>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15" t="s">
        <v>12</v>
      </c>
      <c r="E14" s="15" t="s">
        <v>13</v>
      </c>
      <c r="F14" s="15"/>
      <c r="G14" s="16"/>
      <c r="I14" s="17"/>
      <c r="J14" s="17"/>
      <c r="K14" s="17"/>
      <c r="L14" s="17"/>
      <c r="M14" s="17"/>
      <c r="N14" s="14"/>
    </row>
    <row r="15" spans="2:16" x14ac:dyDescent="0.25">
      <c r="B15" s="1417"/>
      <c r="C15" s="1417"/>
      <c r="D15" s="15">
        <v>11</v>
      </c>
      <c r="E15" s="18">
        <v>2873474656</v>
      </c>
      <c r="F15" s="19">
        <v>1376</v>
      </c>
      <c r="G15" s="20"/>
      <c r="I15" s="21"/>
      <c r="J15" s="21"/>
      <c r="K15" s="21"/>
      <c r="L15" s="21"/>
      <c r="M15" s="21"/>
      <c r="N15" s="14"/>
    </row>
    <row r="16" spans="2:16" x14ac:dyDescent="0.25">
      <c r="B16" s="1417"/>
      <c r="C16" s="1417"/>
      <c r="D16" s="15"/>
      <c r="E16" s="18"/>
      <c r="F16" s="19"/>
      <c r="G16" s="20"/>
      <c r="I16" s="21"/>
      <c r="J16" s="21"/>
      <c r="K16" s="21"/>
      <c r="L16" s="21"/>
      <c r="M16" s="21"/>
      <c r="N16" s="14"/>
    </row>
    <row r="17" spans="1:14" x14ac:dyDescent="0.25">
      <c r="B17" s="1417"/>
      <c r="C17" s="1417"/>
      <c r="D17" s="15"/>
      <c r="E17" s="18"/>
      <c r="F17" s="19"/>
      <c r="G17" s="20"/>
      <c r="I17" s="21"/>
      <c r="J17" s="21"/>
      <c r="K17" s="21"/>
      <c r="L17" s="21"/>
      <c r="M17" s="21"/>
      <c r="N17" s="14"/>
    </row>
    <row r="18" spans="1:14" x14ac:dyDescent="0.25">
      <c r="B18" s="1417"/>
      <c r="C18" s="1417"/>
      <c r="D18" s="15"/>
      <c r="E18" s="22"/>
      <c r="F18" s="19"/>
      <c r="G18" s="20"/>
      <c r="H18" s="23"/>
      <c r="I18" s="21"/>
      <c r="J18" s="21"/>
      <c r="K18" s="21"/>
      <c r="L18" s="21"/>
      <c r="M18" s="21"/>
      <c r="N18" s="24"/>
    </row>
    <row r="19" spans="1:14" x14ac:dyDescent="0.25">
      <c r="B19" s="1417"/>
      <c r="C19" s="1417"/>
      <c r="D19" s="15"/>
      <c r="E19" s="22"/>
      <c r="F19" s="19"/>
      <c r="G19" s="20"/>
      <c r="H19" s="23"/>
      <c r="I19" s="25"/>
      <c r="J19" s="25"/>
      <c r="K19" s="25"/>
      <c r="L19" s="25"/>
      <c r="M19" s="25"/>
      <c r="N19" s="24"/>
    </row>
    <row r="20" spans="1:14" x14ac:dyDescent="0.25">
      <c r="B20" s="1417"/>
      <c r="C20" s="1417"/>
      <c r="D20" s="15"/>
      <c r="E20" s="22"/>
      <c r="F20" s="19"/>
      <c r="G20" s="20"/>
      <c r="H20" s="23"/>
      <c r="I20" s="13"/>
      <c r="J20" s="13"/>
      <c r="K20" s="13"/>
      <c r="L20" s="13"/>
      <c r="M20" s="13"/>
      <c r="N20" s="24"/>
    </row>
    <row r="21" spans="1:14" x14ac:dyDescent="0.25">
      <c r="B21" s="1417"/>
      <c r="C21" s="1417"/>
      <c r="D21" s="15"/>
      <c r="E21" s="22"/>
      <c r="F21" s="19"/>
      <c r="G21" s="20"/>
      <c r="H21" s="23"/>
      <c r="I21" s="13"/>
      <c r="J21" s="13"/>
      <c r="K21" s="13"/>
      <c r="L21" s="13"/>
      <c r="M21" s="13"/>
      <c r="N21" s="24"/>
    </row>
    <row r="22" spans="1:14" ht="15.75" thickBot="1" x14ac:dyDescent="0.3">
      <c r="B22" s="1418" t="s">
        <v>15</v>
      </c>
      <c r="C22" s="1419"/>
      <c r="D22" s="15"/>
      <c r="E22" s="26"/>
      <c r="F22" s="19">
        <v>1376</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1100.8</v>
      </c>
      <c r="D24" s="32"/>
      <c r="E24" s="33">
        <f>+E15</f>
        <v>2873474656</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138" t="s">
        <v>23</v>
      </c>
      <c r="D30" s="138"/>
      <c r="E30"/>
      <c r="F30"/>
      <c r="G30"/>
      <c r="H30"/>
      <c r="I30" s="13"/>
      <c r="J30" s="13"/>
      <c r="K30" s="13"/>
      <c r="L30" s="13"/>
      <c r="M30" s="13"/>
      <c r="N30" s="14"/>
    </row>
    <row r="31" spans="1:14" x14ac:dyDescent="0.25">
      <c r="A31" s="36"/>
      <c r="B31" s="41" t="s">
        <v>24</v>
      </c>
      <c r="C31" s="138" t="s">
        <v>23</v>
      </c>
      <c r="D31" s="138"/>
      <c r="E31"/>
      <c r="F31"/>
      <c r="G31"/>
      <c r="H31"/>
      <c r="I31" s="13"/>
      <c r="J31" s="13"/>
      <c r="K31" s="13"/>
      <c r="L31" s="13"/>
      <c r="M31" s="13"/>
      <c r="N31" s="14"/>
    </row>
    <row r="32" spans="1:14" x14ac:dyDescent="0.25">
      <c r="A32" s="36"/>
      <c r="B32" s="41" t="s">
        <v>25</v>
      </c>
      <c r="C32" s="138"/>
      <c r="D32" s="138" t="s">
        <v>23</v>
      </c>
      <c r="E32"/>
      <c r="F32"/>
      <c r="G32"/>
      <c r="H32"/>
      <c r="I32" s="13"/>
      <c r="J32" s="13"/>
      <c r="K32" s="13"/>
      <c r="L32" s="13"/>
      <c r="M32" s="13"/>
      <c r="N32" s="14"/>
    </row>
    <row r="33" spans="1:17" x14ac:dyDescent="0.25">
      <c r="A33" s="36"/>
      <c r="B33" s="41" t="s">
        <v>26</v>
      </c>
      <c r="C33" s="138"/>
      <c r="D33" s="138"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44">
        <v>40</v>
      </c>
      <c r="D40" s="155">
        <v>40</v>
      </c>
      <c r="E40" s="1403">
        <v>50</v>
      </c>
      <c r="F40"/>
      <c r="G40"/>
      <c r="H40"/>
      <c r="I40" s="13"/>
      <c r="J40" s="13"/>
      <c r="K40" s="13"/>
      <c r="L40" s="13"/>
      <c r="M40" s="13"/>
      <c r="N40" s="14"/>
    </row>
    <row r="41" spans="1:17" ht="42.75" x14ac:dyDescent="0.25">
      <c r="A41" s="36"/>
      <c r="B41" s="43" t="s">
        <v>32</v>
      </c>
      <c r="C41" s="44">
        <v>60</v>
      </c>
      <c r="D41" s="155">
        <v>10</v>
      </c>
      <c r="E41" s="1404"/>
      <c r="F41"/>
      <c r="G41"/>
      <c r="H41" s="156"/>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42.75" x14ac:dyDescent="0.25">
      <c r="A49" s="50">
        <v>1</v>
      </c>
      <c r="B49" s="52" t="s">
        <v>192</v>
      </c>
      <c r="C49" s="52" t="s">
        <v>192</v>
      </c>
      <c r="D49" s="64" t="s">
        <v>193</v>
      </c>
      <c r="E49" s="53"/>
      <c r="F49" s="52" t="s">
        <v>20</v>
      </c>
      <c r="G49" s="54">
        <v>0.4</v>
      </c>
      <c r="H49" s="55">
        <v>40029</v>
      </c>
      <c r="I49" s="157">
        <v>40484</v>
      </c>
      <c r="J49" s="56" t="s">
        <v>21</v>
      </c>
      <c r="K49" s="158">
        <v>3</v>
      </c>
      <c r="L49" s="57"/>
      <c r="M49" s="58">
        <v>560</v>
      </c>
      <c r="N49" s="58">
        <v>100</v>
      </c>
      <c r="O49" s="59">
        <v>1162993349</v>
      </c>
      <c r="P49" s="60">
        <v>85</v>
      </c>
      <c r="Q49" s="60" t="s">
        <v>1475</v>
      </c>
      <c r="R49" s="61"/>
      <c r="S49" s="61"/>
      <c r="T49" s="61"/>
      <c r="U49" s="61"/>
      <c r="V49" s="61"/>
      <c r="W49" s="61"/>
      <c r="X49" s="61"/>
      <c r="Y49" s="61"/>
      <c r="Z49" s="61"/>
    </row>
    <row r="50" spans="1:26" s="62" customFormat="1" ht="42.75" x14ac:dyDescent="0.25">
      <c r="A50" s="50">
        <f>+A49+1</f>
        <v>2</v>
      </c>
      <c r="B50" s="52" t="s">
        <v>191</v>
      </c>
      <c r="C50" s="64" t="s">
        <v>191</v>
      </c>
      <c r="D50" s="52" t="s">
        <v>194</v>
      </c>
      <c r="E50" s="53" t="s">
        <v>195</v>
      </c>
      <c r="F50" s="52" t="s">
        <v>20</v>
      </c>
      <c r="G50" s="54">
        <v>0.6</v>
      </c>
      <c r="H50" s="159">
        <v>40180</v>
      </c>
      <c r="I50" s="160">
        <v>40907</v>
      </c>
      <c r="J50" s="161" t="s">
        <v>21</v>
      </c>
      <c r="K50" s="57">
        <v>24</v>
      </c>
      <c r="L50" s="57"/>
      <c r="M50" s="58">
        <v>900</v>
      </c>
      <c r="N50" s="162">
        <v>100</v>
      </c>
      <c r="O50" s="163">
        <v>145000000</v>
      </c>
      <c r="P50" s="164">
        <v>86</v>
      </c>
      <c r="Q50" s="165"/>
      <c r="R50" s="61"/>
      <c r="S50" s="61"/>
      <c r="T50" s="61"/>
      <c r="U50" s="61"/>
      <c r="V50" s="61"/>
      <c r="W50" s="61"/>
      <c r="X50" s="61"/>
      <c r="Y50" s="61"/>
      <c r="Z50" s="61"/>
    </row>
    <row r="51" spans="1:26" s="62" customFormat="1" ht="28.5" x14ac:dyDescent="0.25">
      <c r="A51" s="50"/>
      <c r="B51" s="52" t="s">
        <v>191</v>
      </c>
      <c r="C51" s="64" t="s">
        <v>191</v>
      </c>
      <c r="D51" s="52" t="s">
        <v>196</v>
      </c>
      <c r="E51" s="53" t="s">
        <v>197</v>
      </c>
      <c r="F51" s="52" t="s">
        <v>20</v>
      </c>
      <c r="G51" s="54">
        <v>0.6</v>
      </c>
      <c r="H51" s="159">
        <v>40626</v>
      </c>
      <c r="I51" s="160">
        <v>40907</v>
      </c>
      <c r="J51" s="56"/>
      <c r="K51" s="57">
        <v>9.23</v>
      </c>
      <c r="L51" s="57"/>
      <c r="M51" s="58">
        <v>90</v>
      </c>
      <c r="N51" s="58">
        <v>100</v>
      </c>
      <c r="O51" s="163">
        <v>105286661</v>
      </c>
      <c r="P51" s="166" t="s">
        <v>198</v>
      </c>
      <c r="Q51" s="120"/>
      <c r="R51" s="61"/>
      <c r="S51" s="61"/>
      <c r="T51" s="61"/>
      <c r="U51" s="61"/>
      <c r="V51" s="61"/>
      <c r="W51" s="61"/>
      <c r="X51" s="61"/>
      <c r="Y51" s="61"/>
      <c r="Z51" s="61"/>
    </row>
    <row r="52" spans="1:26" s="62" customFormat="1" ht="28.5" x14ac:dyDescent="0.25">
      <c r="A52" s="50"/>
      <c r="B52" s="52" t="s">
        <v>191</v>
      </c>
      <c r="C52" s="64" t="s">
        <v>191</v>
      </c>
      <c r="D52" s="52" t="s">
        <v>199</v>
      </c>
      <c r="E52" s="53" t="s">
        <v>200</v>
      </c>
      <c r="F52" s="52" t="s">
        <v>20</v>
      </c>
      <c r="G52" s="54">
        <v>0.6</v>
      </c>
      <c r="H52" s="159">
        <v>40723</v>
      </c>
      <c r="I52" s="160">
        <v>40906</v>
      </c>
      <c r="J52" s="56" t="s">
        <v>21</v>
      </c>
      <c r="K52" s="57"/>
      <c r="L52" s="57">
        <v>6</v>
      </c>
      <c r="M52" s="58">
        <v>45</v>
      </c>
      <c r="N52" s="58">
        <v>100</v>
      </c>
      <c r="O52" s="163">
        <v>34000000</v>
      </c>
      <c r="P52" s="167" t="s">
        <v>201</v>
      </c>
      <c r="Q52" s="167" t="s">
        <v>202</v>
      </c>
      <c r="R52" s="61"/>
      <c r="S52" s="61"/>
      <c r="T52" s="61"/>
      <c r="U52" s="61"/>
      <c r="V52" s="61"/>
      <c r="W52" s="61"/>
      <c r="X52" s="61"/>
      <c r="Y52" s="61"/>
      <c r="Z52" s="61"/>
    </row>
    <row r="53" spans="1:26" s="62" customFormat="1" ht="42.75" x14ac:dyDescent="0.25">
      <c r="A53" s="50"/>
      <c r="B53" s="52" t="s">
        <v>192</v>
      </c>
      <c r="C53" s="52" t="s">
        <v>192</v>
      </c>
      <c r="D53" s="52" t="s">
        <v>203</v>
      </c>
      <c r="E53" s="53" t="s">
        <v>204</v>
      </c>
      <c r="F53" s="52" t="s">
        <v>20</v>
      </c>
      <c r="G53" s="54">
        <v>0.4</v>
      </c>
      <c r="H53" s="159">
        <v>41414</v>
      </c>
      <c r="I53" s="160">
        <v>41690</v>
      </c>
      <c r="J53" s="56" t="s">
        <v>21</v>
      </c>
      <c r="K53" s="57">
        <v>9</v>
      </c>
      <c r="L53" s="57"/>
      <c r="M53" s="58">
        <v>2700</v>
      </c>
      <c r="N53" s="58">
        <v>100</v>
      </c>
      <c r="O53" s="163">
        <v>3790579500</v>
      </c>
      <c r="P53" s="167" t="s">
        <v>205</v>
      </c>
      <c r="Q53" s="167"/>
      <c r="R53" s="61"/>
      <c r="S53" s="61"/>
      <c r="T53" s="61"/>
      <c r="U53" s="61"/>
      <c r="V53" s="61"/>
      <c r="W53" s="61"/>
      <c r="X53" s="61"/>
      <c r="Y53" s="61"/>
      <c r="Z53" s="61"/>
    </row>
    <row r="54" spans="1:26" s="62" customFormat="1" x14ac:dyDescent="0.25">
      <c r="A54" s="50" t="e">
        <f>+#REF!+1</f>
        <v>#REF!</v>
      </c>
      <c r="B54" s="52"/>
      <c r="C54" s="64"/>
      <c r="D54" s="52"/>
      <c r="E54" s="53"/>
      <c r="F54" s="73"/>
      <c r="G54" s="73"/>
      <c r="H54" s="73"/>
      <c r="I54" s="74"/>
      <c r="J54" s="74"/>
      <c r="K54" s="74"/>
      <c r="L54" s="74"/>
      <c r="M54" s="76"/>
      <c r="N54" s="76"/>
      <c r="O54" s="77"/>
      <c r="P54" s="77"/>
      <c r="Q54" s="65"/>
      <c r="R54" s="61"/>
      <c r="S54" s="61"/>
      <c r="T54" s="61"/>
      <c r="U54" s="61"/>
      <c r="V54" s="61"/>
      <c r="W54" s="61"/>
      <c r="X54" s="61"/>
      <c r="Y54" s="61"/>
      <c r="Z54" s="61"/>
    </row>
    <row r="55" spans="1:26" s="62" customFormat="1" x14ac:dyDescent="0.25">
      <c r="A55" s="50"/>
      <c r="B55" s="78" t="s">
        <v>30</v>
      </c>
      <c r="C55" s="72"/>
      <c r="D55" s="71"/>
      <c r="E55" s="53"/>
      <c r="F55" s="73"/>
      <c r="G55" s="73"/>
      <c r="H55" s="73"/>
      <c r="I55" s="74"/>
      <c r="J55" s="74"/>
      <c r="K55" s="168">
        <v>45.23</v>
      </c>
      <c r="L55" s="79">
        <f>SUM(L49:L54)</f>
        <v>6</v>
      </c>
      <c r="M55" s="80">
        <v>2700</v>
      </c>
      <c r="N55" s="169"/>
      <c r="O55" s="77">
        <f>SUM(O49:O54)</f>
        <v>5237859510</v>
      </c>
      <c r="P55" s="77"/>
      <c r="Q55" s="81"/>
    </row>
    <row r="56" spans="1:26" s="82" customFormat="1" x14ac:dyDescent="0.25">
      <c r="E56" s="83"/>
      <c r="K56" s="170"/>
      <c r="N56" s="170"/>
    </row>
    <row r="57" spans="1:26" s="82" customFormat="1" x14ac:dyDescent="0.25">
      <c r="B57" s="1422" t="s">
        <v>56</v>
      </c>
      <c r="C57" s="1422" t="s">
        <v>57</v>
      </c>
      <c r="D57" s="1424" t="s">
        <v>58</v>
      </c>
      <c r="E57" s="1424"/>
    </row>
    <row r="58" spans="1:26" s="82" customFormat="1" x14ac:dyDescent="0.25">
      <c r="B58" s="1423"/>
      <c r="C58" s="1423"/>
      <c r="D58" s="84" t="s">
        <v>59</v>
      </c>
      <c r="E58" s="85" t="s">
        <v>60</v>
      </c>
      <c r="H58" s="171"/>
    </row>
    <row r="59" spans="1:26" s="82" customFormat="1" ht="18.75" x14ac:dyDescent="0.25">
      <c r="B59" s="86" t="s">
        <v>61</v>
      </c>
      <c r="C59" s="87">
        <f>+K55</f>
        <v>45.23</v>
      </c>
      <c r="D59" s="703" t="s">
        <v>23</v>
      </c>
      <c r="E59" s="88"/>
      <c r="F59" s="89"/>
      <c r="G59" s="89"/>
      <c r="H59" s="172"/>
      <c r="I59" s="89">
        <v>0</v>
      </c>
      <c r="J59" s="89"/>
      <c r="K59" s="89"/>
      <c r="L59" s="89"/>
      <c r="M59" s="89"/>
    </row>
    <row r="60" spans="1:26" s="82" customFormat="1" x14ac:dyDescent="0.25">
      <c r="B60" s="86" t="s">
        <v>62</v>
      </c>
      <c r="C60" s="87" t="s">
        <v>1225</v>
      </c>
      <c r="D60" s="703" t="s">
        <v>23</v>
      </c>
      <c r="E60" s="88"/>
    </row>
    <row r="61" spans="1:26" s="82" customFormat="1" x14ac:dyDescent="0.25">
      <c r="B61" s="90"/>
      <c r="C61" s="1413"/>
      <c r="D61" s="1413"/>
      <c r="E61" s="1413"/>
      <c r="F61" s="1413"/>
      <c r="G61" s="1413"/>
      <c r="H61" s="1413"/>
      <c r="I61" s="1413"/>
      <c r="J61" s="1413"/>
      <c r="K61" s="1413"/>
      <c r="L61" s="1413"/>
      <c r="M61" s="1413"/>
      <c r="N61" s="1413"/>
    </row>
    <row r="62" spans="1:26" ht="15.75" thickBot="1" x14ac:dyDescent="0.3"/>
    <row r="63" spans="1:26" ht="27" thickBot="1" x14ac:dyDescent="0.3">
      <c r="B63" s="1414" t="s">
        <v>63</v>
      </c>
      <c r="C63" s="1414"/>
      <c r="D63" s="1414"/>
      <c r="E63" s="1414"/>
      <c r="F63" s="1414"/>
      <c r="G63" s="1414"/>
      <c r="H63" s="1414"/>
      <c r="I63" s="1414"/>
      <c r="J63" s="1414"/>
      <c r="K63" s="1414"/>
      <c r="L63" s="1414"/>
      <c r="M63" s="1414"/>
      <c r="N63" s="1414"/>
    </row>
    <row r="66" spans="2:17" ht="75" x14ac:dyDescent="0.25">
      <c r="B66" s="91" t="s">
        <v>64</v>
      </c>
      <c r="C66" s="92" t="s">
        <v>65</v>
      </c>
      <c r="D66" s="92" t="s">
        <v>66</v>
      </c>
      <c r="E66" s="92" t="s">
        <v>67</v>
      </c>
      <c r="F66" s="92" t="s">
        <v>68</v>
      </c>
      <c r="G66" s="92" t="s">
        <v>69</v>
      </c>
      <c r="H66" s="92" t="s">
        <v>70</v>
      </c>
      <c r="I66" s="92" t="s">
        <v>71</v>
      </c>
      <c r="J66" s="92" t="s">
        <v>72</v>
      </c>
      <c r="K66" s="92" t="s">
        <v>73</v>
      </c>
      <c r="L66" s="92" t="s">
        <v>74</v>
      </c>
      <c r="M66" s="93" t="s">
        <v>75</v>
      </c>
      <c r="N66" s="93" t="s">
        <v>76</v>
      </c>
      <c r="O66" s="1387" t="s">
        <v>77</v>
      </c>
      <c r="P66" s="1388"/>
      <c r="Q66" s="92" t="s">
        <v>78</v>
      </c>
    </row>
    <row r="67" spans="2:17" ht="55.5" customHeight="1" x14ac:dyDescent="0.25">
      <c r="B67" s="94" t="s">
        <v>206</v>
      </c>
      <c r="C67" s="104" t="s">
        <v>80</v>
      </c>
      <c r="D67" s="107" t="s">
        <v>207</v>
      </c>
      <c r="E67" s="95">
        <v>300</v>
      </c>
      <c r="F67" s="96" t="s">
        <v>81</v>
      </c>
      <c r="G67" s="96" t="s">
        <v>81</v>
      </c>
      <c r="H67" s="96" t="s">
        <v>81</v>
      </c>
      <c r="I67" s="97" t="s">
        <v>21</v>
      </c>
      <c r="J67" s="97"/>
      <c r="K67" s="41"/>
      <c r="L67" s="41"/>
      <c r="M67" s="41"/>
      <c r="N67" s="41"/>
      <c r="O67" s="1595" t="s">
        <v>1476</v>
      </c>
      <c r="P67" s="1596"/>
      <c r="Q67" s="1403" t="s">
        <v>21</v>
      </c>
    </row>
    <row r="68" spans="2:17" ht="60" x14ac:dyDescent="0.25">
      <c r="B68" s="94" t="s">
        <v>206</v>
      </c>
      <c r="C68" s="104" t="s">
        <v>80</v>
      </c>
      <c r="D68" s="107" t="s">
        <v>208</v>
      </c>
      <c r="E68" s="95">
        <v>176</v>
      </c>
      <c r="F68" s="96" t="s">
        <v>81</v>
      </c>
      <c r="G68" s="96" t="s">
        <v>81</v>
      </c>
      <c r="H68" s="96" t="s">
        <v>81</v>
      </c>
      <c r="I68" s="41" t="s">
        <v>21</v>
      </c>
      <c r="J68" s="97"/>
      <c r="K68" s="41"/>
      <c r="L68" s="41"/>
      <c r="M68" s="41"/>
      <c r="N68" s="41"/>
      <c r="O68" s="1597"/>
      <c r="P68" s="1598"/>
      <c r="Q68" s="1397"/>
    </row>
    <row r="69" spans="2:17" ht="60" x14ac:dyDescent="0.25">
      <c r="B69" s="94" t="s">
        <v>209</v>
      </c>
      <c r="C69" s="104" t="s">
        <v>80</v>
      </c>
      <c r="D69" s="107" t="s">
        <v>210</v>
      </c>
      <c r="E69" s="95">
        <v>500</v>
      </c>
      <c r="F69" s="96" t="s">
        <v>81</v>
      </c>
      <c r="G69" s="96" t="s">
        <v>81</v>
      </c>
      <c r="H69" s="96" t="s">
        <v>81</v>
      </c>
      <c r="I69" s="41" t="s">
        <v>21</v>
      </c>
      <c r="J69" s="97"/>
      <c r="K69" s="41"/>
      <c r="L69" s="41"/>
      <c r="M69" s="41"/>
      <c r="N69" s="41"/>
      <c r="O69" s="1597"/>
      <c r="P69" s="1598"/>
      <c r="Q69" s="1397"/>
    </row>
    <row r="70" spans="2:17" ht="45" x14ac:dyDescent="0.25">
      <c r="B70" s="94" t="s">
        <v>209</v>
      </c>
      <c r="C70" s="104" t="s">
        <v>80</v>
      </c>
      <c r="D70" s="107" t="s">
        <v>211</v>
      </c>
      <c r="E70" s="95">
        <v>400</v>
      </c>
      <c r="F70" s="96" t="s">
        <v>81</v>
      </c>
      <c r="G70" s="96" t="s">
        <v>81</v>
      </c>
      <c r="H70" s="96" t="s">
        <v>81</v>
      </c>
      <c r="I70" s="97" t="s">
        <v>21</v>
      </c>
      <c r="J70" s="97"/>
      <c r="K70" s="41"/>
      <c r="L70" s="41"/>
      <c r="M70" s="41"/>
      <c r="N70" s="41"/>
      <c r="O70" s="1599"/>
      <c r="P70" s="1600"/>
      <c r="Q70" s="1404"/>
    </row>
    <row r="71" spans="2:17" x14ac:dyDescent="0.25">
      <c r="B71" s="1" t="s">
        <v>83</v>
      </c>
    </row>
    <row r="72" spans="2:17" x14ac:dyDescent="0.25">
      <c r="B72" s="1" t="s">
        <v>84</v>
      </c>
    </row>
    <row r="73" spans="2:17" x14ac:dyDescent="0.25">
      <c r="B73" s="1" t="s">
        <v>85</v>
      </c>
    </row>
    <row r="75" spans="2:17" ht="15.75" thickBot="1" x14ac:dyDescent="0.3"/>
    <row r="76" spans="2:17" ht="27" thickBot="1" x14ac:dyDescent="0.3">
      <c r="B76" s="1393" t="s">
        <v>86</v>
      </c>
      <c r="C76" s="1394"/>
      <c r="D76" s="1394"/>
      <c r="E76" s="1394"/>
      <c r="F76" s="1394"/>
      <c r="G76" s="1394"/>
      <c r="H76" s="1394"/>
      <c r="I76" s="1394"/>
      <c r="J76" s="1394"/>
      <c r="K76" s="1394"/>
      <c r="L76" s="1394"/>
      <c r="M76" s="1394"/>
      <c r="N76" s="1395"/>
    </row>
    <row r="81" spans="2:17" ht="75" x14ac:dyDescent="0.25">
      <c r="B81" s="40" t="s">
        <v>87</v>
      </c>
      <c r="C81" s="40" t="s">
        <v>88</v>
      </c>
      <c r="D81" s="40" t="s">
        <v>89</v>
      </c>
      <c r="E81" s="40" t="s">
        <v>90</v>
      </c>
      <c r="F81" s="40" t="s">
        <v>91</v>
      </c>
      <c r="G81" s="40" t="s">
        <v>92</v>
      </c>
      <c r="H81" s="40" t="s">
        <v>93</v>
      </c>
      <c r="I81" s="40" t="s">
        <v>94</v>
      </c>
      <c r="J81" s="1958" t="s">
        <v>95</v>
      </c>
      <c r="K81" s="1959"/>
      <c r="L81" s="1960"/>
      <c r="M81" s="40" t="s">
        <v>96</v>
      </c>
      <c r="N81" s="40" t="s">
        <v>212</v>
      </c>
      <c r="O81" s="40" t="s">
        <v>213</v>
      </c>
      <c r="P81" s="1958" t="s">
        <v>77</v>
      </c>
      <c r="Q81" s="1960"/>
    </row>
    <row r="82" spans="2:17" s="102" customFormat="1" ht="30" x14ac:dyDescent="0.25">
      <c r="B82" s="173"/>
      <c r="C82" s="173"/>
      <c r="D82" s="173"/>
      <c r="E82" s="173"/>
      <c r="F82" s="173"/>
      <c r="G82" s="173"/>
      <c r="H82" s="173"/>
      <c r="I82" s="173"/>
      <c r="J82" s="174" t="s">
        <v>99</v>
      </c>
      <c r="K82" s="175" t="s">
        <v>100</v>
      </c>
      <c r="L82" s="176" t="s">
        <v>101</v>
      </c>
      <c r="M82" s="173"/>
      <c r="N82" s="173"/>
      <c r="O82" s="173"/>
      <c r="P82" s="174"/>
      <c r="Q82" s="176"/>
    </row>
    <row r="83" spans="2:17" x14ac:dyDescent="0.25">
      <c r="B83" s="2243" t="s">
        <v>214</v>
      </c>
      <c r="C83" s="2029" t="s">
        <v>215</v>
      </c>
      <c r="D83" s="1654" t="s">
        <v>216</v>
      </c>
      <c r="E83" s="2060">
        <v>92540949</v>
      </c>
      <c r="F83" s="1654" t="s">
        <v>217</v>
      </c>
      <c r="G83" s="2244" t="s">
        <v>218</v>
      </c>
      <c r="H83" s="2236">
        <v>39801</v>
      </c>
      <c r="I83" s="1841" t="s">
        <v>81</v>
      </c>
      <c r="J83" s="2029" t="s">
        <v>219</v>
      </c>
      <c r="K83" s="2239" t="s">
        <v>220</v>
      </c>
      <c r="L83" s="2431" t="s">
        <v>221</v>
      </c>
      <c r="M83" s="1537" t="s">
        <v>20</v>
      </c>
      <c r="N83" s="1537" t="s">
        <v>21</v>
      </c>
      <c r="O83" s="1537" t="s">
        <v>20</v>
      </c>
      <c r="P83" s="1561" t="s">
        <v>1477</v>
      </c>
      <c r="Q83" s="1562"/>
    </row>
    <row r="84" spans="2:17" x14ac:dyDescent="0.25">
      <c r="B84" s="2243"/>
      <c r="C84" s="2030"/>
      <c r="D84" s="2032"/>
      <c r="E84" s="2061"/>
      <c r="F84" s="2032"/>
      <c r="G84" s="2245"/>
      <c r="H84" s="2237"/>
      <c r="I84" s="2242"/>
      <c r="J84" s="2030"/>
      <c r="K84" s="2240"/>
      <c r="L84" s="2432"/>
      <c r="M84" s="1538"/>
      <c r="N84" s="1538"/>
      <c r="O84" s="1538"/>
      <c r="P84" s="1563"/>
      <c r="Q84" s="1564"/>
    </row>
    <row r="85" spans="2:17" x14ac:dyDescent="0.25">
      <c r="B85" s="2243"/>
      <c r="C85" s="2030"/>
      <c r="D85" s="2032"/>
      <c r="E85" s="2061"/>
      <c r="F85" s="2032"/>
      <c r="G85" s="2245"/>
      <c r="H85" s="2237"/>
      <c r="I85" s="2242"/>
      <c r="J85" s="2031"/>
      <c r="K85" s="2241"/>
      <c r="L85" s="2408"/>
      <c r="M85" s="1538"/>
      <c r="N85" s="1538"/>
      <c r="O85" s="1538"/>
      <c r="P85" s="1563"/>
      <c r="Q85" s="1564"/>
    </row>
    <row r="86" spans="2:17" x14ac:dyDescent="0.2">
      <c r="B86" s="2243"/>
      <c r="C86" s="2030"/>
      <c r="D86" s="2032"/>
      <c r="E86" s="2061"/>
      <c r="F86" s="2032"/>
      <c r="G86" s="2245"/>
      <c r="H86" s="2237"/>
      <c r="I86" s="2242"/>
      <c r="J86" s="177" t="s">
        <v>219</v>
      </c>
      <c r="K86" s="178" t="s">
        <v>222</v>
      </c>
      <c r="L86" s="179" t="s">
        <v>221</v>
      </c>
      <c r="M86" s="1538"/>
      <c r="N86" s="1538"/>
      <c r="O86" s="1538"/>
      <c r="P86" s="1563"/>
      <c r="Q86" s="1564"/>
    </row>
    <row r="87" spans="2:17" ht="15.75" thickBot="1" x14ac:dyDescent="0.25">
      <c r="B87" s="2243"/>
      <c r="C87" s="2030"/>
      <c r="D87" s="2032"/>
      <c r="E87" s="2061"/>
      <c r="F87" s="2032"/>
      <c r="G87" s="2245"/>
      <c r="H87" s="2237"/>
      <c r="I87" s="2242"/>
      <c r="J87" s="177" t="s">
        <v>223</v>
      </c>
      <c r="K87" s="181" t="s">
        <v>224</v>
      </c>
      <c r="L87" s="182" t="s">
        <v>225</v>
      </c>
      <c r="M87" s="1539"/>
      <c r="N87" s="1539"/>
      <c r="O87" s="1539"/>
      <c r="P87" s="1563"/>
      <c r="Q87" s="1564"/>
    </row>
    <row r="88" spans="2:17" ht="57" x14ac:dyDescent="0.2">
      <c r="B88" s="2227" t="s">
        <v>214</v>
      </c>
      <c r="C88" s="2229" t="s">
        <v>215</v>
      </c>
      <c r="D88" s="2231" t="s">
        <v>226</v>
      </c>
      <c r="E88" s="2233">
        <v>64572627</v>
      </c>
      <c r="F88" s="1654" t="s">
        <v>227</v>
      </c>
      <c r="G88" s="1654" t="s">
        <v>228</v>
      </c>
      <c r="H88" s="2433">
        <v>41273</v>
      </c>
      <c r="I88" s="2055" t="s">
        <v>81</v>
      </c>
      <c r="J88" s="186" t="s">
        <v>229</v>
      </c>
      <c r="K88" s="187" t="s">
        <v>230</v>
      </c>
      <c r="L88" s="182" t="s">
        <v>231</v>
      </c>
      <c r="M88" s="1537" t="s">
        <v>20</v>
      </c>
      <c r="N88" s="1537" t="s">
        <v>20</v>
      </c>
      <c r="O88" s="1537" t="s">
        <v>20</v>
      </c>
      <c r="P88" s="1561"/>
      <c r="Q88" s="1562"/>
    </row>
    <row r="89" spans="2:17" ht="71.25" x14ac:dyDescent="0.2">
      <c r="B89" s="2035"/>
      <c r="C89" s="2230"/>
      <c r="D89" s="2232"/>
      <c r="E89" s="2234"/>
      <c r="F89" s="1655"/>
      <c r="G89" s="1655"/>
      <c r="H89" s="2065"/>
      <c r="I89" s="2430"/>
      <c r="J89" s="186" t="s">
        <v>232</v>
      </c>
      <c r="K89" s="187" t="s">
        <v>233</v>
      </c>
      <c r="L89" s="182" t="s">
        <v>234</v>
      </c>
      <c r="M89" s="1539"/>
      <c r="N89" s="1539"/>
      <c r="O89" s="1539"/>
      <c r="P89" s="1565"/>
      <c r="Q89" s="1566"/>
    </row>
    <row r="90" spans="2:17" ht="71.25" x14ac:dyDescent="0.2">
      <c r="B90" s="2029" t="s">
        <v>214</v>
      </c>
      <c r="C90" s="2034" t="s">
        <v>215</v>
      </c>
      <c r="D90" s="1654" t="s">
        <v>236</v>
      </c>
      <c r="E90" s="2060">
        <v>92540609</v>
      </c>
      <c r="F90" s="1654" t="s">
        <v>217</v>
      </c>
      <c r="G90" s="1654" t="s">
        <v>218</v>
      </c>
      <c r="H90" s="2063">
        <v>39990</v>
      </c>
      <c r="I90" s="1478" t="s">
        <v>81</v>
      </c>
      <c r="J90" s="177" t="s">
        <v>237</v>
      </c>
      <c r="K90" s="188" t="s">
        <v>238</v>
      </c>
      <c r="L90" s="182" t="s">
        <v>239</v>
      </c>
      <c r="M90" s="1537" t="s">
        <v>20</v>
      </c>
      <c r="N90" s="1537" t="s">
        <v>21</v>
      </c>
      <c r="O90" s="1537" t="s">
        <v>20</v>
      </c>
      <c r="P90" s="1561" t="s">
        <v>1478</v>
      </c>
      <c r="Q90" s="1562"/>
    </row>
    <row r="91" spans="2:17" ht="71.25" x14ac:dyDescent="0.2">
      <c r="B91" s="2030"/>
      <c r="C91" s="2034"/>
      <c r="D91" s="2032"/>
      <c r="E91" s="2061"/>
      <c r="F91" s="2032"/>
      <c r="G91" s="2032"/>
      <c r="H91" s="2064"/>
      <c r="I91" s="1479"/>
      <c r="J91" s="177" t="s">
        <v>240</v>
      </c>
      <c r="K91" s="180" t="s">
        <v>241</v>
      </c>
      <c r="L91" s="184" t="s">
        <v>242</v>
      </c>
      <c r="M91" s="1538"/>
      <c r="N91" s="1538"/>
      <c r="O91" s="1538"/>
      <c r="P91" s="1563"/>
      <c r="Q91" s="1564"/>
    </row>
    <row r="92" spans="2:17" ht="28.5" x14ac:dyDescent="0.2">
      <c r="B92" s="2031"/>
      <c r="C92" s="2034"/>
      <c r="D92" s="1655"/>
      <c r="E92" s="2429"/>
      <c r="F92" s="1655"/>
      <c r="G92" s="1655"/>
      <c r="H92" s="2065"/>
      <c r="I92" s="1480"/>
      <c r="J92" s="177" t="s">
        <v>243</v>
      </c>
      <c r="K92" s="189" t="s">
        <v>244</v>
      </c>
      <c r="L92" s="184" t="s">
        <v>245</v>
      </c>
      <c r="M92" s="1539"/>
      <c r="N92" s="1539"/>
      <c r="O92" s="1539"/>
      <c r="P92" s="1565"/>
      <c r="Q92" s="1566"/>
    </row>
    <row r="93" spans="2:17" ht="42.75" x14ac:dyDescent="0.2">
      <c r="B93" s="2029" t="s">
        <v>214</v>
      </c>
      <c r="C93" s="2210" t="s">
        <v>215</v>
      </c>
      <c r="D93" s="1654" t="s">
        <v>246</v>
      </c>
      <c r="E93" s="2060">
        <v>1102806578</v>
      </c>
      <c r="F93" s="1654" t="s">
        <v>247</v>
      </c>
      <c r="G93" s="1654" t="s">
        <v>218</v>
      </c>
      <c r="H93" s="2063">
        <v>39703</v>
      </c>
      <c r="I93" s="1478" t="s">
        <v>81</v>
      </c>
      <c r="J93" s="190" t="s">
        <v>248</v>
      </c>
      <c r="K93" s="191" t="s">
        <v>249</v>
      </c>
      <c r="L93" s="184" t="s">
        <v>250</v>
      </c>
      <c r="M93" s="185" t="s">
        <v>20</v>
      </c>
      <c r="N93" s="185" t="s">
        <v>21</v>
      </c>
      <c r="O93" s="185" t="s">
        <v>20</v>
      </c>
      <c r="P93" s="1561" t="s">
        <v>1479</v>
      </c>
      <c r="Q93" s="1562"/>
    </row>
    <row r="94" spans="2:17" x14ac:dyDescent="0.2">
      <c r="B94" s="2030"/>
      <c r="C94" s="2210"/>
      <c r="D94" s="2032"/>
      <c r="E94" s="2061"/>
      <c r="F94" s="2032"/>
      <c r="G94" s="2032"/>
      <c r="H94" s="2064"/>
      <c r="I94" s="1479"/>
      <c r="J94" s="190" t="s">
        <v>251</v>
      </c>
      <c r="K94" s="189" t="s">
        <v>252</v>
      </c>
      <c r="L94" s="184" t="s">
        <v>124</v>
      </c>
      <c r="M94" s="185" t="s">
        <v>20</v>
      </c>
      <c r="N94" s="185" t="s">
        <v>21</v>
      </c>
      <c r="O94" s="185" t="s">
        <v>20</v>
      </c>
      <c r="P94" s="1563"/>
      <c r="Q94" s="1564"/>
    </row>
    <row r="95" spans="2:17" ht="57" x14ac:dyDescent="0.2">
      <c r="B95" s="2030"/>
      <c r="C95" s="2210"/>
      <c r="D95" s="2032"/>
      <c r="E95" s="2061"/>
      <c r="F95" s="2032"/>
      <c r="G95" s="2032"/>
      <c r="H95" s="2064"/>
      <c r="I95" s="1479"/>
      <c r="J95" s="190" t="s">
        <v>253</v>
      </c>
      <c r="K95" s="189" t="s">
        <v>254</v>
      </c>
      <c r="L95" s="184" t="s">
        <v>255</v>
      </c>
      <c r="M95" s="185" t="s">
        <v>20</v>
      </c>
      <c r="N95" s="185" t="s">
        <v>21</v>
      </c>
      <c r="O95" s="185" t="s">
        <v>20</v>
      </c>
      <c r="P95" s="1563"/>
      <c r="Q95" s="1564"/>
    </row>
    <row r="96" spans="2:17" ht="114" x14ac:dyDescent="0.2">
      <c r="B96" s="2031"/>
      <c r="C96" s="2210"/>
      <c r="D96" s="1655"/>
      <c r="E96" s="2429"/>
      <c r="F96" s="1655"/>
      <c r="G96" s="1655"/>
      <c r="H96" s="2065"/>
      <c r="I96" s="1480"/>
      <c r="J96" s="190" t="s">
        <v>256</v>
      </c>
      <c r="K96" s="189" t="s">
        <v>257</v>
      </c>
      <c r="L96" s="184" t="s">
        <v>258</v>
      </c>
      <c r="M96" s="185" t="s">
        <v>20</v>
      </c>
      <c r="N96" s="185" t="s">
        <v>21</v>
      </c>
      <c r="O96" s="185" t="s">
        <v>20</v>
      </c>
      <c r="P96" s="1565"/>
      <c r="Q96" s="1566"/>
    </row>
    <row r="97" spans="2:17" ht="42.75" x14ac:dyDescent="0.2">
      <c r="B97" s="2409" t="s">
        <v>214</v>
      </c>
      <c r="C97" s="2227" t="s">
        <v>259</v>
      </c>
      <c r="D97" s="1654" t="s">
        <v>260</v>
      </c>
      <c r="E97" s="2060">
        <v>3849948</v>
      </c>
      <c r="F97" s="1654" t="s">
        <v>261</v>
      </c>
      <c r="G97" s="1654" t="s">
        <v>262</v>
      </c>
      <c r="H97" s="2063">
        <v>29037</v>
      </c>
      <c r="I97" s="1478" t="s">
        <v>81</v>
      </c>
      <c r="J97" s="177" t="s">
        <v>263</v>
      </c>
      <c r="K97" s="189" t="s">
        <v>264</v>
      </c>
      <c r="L97" s="184" t="s">
        <v>265</v>
      </c>
      <c r="M97" s="185" t="s">
        <v>20</v>
      </c>
      <c r="N97" s="185" t="s">
        <v>21</v>
      </c>
      <c r="O97" s="185" t="s">
        <v>20</v>
      </c>
      <c r="P97" s="1561" t="s">
        <v>1480</v>
      </c>
      <c r="Q97" s="1562"/>
    </row>
    <row r="98" spans="2:17" ht="42.75" x14ac:dyDescent="0.2">
      <c r="B98" s="2409"/>
      <c r="C98" s="2034"/>
      <c r="D98" s="2032"/>
      <c r="E98" s="2061"/>
      <c r="F98" s="2032"/>
      <c r="G98" s="2032"/>
      <c r="H98" s="2064"/>
      <c r="I98" s="1479"/>
      <c r="J98" s="177" t="s">
        <v>266</v>
      </c>
      <c r="K98" s="189" t="s">
        <v>267</v>
      </c>
      <c r="L98" s="184" t="s">
        <v>268</v>
      </c>
      <c r="M98" s="185" t="s">
        <v>20</v>
      </c>
      <c r="N98" s="185" t="s">
        <v>21</v>
      </c>
      <c r="O98" s="185" t="s">
        <v>20</v>
      </c>
      <c r="P98" s="1563"/>
      <c r="Q98" s="1564"/>
    </row>
    <row r="99" spans="2:17" ht="28.5" x14ac:dyDescent="0.2">
      <c r="B99" s="2409"/>
      <c r="C99" s="2034"/>
      <c r="D99" s="2032"/>
      <c r="E99" s="2061"/>
      <c r="F99" s="2032"/>
      <c r="G99" s="2032"/>
      <c r="H99" s="2064"/>
      <c r="I99" s="1479"/>
      <c r="J99" s="177" t="s">
        <v>269</v>
      </c>
      <c r="K99" s="189" t="s">
        <v>270</v>
      </c>
      <c r="L99" s="184" t="s">
        <v>271</v>
      </c>
      <c r="M99" s="185" t="s">
        <v>235</v>
      </c>
      <c r="N99" s="185" t="s">
        <v>21</v>
      </c>
      <c r="O99" s="185" t="s">
        <v>20</v>
      </c>
      <c r="P99" s="1563"/>
      <c r="Q99" s="1564"/>
    </row>
    <row r="100" spans="2:17" ht="151.9" customHeight="1" x14ac:dyDescent="0.2">
      <c r="B100" s="192" t="s">
        <v>272</v>
      </c>
      <c r="C100" s="193" t="s">
        <v>111</v>
      </c>
      <c r="D100" s="194" t="s">
        <v>273</v>
      </c>
      <c r="E100" s="195">
        <v>1102826150</v>
      </c>
      <c r="F100" s="194" t="s">
        <v>274</v>
      </c>
      <c r="G100" s="194" t="s">
        <v>161</v>
      </c>
      <c r="H100" s="196">
        <v>41620</v>
      </c>
      <c r="I100" s="197" t="s">
        <v>81</v>
      </c>
      <c r="J100" s="190" t="s">
        <v>161</v>
      </c>
      <c r="K100" s="189" t="s">
        <v>275</v>
      </c>
      <c r="L100" s="184" t="s">
        <v>276</v>
      </c>
      <c r="M100" s="185" t="s">
        <v>20</v>
      </c>
      <c r="N100" s="185" t="s">
        <v>20</v>
      </c>
      <c r="O100" s="185" t="s">
        <v>20</v>
      </c>
      <c r="P100" s="1631" t="s">
        <v>1489</v>
      </c>
      <c r="Q100" s="1632"/>
    </row>
    <row r="101" spans="2:17" ht="28.5" x14ac:dyDescent="0.2">
      <c r="B101" s="192" t="s">
        <v>272</v>
      </c>
      <c r="C101" s="193" t="s">
        <v>111</v>
      </c>
      <c r="D101" s="194" t="s">
        <v>277</v>
      </c>
      <c r="E101" s="195">
        <v>7917762</v>
      </c>
      <c r="F101" s="194" t="s">
        <v>278</v>
      </c>
      <c r="G101" s="194" t="s">
        <v>279</v>
      </c>
      <c r="H101" s="196">
        <v>39325</v>
      </c>
      <c r="I101" s="197" t="s">
        <v>81</v>
      </c>
      <c r="J101" s="190" t="s">
        <v>280</v>
      </c>
      <c r="K101" s="189" t="s">
        <v>281</v>
      </c>
      <c r="L101" s="184" t="s">
        <v>282</v>
      </c>
      <c r="M101" s="185" t="s">
        <v>20</v>
      </c>
      <c r="N101" s="185" t="s">
        <v>21</v>
      </c>
      <c r="O101" s="185" t="s">
        <v>20</v>
      </c>
      <c r="P101" s="1767" t="s">
        <v>1490</v>
      </c>
      <c r="Q101" s="1768"/>
    </row>
    <row r="102" spans="2:17" ht="185.25" x14ac:dyDescent="0.2">
      <c r="B102" s="192" t="s">
        <v>272</v>
      </c>
      <c r="C102" s="193" t="s">
        <v>111</v>
      </c>
      <c r="D102" s="194" t="s">
        <v>283</v>
      </c>
      <c r="E102" s="195">
        <v>64701098</v>
      </c>
      <c r="F102" s="194" t="s">
        <v>278</v>
      </c>
      <c r="G102" s="194" t="s">
        <v>161</v>
      </c>
      <c r="H102" s="196">
        <v>40522</v>
      </c>
      <c r="I102" s="197" t="s">
        <v>81</v>
      </c>
      <c r="J102" s="190" t="s">
        <v>161</v>
      </c>
      <c r="K102" s="189" t="s">
        <v>284</v>
      </c>
      <c r="L102" s="184" t="s">
        <v>285</v>
      </c>
      <c r="M102" s="185" t="s">
        <v>20</v>
      </c>
      <c r="N102" s="185" t="s">
        <v>20</v>
      </c>
      <c r="O102" s="185" t="s">
        <v>20</v>
      </c>
      <c r="P102" s="1631" t="s">
        <v>1489</v>
      </c>
      <c r="Q102" s="1632"/>
    </row>
    <row r="103" spans="2:17" ht="28.5" x14ac:dyDescent="0.2">
      <c r="B103" s="192" t="s">
        <v>272</v>
      </c>
      <c r="C103" s="193" t="s">
        <v>111</v>
      </c>
      <c r="D103" s="194" t="s">
        <v>286</v>
      </c>
      <c r="E103" s="195">
        <v>73201550</v>
      </c>
      <c r="F103" s="194" t="s">
        <v>278</v>
      </c>
      <c r="G103" s="194" t="s">
        <v>287</v>
      </c>
      <c r="H103" s="196">
        <v>39154</v>
      </c>
      <c r="I103" s="197" t="s">
        <v>81</v>
      </c>
      <c r="J103" s="190" t="s">
        <v>288</v>
      </c>
      <c r="K103" s="189" t="s">
        <v>289</v>
      </c>
      <c r="L103" s="184" t="s">
        <v>290</v>
      </c>
      <c r="M103" s="185" t="s">
        <v>20</v>
      </c>
      <c r="N103" s="185" t="s">
        <v>21</v>
      </c>
      <c r="O103" s="185" t="s">
        <v>20</v>
      </c>
      <c r="P103" s="1563" t="s">
        <v>1482</v>
      </c>
      <c r="Q103" s="1564"/>
    </row>
    <row r="104" spans="2:17" ht="85.5" x14ac:dyDescent="0.2">
      <c r="B104" s="192" t="s">
        <v>272</v>
      </c>
      <c r="C104" s="193" t="s">
        <v>111</v>
      </c>
      <c r="D104" s="194" t="s">
        <v>291</v>
      </c>
      <c r="E104" s="195">
        <v>22897376</v>
      </c>
      <c r="F104" s="194" t="s">
        <v>292</v>
      </c>
      <c r="G104" s="194" t="s">
        <v>293</v>
      </c>
      <c r="H104" s="196">
        <v>36631</v>
      </c>
      <c r="I104" s="197" t="s">
        <v>81</v>
      </c>
      <c r="J104" s="190" t="s">
        <v>253</v>
      </c>
      <c r="K104" s="189" t="s">
        <v>294</v>
      </c>
      <c r="L104" s="184" t="s">
        <v>295</v>
      </c>
      <c r="M104" s="185" t="s">
        <v>20</v>
      </c>
      <c r="N104" s="185" t="s">
        <v>20</v>
      </c>
      <c r="O104" s="185" t="s">
        <v>20</v>
      </c>
      <c r="P104" s="1563"/>
      <c r="Q104" s="1564"/>
    </row>
    <row r="105" spans="2:17" ht="28.9" customHeight="1" x14ac:dyDescent="0.25">
      <c r="B105" s="192" t="s">
        <v>272</v>
      </c>
      <c r="C105" s="193" t="s">
        <v>111</v>
      </c>
      <c r="D105" s="103" t="s">
        <v>296</v>
      </c>
      <c r="E105" s="141">
        <v>45498391</v>
      </c>
      <c r="F105" s="103" t="s">
        <v>297</v>
      </c>
      <c r="G105" s="103" t="s">
        <v>298</v>
      </c>
      <c r="H105" s="198">
        <v>35776</v>
      </c>
      <c r="I105" s="96" t="s">
        <v>81</v>
      </c>
      <c r="J105" s="199" t="s">
        <v>299</v>
      </c>
      <c r="K105" s="200" t="s">
        <v>300</v>
      </c>
      <c r="L105" s="120" t="s">
        <v>301</v>
      </c>
      <c r="M105" s="145" t="s">
        <v>20</v>
      </c>
      <c r="N105" s="145" t="s">
        <v>20</v>
      </c>
      <c r="O105" s="145" t="s">
        <v>20</v>
      </c>
      <c r="P105" s="1604" t="s">
        <v>1489</v>
      </c>
      <c r="Q105" s="1605"/>
    </row>
    <row r="106" spans="2:17" ht="57.6" customHeight="1" x14ac:dyDescent="0.25">
      <c r="B106" s="192" t="s">
        <v>272</v>
      </c>
      <c r="C106" s="193" t="s">
        <v>111</v>
      </c>
      <c r="D106" s="103" t="s">
        <v>302</v>
      </c>
      <c r="E106" s="141">
        <v>64558280</v>
      </c>
      <c r="F106" s="103" t="s">
        <v>274</v>
      </c>
      <c r="G106" s="103" t="s">
        <v>161</v>
      </c>
      <c r="H106" s="198">
        <v>38343</v>
      </c>
      <c r="I106" s="96" t="s">
        <v>81</v>
      </c>
      <c r="J106" s="199" t="s">
        <v>303</v>
      </c>
      <c r="K106" s="200" t="s">
        <v>304</v>
      </c>
      <c r="L106" s="120" t="s">
        <v>305</v>
      </c>
      <c r="M106" s="145" t="s">
        <v>20</v>
      </c>
      <c r="N106" s="145" t="s">
        <v>20</v>
      </c>
      <c r="O106" s="145" t="s">
        <v>20</v>
      </c>
      <c r="P106" s="1617" t="s">
        <v>1489</v>
      </c>
      <c r="Q106" s="1617"/>
    </row>
    <row r="107" spans="2:17" ht="75" x14ac:dyDescent="0.25">
      <c r="B107" s="192" t="s">
        <v>272</v>
      </c>
      <c r="C107" s="193" t="s">
        <v>111</v>
      </c>
      <c r="D107" s="103" t="s">
        <v>306</v>
      </c>
      <c r="E107" s="141">
        <v>1102822275</v>
      </c>
      <c r="F107" s="103" t="s">
        <v>274</v>
      </c>
      <c r="G107" s="103" t="s">
        <v>307</v>
      </c>
      <c r="H107" s="198">
        <v>40676</v>
      </c>
      <c r="I107" s="96" t="s">
        <v>81</v>
      </c>
      <c r="J107" s="199" t="s">
        <v>308</v>
      </c>
      <c r="K107" s="201" t="s">
        <v>309</v>
      </c>
      <c r="L107" s="120" t="s">
        <v>310</v>
      </c>
      <c r="M107" s="145" t="s">
        <v>20</v>
      </c>
      <c r="N107" s="145" t="s">
        <v>20</v>
      </c>
      <c r="O107" s="145" t="s">
        <v>20</v>
      </c>
      <c r="P107" s="1597"/>
      <c r="Q107" s="1598"/>
    </row>
    <row r="108" spans="2:17" ht="30" x14ac:dyDescent="0.25">
      <c r="B108" s="192" t="s">
        <v>272</v>
      </c>
      <c r="C108" s="193" t="s">
        <v>259</v>
      </c>
      <c r="D108" s="103" t="s">
        <v>311</v>
      </c>
      <c r="E108" s="141">
        <v>64584006</v>
      </c>
      <c r="F108" s="103" t="s">
        <v>292</v>
      </c>
      <c r="G108" s="103" t="s">
        <v>312</v>
      </c>
      <c r="H108" s="198">
        <v>38891</v>
      </c>
      <c r="I108" s="96" t="s">
        <v>81</v>
      </c>
      <c r="J108" s="199" t="s">
        <v>313</v>
      </c>
      <c r="K108" s="200" t="s">
        <v>314</v>
      </c>
      <c r="L108" s="120" t="s">
        <v>315</v>
      </c>
      <c r="M108" s="145" t="s">
        <v>20</v>
      </c>
      <c r="N108" s="145" t="s">
        <v>20</v>
      </c>
      <c r="O108" s="145" t="s">
        <v>20</v>
      </c>
      <c r="P108" s="1597" t="s">
        <v>1481</v>
      </c>
      <c r="Q108" s="1598"/>
    </row>
    <row r="109" spans="2:17" x14ac:dyDescent="0.25">
      <c r="B109" s="192"/>
      <c r="C109" s="193"/>
      <c r="D109" s="103"/>
      <c r="E109" s="141"/>
      <c r="F109" s="103"/>
      <c r="G109" s="103"/>
      <c r="H109" s="198"/>
      <c r="I109" s="96"/>
      <c r="J109" s="199"/>
      <c r="K109" s="200"/>
      <c r="L109" s="120"/>
      <c r="M109" s="145"/>
      <c r="N109" s="145"/>
      <c r="O109" s="145"/>
      <c r="P109" s="1597"/>
      <c r="Q109" s="1598"/>
    </row>
    <row r="110" spans="2:17" x14ac:dyDescent="0.25">
      <c r="B110" s="192"/>
      <c r="C110" s="202"/>
      <c r="D110" s="103"/>
      <c r="E110" s="141"/>
      <c r="F110" s="141"/>
      <c r="G110" s="103"/>
      <c r="H110" s="198"/>
      <c r="I110" s="203"/>
      <c r="J110" s="204"/>
      <c r="K110" s="41"/>
      <c r="L110" s="120"/>
      <c r="M110" s="45"/>
      <c r="N110" s="45"/>
      <c r="O110" s="45"/>
      <c r="P110" s="1599"/>
      <c r="Q110" s="1600"/>
    </row>
    <row r="111" spans="2:17" ht="15.75" thickBot="1" x14ac:dyDescent="0.3">
      <c r="K111" s="41"/>
      <c r="L111" s="41"/>
      <c r="M111" s="41"/>
      <c r="N111" s="41"/>
      <c r="O111" s="41"/>
      <c r="P111" s="41"/>
      <c r="Q111" s="41"/>
    </row>
    <row r="112" spans="2:17" ht="27" thickBot="1" x14ac:dyDescent="0.3">
      <c r="B112" s="1393" t="s">
        <v>143</v>
      </c>
      <c r="C112" s="1394"/>
      <c r="D112" s="1394"/>
      <c r="E112" s="1394"/>
      <c r="F112" s="1394"/>
      <c r="G112" s="1394"/>
      <c r="H112" s="1394"/>
      <c r="I112" s="1394"/>
      <c r="J112" s="1394"/>
      <c r="K112" s="1828"/>
      <c r="L112" s="1828"/>
      <c r="M112" s="1828"/>
      <c r="N112" s="1829"/>
    </row>
    <row r="115" spans="1:26" ht="30" x14ac:dyDescent="0.25">
      <c r="B115" s="92" t="s">
        <v>19</v>
      </c>
      <c r="C115" s="92" t="s">
        <v>144</v>
      </c>
      <c r="D115" s="1387" t="s">
        <v>77</v>
      </c>
      <c r="E115" s="1388"/>
    </row>
    <row r="116" spans="1:26" x14ac:dyDescent="0.25">
      <c r="B116" s="120" t="s">
        <v>145</v>
      </c>
      <c r="C116" s="41" t="s">
        <v>20</v>
      </c>
      <c r="D116" s="1389"/>
      <c r="E116" s="1389"/>
      <c r="I116" s="205"/>
    </row>
    <row r="119" spans="1:26" ht="26.25" x14ac:dyDescent="0.25">
      <c r="B119" s="1408" t="s">
        <v>146</v>
      </c>
      <c r="C119" s="1409"/>
      <c r="D119" s="1409"/>
      <c r="E119" s="1409"/>
      <c r="F119" s="1409"/>
      <c r="G119" s="1409"/>
      <c r="H119" s="1409"/>
      <c r="I119" s="1409"/>
      <c r="J119" s="1409"/>
      <c r="K119" s="1409"/>
      <c r="L119" s="1409"/>
      <c r="M119" s="1409"/>
      <c r="N119" s="1409"/>
      <c r="O119" s="1409"/>
      <c r="P119" s="1409"/>
    </row>
    <row r="121" spans="1:26" ht="15.75" thickBot="1" x14ac:dyDescent="0.3"/>
    <row r="122" spans="1:26" ht="27" thickBot="1" x14ac:dyDescent="0.3">
      <c r="B122" s="1393" t="s">
        <v>147</v>
      </c>
      <c r="C122" s="1394"/>
      <c r="D122" s="1394"/>
      <c r="E122" s="1394"/>
      <c r="F122" s="1394"/>
      <c r="G122" s="1394"/>
      <c r="H122" s="1394"/>
      <c r="I122" s="1394"/>
      <c r="J122" s="1394"/>
      <c r="K122" s="1394"/>
      <c r="L122" s="1394"/>
      <c r="M122" s="1394"/>
      <c r="N122" s="1395"/>
    </row>
    <row r="124" spans="1:26" ht="15.75" thickBot="1" x14ac:dyDescent="0.3">
      <c r="M124" s="46"/>
      <c r="N124" s="46"/>
    </row>
    <row r="125" spans="1:26" s="13" customFormat="1" ht="60" x14ac:dyDescent="0.25">
      <c r="B125" s="47" t="s">
        <v>35</v>
      </c>
      <c r="C125" s="47" t="s">
        <v>36</v>
      </c>
      <c r="D125" s="47" t="s">
        <v>37</v>
      </c>
      <c r="E125" s="47" t="s">
        <v>38</v>
      </c>
      <c r="F125" s="47" t="s">
        <v>39</v>
      </c>
      <c r="G125" s="47" t="s">
        <v>40</v>
      </c>
      <c r="H125" s="47" t="s">
        <v>41</v>
      </c>
      <c r="I125" s="47" t="s">
        <v>42</v>
      </c>
      <c r="J125" s="47" t="s">
        <v>43</v>
      </c>
      <c r="K125" s="47" t="s">
        <v>44</v>
      </c>
      <c r="L125" s="47" t="s">
        <v>45</v>
      </c>
      <c r="M125" s="48" t="s">
        <v>46</v>
      </c>
      <c r="N125" s="47" t="s">
        <v>47</v>
      </c>
      <c r="O125" s="47" t="s">
        <v>48</v>
      </c>
      <c r="P125" s="49" t="s">
        <v>49</v>
      </c>
      <c r="Q125" s="49" t="s">
        <v>50</v>
      </c>
    </row>
    <row r="126" spans="1:26" s="62" customFormat="1" ht="42.75" x14ac:dyDescent="0.25">
      <c r="A126" s="50">
        <v>1</v>
      </c>
      <c r="B126" s="52" t="s">
        <v>192</v>
      </c>
      <c r="C126" s="52" t="s">
        <v>192</v>
      </c>
      <c r="D126" s="52" t="s">
        <v>316</v>
      </c>
      <c r="E126" s="162">
        <v>701820120507</v>
      </c>
      <c r="F126" s="52" t="s">
        <v>20</v>
      </c>
      <c r="G126" s="54">
        <v>0.4</v>
      </c>
      <c r="H126" s="55">
        <v>40943</v>
      </c>
      <c r="I126" s="157">
        <v>41508</v>
      </c>
      <c r="J126" s="56" t="s">
        <v>21</v>
      </c>
      <c r="K126" s="57">
        <v>18.63</v>
      </c>
      <c r="L126" s="56"/>
      <c r="M126" s="58">
        <v>80</v>
      </c>
      <c r="N126" s="58">
        <v>100</v>
      </c>
      <c r="O126" s="59">
        <v>309632116</v>
      </c>
      <c r="P126" s="59" t="s">
        <v>317</v>
      </c>
      <c r="Q126" s="60"/>
      <c r="R126" s="61"/>
      <c r="S126" s="61"/>
      <c r="T126" s="61"/>
      <c r="U126" s="61"/>
      <c r="V126" s="61"/>
      <c r="W126" s="61"/>
      <c r="X126" s="61"/>
      <c r="Y126" s="61"/>
      <c r="Z126" s="61"/>
    </row>
    <row r="127" spans="1:26" s="62" customFormat="1" ht="42.75" x14ac:dyDescent="0.25">
      <c r="A127" s="50">
        <f>+A126+1</f>
        <v>2</v>
      </c>
      <c r="B127" s="52" t="s">
        <v>192</v>
      </c>
      <c r="C127" s="52" t="s">
        <v>192</v>
      </c>
      <c r="D127" s="52" t="s">
        <v>318</v>
      </c>
      <c r="E127" s="162">
        <v>701820130312</v>
      </c>
      <c r="F127" s="52" t="s">
        <v>20</v>
      </c>
      <c r="G127" s="206">
        <v>0.4</v>
      </c>
      <c r="H127" s="55">
        <v>41509</v>
      </c>
      <c r="I127" s="157">
        <v>41881</v>
      </c>
      <c r="J127" s="56" t="s">
        <v>21</v>
      </c>
      <c r="K127" s="58">
        <v>13</v>
      </c>
      <c r="L127" s="58"/>
      <c r="M127" s="58">
        <v>200</v>
      </c>
      <c r="N127" s="58">
        <v>100</v>
      </c>
      <c r="O127" s="59">
        <v>734709312</v>
      </c>
      <c r="P127" s="207" t="s">
        <v>319</v>
      </c>
      <c r="Q127" s="60"/>
      <c r="R127" s="61"/>
      <c r="S127" s="61"/>
      <c r="T127" s="61"/>
      <c r="U127" s="61"/>
      <c r="V127" s="61"/>
      <c r="W127" s="61"/>
      <c r="X127" s="61"/>
      <c r="Y127" s="61"/>
      <c r="Z127" s="61"/>
    </row>
    <row r="128" spans="1:26" s="62" customFormat="1" x14ac:dyDescent="0.25">
      <c r="A128" s="50">
        <f t="shared" ref="A128" si="0">+A127+1</f>
        <v>3</v>
      </c>
      <c r="B128" s="64"/>
      <c r="C128" s="64"/>
      <c r="D128" s="52"/>
      <c r="E128" s="58"/>
      <c r="F128" s="52"/>
      <c r="G128" s="206"/>
      <c r="H128" s="55"/>
      <c r="I128" s="208"/>
      <c r="J128" s="56"/>
      <c r="K128" s="56"/>
      <c r="L128" s="56"/>
      <c r="M128" s="58"/>
      <c r="N128" s="57"/>
      <c r="O128" s="59"/>
      <c r="P128" s="59"/>
      <c r="Q128" s="60"/>
      <c r="R128" s="61"/>
      <c r="S128" s="61"/>
      <c r="T128" s="61"/>
      <c r="U128" s="61"/>
      <c r="V128" s="61"/>
      <c r="W128" s="61"/>
      <c r="X128" s="61"/>
      <c r="Y128" s="61"/>
      <c r="Z128" s="61"/>
    </row>
    <row r="129" spans="1:26" s="62" customFormat="1" x14ac:dyDescent="0.25">
      <c r="A129" s="50"/>
      <c r="B129" s="64"/>
      <c r="C129" s="64"/>
      <c r="D129" s="52"/>
      <c r="E129" s="58"/>
      <c r="F129" s="52"/>
      <c r="G129" s="206"/>
      <c r="H129" s="55"/>
      <c r="I129" s="208"/>
      <c r="J129" s="56"/>
      <c r="K129" s="56"/>
      <c r="L129" s="56"/>
      <c r="M129" s="58"/>
      <c r="N129" s="57"/>
      <c r="O129" s="59"/>
      <c r="P129" s="59"/>
      <c r="Q129" s="60"/>
      <c r="R129" s="61"/>
      <c r="S129" s="61"/>
      <c r="T129" s="61"/>
      <c r="U129" s="61"/>
      <c r="V129" s="61"/>
      <c r="W129" s="61"/>
      <c r="X129" s="61"/>
      <c r="Y129" s="61"/>
      <c r="Z129" s="61"/>
    </row>
    <row r="130" spans="1:26" s="62" customFormat="1" x14ac:dyDescent="0.25">
      <c r="A130" s="50"/>
      <c r="B130" s="64"/>
      <c r="C130" s="64"/>
      <c r="D130" s="52"/>
      <c r="E130" s="58"/>
      <c r="F130" s="52"/>
      <c r="G130" s="206"/>
      <c r="H130" s="55"/>
      <c r="I130" s="208"/>
      <c r="J130" s="56"/>
      <c r="K130" s="56"/>
      <c r="L130" s="56"/>
      <c r="M130" s="58"/>
      <c r="N130" s="57"/>
      <c r="O130" s="59"/>
      <c r="P130" s="59"/>
      <c r="Q130" s="60"/>
      <c r="R130" s="61"/>
      <c r="S130" s="61"/>
      <c r="T130" s="61"/>
      <c r="U130" s="61"/>
      <c r="V130" s="61"/>
      <c r="W130" s="61"/>
      <c r="X130" s="61"/>
      <c r="Y130" s="61"/>
      <c r="Z130" s="61"/>
    </row>
    <row r="131" spans="1:26" s="62" customFormat="1" x14ac:dyDescent="0.25">
      <c r="A131" s="50"/>
      <c r="B131" s="64"/>
      <c r="C131" s="64"/>
      <c r="D131" s="52"/>
      <c r="E131" s="58"/>
      <c r="F131" s="52"/>
      <c r="G131" s="206"/>
      <c r="H131" s="55"/>
      <c r="I131" s="208"/>
      <c r="J131" s="56"/>
      <c r="K131" s="56"/>
      <c r="L131" s="56"/>
      <c r="M131" s="58"/>
      <c r="N131" s="57"/>
      <c r="O131" s="59"/>
      <c r="P131" s="59"/>
      <c r="Q131" s="60"/>
      <c r="R131" s="61"/>
      <c r="S131" s="61"/>
      <c r="T131" s="61"/>
      <c r="U131" s="61"/>
      <c r="V131" s="61"/>
      <c r="W131" s="61"/>
      <c r="X131" s="61"/>
      <c r="Y131" s="61"/>
      <c r="Z131" s="61"/>
    </row>
    <row r="132" spans="1:26" s="62" customFormat="1" x14ac:dyDescent="0.25">
      <c r="A132" s="50"/>
      <c r="B132" s="64"/>
      <c r="C132" s="64"/>
      <c r="D132" s="52"/>
      <c r="E132" s="58"/>
      <c r="F132" s="52"/>
      <c r="G132" s="206"/>
      <c r="H132" s="55"/>
      <c r="I132" s="208"/>
      <c r="J132" s="56"/>
      <c r="K132" s="56"/>
      <c r="L132" s="56"/>
      <c r="M132" s="58"/>
      <c r="N132" s="57"/>
      <c r="O132" s="59"/>
      <c r="P132" s="59"/>
      <c r="Q132" s="60"/>
      <c r="R132" s="61"/>
      <c r="S132" s="61"/>
      <c r="T132" s="61"/>
      <c r="U132" s="61"/>
      <c r="V132" s="61"/>
      <c r="W132" s="61"/>
      <c r="X132" s="61"/>
      <c r="Y132" s="61"/>
      <c r="Z132" s="61"/>
    </row>
    <row r="133" spans="1:26" s="62" customFormat="1" x14ac:dyDescent="0.25">
      <c r="A133" s="50"/>
      <c r="B133" s="64"/>
      <c r="C133" s="64"/>
      <c r="D133" s="52"/>
      <c r="E133" s="58"/>
      <c r="F133" s="52"/>
      <c r="G133" s="206"/>
      <c r="H133" s="55"/>
      <c r="I133" s="208"/>
      <c r="J133" s="56"/>
      <c r="K133" s="56"/>
      <c r="L133" s="56"/>
      <c r="M133" s="58"/>
      <c r="N133" s="57"/>
      <c r="O133" s="59"/>
      <c r="P133" s="59"/>
      <c r="Q133" s="60"/>
      <c r="R133" s="61"/>
      <c r="S133" s="61"/>
      <c r="T133" s="61"/>
      <c r="U133" s="61"/>
      <c r="V133" s="61"/>
      <c r="W133" s="61"/>
      <c r="X133" s="61"/>
      <c r="Y133" s="61"/>
      <c r="Z133" s="61"/>
    </row>
    <row r="134" spans="1:26" s="62" customFormat="1" x14ac:dyDescent="0.25">
      <c r="A134" s="50"/>
      <c r="B134" s="64"/>
      <c r="C134" s="64"/>
      <c r="D134" s="52"/>
      <c r="E134" s="58"/>
      <c r="F134" s="52"/>
      <c r="G134" s="206"/>
      <c r="H134" s="55"/>
      <c r="I134" s="208"/>
      <c r="J134" s="56"/>
      <c r="K134" s="56"/>
      <c r="L134" s="56"/>
      <c r="M134" s="58"/>
      <c r="N134" s="57"/>
      <c r="O134" s="59"/>
      <c r="P134" s="59"/>
      <c r="Q134" s="60"/>
      <c r="R134" s="61"/>
      <c r="S134" s="61"/>
      <c r="T134" s="61"/>
      <c r="U134" s="61"/>
      <c r="V134" s="61"/>
      <c r="W134" s="61"/>
      <c r="X134" s="61"/>
      <c r="Y134" s="61"/>
      <c r="Z134" s="61"/>
    </row>
    <row r="135" spans="1:26" s="62" customFormat="1" x14ac:dyDescent="0.25">
      <c r="A135" s="50"/>
      <c r="B135" s="64"/>
      <c r="C135" s="64"/>
      <c r="D135" s="52"/>
      <c r="E135" s="58"/>
      <c r="F135" s="52"/>
      <c r="G135" s="206"/>
      <c r="H135" s="55"/>
      <c r="I135" s="208"/>
      <c r="J135" s="56"/>
      <c r="K135" s="56"/>
      <c r="L135" s="56"/>
      <c r="M135" s="58"/>
      <c r="N135" s="57"/>
      <c r="O135" s="59"/>
      <c r="P135" s="59"/>
      <c r="Q135" s="60"/>
      <c r="R135" s="61"/>
      <c r="S135" s="61"/>
      <c r="T135" s="61"/>
      <c r="U135" s="61"/>
      <c r="V135" s="61"/>
      <c r="W135" s="61"/>
      <c r="X135" s="61"/>
      <c r="Y135" s="61"/>
      <c r="Z135" s="61"/>
    </row>
    <row r="136" spans="1:26" s="62" customFormat="1" x14ac:dyDescent="0.25">
      <c r="A136" s="50"/>
      <c r="B136" s="64"/>
      <c r="C136" s="64"/>
      <c r="D136" s="52"/>
      <c r="E136" s="58"/>
      <c r="F136" s="52"/>
      <c r="G136" s="206"/>
      <c r="H136" s="55"/>
      <c r="I136" s="208"/>
      <c r="J136" s="56"/>
      <c r="K136" s="56"/>
      <c r="L136" s="56"/>
      <c r="M136" s="58"/>
      <c r="N136" s="57"/>
      <c r="O136" s="59"/>
      <c r="P136" s="59"/>
      <c r="Q136" s="60"/>
      <c r="R136" s="61"/>
      <c r="S136" s="61"/>
      <c r="T136" s="61"/>
      <c r="U136" s="61"/>
      <c r="V136" s="61"/>
      <c r="W136" s="61"/>
      <c r="X136" s="61"/>
      <c r="Y136" s="61"/>
      <c r="Z136" s="61"/>
    </row>
    <row r="137" spans="1:26" s="62" customFormat="1" x14ac:dyDescent="0.25">
      <c r="A137" s="50"/>
      <c r="B137" s="64"/>
      <c r="C137" s="64"/>
      <c r="D137" s="52"/>
      <c r="E137" s="58"/>
      <c r="F137" s="52"/>
      <c r="G137" s="206"/>
      <c r="H137" s="55"/>
      <c r="I137" s="208"/>
      <c r="J137" s="56"/>
      <c r="K137" s="56"/>
      <c r="L137" s="56"/>
      <c r="M137" s="58"/>
      <c r="N137" s="57"/>
      <c r="O137" s="59"/>
      <c r="P137" s="59"/>
      <c r="Q137" s="60"/>
      <c r="R137" s="61"/>
      <c r="S137" s="61"/>
      <c r="T137" s="61"/>
      <c r="U137" s="61"/>
      <c r="V137" s="61"/>
      <c r="W137" s="61"/>
      <c r="X137" s="61"/>
      <c r="Y137" s="61"/>
      <c r="Z137" s="61"/>
    </row>
    <row r="138" spans="1:26" s="62" customFormat="1" x14ac:dyDescent="0.25">
      <c r="A138" s="50"/>
      <c r="B138" s="78" t="s">
        <v>30</v>
      </c>
      <c r="C138" s="64"/>
      <c r="D138" s="64"/>
      <c r="E138" s="127"/>
      <c r="F138" s="122"/>
      <c r="G138" s="122"/>
      <c r="H138" s="122"/>
      <c r="I138" s="125"/>
      <c r="J138" s="125"/>
      <c r="K138" s="209">
        <f>SUM(K126:K128)</f>
        <v>31.63</v>
      </c>
      <c r="L138" s="131">
        <f>SUM(L126:L128)</f>
        <v>0</v>
      </c>
      <c r="M138" s="210"/>
      <c r="N138" s="209">
        <f>SUM(N126:N128)</f>
        <v>200</v>
      </c>
      <c r="O138" s="59">
        <f>SUM(O126:O128)</f>
        <v>1044341428</v>
      </c>
      <c r="P138" s="126"/>
      <c r="Q138" s="60"/>
    </row>
    <row r="139" spans="1:26" x14ac:dyDescent="0.25">
      <c r="B139" s="82"/>
      <c r="C139" s="82"/>
      <c r="D139" s="82"/>
      <c r="E139" s="83"/>
      <c r="F139" s="82"/>
      <c r="G139" s="82"/>
      <c r="H139" s="82"/>
      <c r="I139" s="82"/>
      <c r="J139" s="82"/>
      <c r="K139" s="82"/>
      <c r="L139" s="82"/>
      <c r="M139" s="82"/>
      <c r="N139" s="82"/>
      <c r="O139" s="82"/>
      <c r="P139" s="82"/>
    </row>
    <row r="140" spans="1:26" ht="18.75" x14ac:dyDescent="0.25">
      <c r="B140" s="86" t="s">
        <v>151</v>
      </c>
      <c r="C140" s="133">
        <f>+K138</f>
        <v>31.63</v>
      </c>
      <c r="H140" s="89"/>
      <c r="I140" s="89"/>
      <c r="J140" s="89"/>
      <c r="K140" s="89"/>
      <c r="L140" s="89"/>
      <c r="M140" s="89"/>
      <c r="N140" s="82"/>
      <c r="O140" s="82"/>
      <c r="P140" s="82"/>
    </row>
    <row r="142" spans="1:26" ht="15.75" thickBot="1" x14ac:dyDescent="0.3"/>
    <row r="143" spans="1:26" ht="30.75" thickBot="1" x14ac:dyDescent="0.3">
      <c r="B143" s="134" t="s">
        <v>152</v>
      </c>
      <c r="C143" s="135" t="s">
        <v>153</v>
      </c>
      <c r="D143" s="134" t="s">
        <v>29</v>
      </c>
      <c r="E143" s="135" t="s">
        <v>154</v>
      </c>
    </row>
    <row r="144" spans="1:26" x14ac:dyDescent="0.25">
      <c r="B144" s="136" t="s">
        <v>155</v>
      </c>
      <c r="C144" s="137">
        <v>20</v>
      </c>
      <c r="D144" s="137">
        <v>0</v>
      </c>
      <c r="E144" s="1396">
        <v>40</v>
      </c>
    </row>
    <row r="145" spans="2:17" x14ac:dyDescent="0.25">
      <c r="B145" s="136" t="s">
        <v>156</v>
      </c>
      <c r="C145" s="138">
        <v>30</v>
      </c>
      <c r="D145" s="45">
        <v>0</v>
      </c>
      <c r="E145" s="1397"/>
    </row>
    <row r="146" spans="2:17" ht="15.75" thickBot="1" x14ac:dyDescent="0.3">
      <c r="B146" s="136" t="s">
        <v>157</v>
      </c>
      <c r="C146" s="139">
        <v>40</v>
      </c>
      <c r="D146" s="139">
        <v>40</v>
      </c>
      <c r="E146" s="1398"/>
    </row>
    <row r="148" spans="2:17" ht="15.75" thickBot="1" x14ac:dyDescent="0.3"/>
    <row r="149" spans="2:17" ht="27" thickBot="1" x14ac:dyDescent="0.3">
      <c r="B149" s="1393" t="s">
        <v>158</v>
      </c>
      <c r="C149" s="1394"/>
      <c r="D149" s="1394"/>
      <c r="E149" s="1394"/>
      <c r="F149" s="1394"/>
      <c r="G149" s="1394"/>
      <c r="H149" s="1394"/>
      <c r="I149" s="1394"/>
      <c r="J149" s="1394"/>
      <c r="K149" s="1394"/>
      <c r="L149" s="1394"/>
      <c r="M149" s="1394"/>
      <c r="N149" s="1395"/>
    </row>
    <row r="151" spans="2:17" ht="75" x14ac:dyDescent="0.25">
      <c r="B151" s="40" t="s">
        <v>87</v>
      </c>
      <c r="C151" s="40" t="s">
        <v>88</v>
      </c>
      <c r="D151" s="40" t="s">
        <v>89</v>
      </c>
      <c r="E151" s="40" t="s">
        <v>90</v>
      </c>
      <c r="F151" s="40" t="s">
        <v>91</v>
      </c>
      <c r="G151" s="40" t="s">
        <v>92</v>
      </c>
      <c r="H151" s="40" t="s">
        <v>93</v>
      </c>
      <c r="I151" s="40" t="s">
        <v>94</v>
      </c>
      <c r="J151" s="1958" t="s">
        <v>95</v>
      </c>
      <c r="K151" s="1959"/>
      <c r="L151" s="1960"/>
      <c r="M151" s="40" t="s">
        <v>96</v>
      </c>
      <c r="N151" s="40" t="s">
        <v>212</v>
      </c>
      <c r="O151" s="40" t="s">
        <v>213</v>
      </c>
      <c r="P151" s="1958" t="s">
        <v>77</v>
      </c>
      <c r="Q151" s="1960"/>
    </row>
    <row r="152" spans="2:17" x14ac:dyDescent="0.25">
      <c r="B152" s="1721" t="s">
        <v>320</v>
      </c>
      <c r="C152" s="1721" t="s">
        <v>321</v>
      </c>
      <c r="D152" s="1721" t="s">
        <v>322</v>
      </c>
      <c r="E152" s="2029">
        <v>92537993</v>
      </c>
      <c r="F152" s="1721" t="s">
        <v>323</v>
      </c>
      <c r="G152" s="1721" t="s">
        <v>218</v>
      </c>
      <c r="H152" s="2422">
        <v>40760</v>
      </c>
      <c r="I152" s="2425" t="s">
        <v>81</v>
      </c>
      <c r="J152" s="1654" t="s">
        <v>251</v>
      </c>
      <c r="K152" s="1503" t="s">
        <v>324</v>
      </c>
      <c r="L152" s="1503" t="s">
        <v>325</v>
      </c>
      <c r="M152" s="1534" t="s">
        <v>20</v>
      </c>
      <c r="N152" s="733" t="s">
        <v>20</v>
      </c>
      <c r="O152" s="1534" t="s">
        <v>20</v>
      </c>
      <c r="P152" s="1843"/>
      <c r="Q152" s="1844"/>
    </row>
    <row r="153" spans="2:17" x14ac:dyDescent="0.25">
      <c r="B153" s="1722"/>
      <c r="C153" s="1722"/>
      <c r="D153" s="1722"/>
      <c r="E153" s="2030"/>
      <c r="F153" s="1722"/>
      <c r="G153" s="1722"/>
      <c r="H153" s="2423"/>
      <c r="I153" s="2426"/>
      <c r="J153" s="2032"/>
      <c r="K153" s="2198"/>
      <c r="L153" s="2198"/>
      <c r="M153" s="1535"/>
      <c r="N153" s="734"/>
      <c r="O153" s="1535"/>
      <c r="P153" s="2420"/>
      <c r="Q153" s="2421"/>
    </row>
    <row r="154" spans="2:17" x14ac:dyDescent="0.25">
      <c r="B154" s="1722"/>
      <c r="C154" s="1722"/>
      <c r="D154" s="1722"/>
      <c r="E154" s="2030"/>
      <c r="F154" s="1722"/>
      <c r="G154" s="1722"/>
      <c r="H154" s="2423"/>
      <c r="I154" s="2426"/>
      <c r="J154" s="2032"/>
      <c r="K154" s="2198"/>
      <c r="L154" s="2198"/>
      <c r="M154" s="1535"/>
      <c r="N154" s="734"/>
      <c r="O154" s="1535"/>
      <c r="P154" s="2420"/>
      <c r="Q154" s="2421"/>
    </row>
    <row r="155" spans="2:17" x14ac:dyDescent="0.25">
      <c r="B155" s="1722"/>
      <c r="C155" s="1722"/>
      <c r="D155" s="1722"/>
      <c r="E155" s="2030"/>
      <c r="F155" s="1722"/>
      <c r="G155" s="1722"/>
      <c r="H155" s="2423"/>
      <c r="I155" s="2426"/>
      <c r="J155" s="1655"/>
      <c r="K155" s="1504"/>
      <c r="L155" s="1504"/>
      <c r="M155" s="1535"/>
      <c r="N155" s="734"/>
      <c r="O155" s="1535"/>
      <c r="P155" s="2420"/>
      <c r="Q155" s="2421"/>
    </row>
    <row r="156" spans="2:17" x14ac:dyDescent="0.2">
      <c r="B156" s="2424"/>
      <c r="C156" s="2424"/>
      <c r="D156" s="2424"/>
      <c r="E156" s="2031"/>
      <c r="F156" s="2424"/>
      <c r="G156" s="2424"/>
      <c r="H156" s="2424"/>
      <c r="I156" s="2424"/>
      <c r="J156" s="211"/>
      <c r="K156" s="212"/>
      <c r="L156" s="182"/>
      <c r="M156" s="1536"/>
      <c r="N156" s="735"/>
      <c r="O156" s="1536"/>
      <c r="P156" s="1428"/>
      <c r="Q156" s="1429"/>
    </row>
    <row r="157" spans="2:17" ht="42.75" x14ac:dyDescent="0.2">
      <c r="B157" s="213" t="s">
        <v>320</v>
      </c>
      <c r="C157" s="213" t="s">
        <v>326</v>
      </c>
      <c r="D157" s="213" t="s">
        <v>327</v>
      </c>
      <c r="E157" s="214">
        <v>1102811763</v>
      </c>
      <c r="F157" s="213" t="s">
        <v>323</v>
      </c>
      <c r="G157" s="213" t="s">
        <v>218</v>
      </c>
      <c r="H157" s="215">
        <v>40760</v>
      </c>
      <c r="I157" s="213" t="s">
        <v>81</v>
      </c>
      <c r="J157" s="216" t="s">
        <v>328</v>
      </c>
      <c r="K157" s="217" t="s">
        <v>329</v>
      </c>
      <c r="L157" s="182" t="s">
        <v>330</v>
      </c>
      <c r="M157" s="184" t="s">
        <v>21</v>
      </c>
      <c r="N157" s="640" t="s">
        <v>21</v>
      </c>
      <c r="O157" s="712" t="s">
        <v>20</v>
      </c>
      <c r="P157" s="218"/>
      <c r="Q157" s="219"/>
    </row>
    <row r="158" spans="2:17" ht="57.75" customHeight="1" x14ac:dyDescent="0.2">
      <c r="B158" s="717"/>
      <c r="C158" s="717"/>
      <c r="D158" s="717"/>
      <c r="E158" s="713"/>
      <c r="F158" s="717"/>
      <c r="G158" s="717"/>
      <c r="H158" s="716"/>
      <c r="I158" s="717"/>
      <c r="J158" s="216" t="s">
        <v>333</v>
      </c>
      <c r="K158" s="217" t="s">
        <v>334</v>
      </c>
      <c r="L158" s="182" t="s">
        <v>335</v>
      </c>
      <c r="M158" s="1534" t="s">
        <v>20</v>
      </c>
      <c r="N158" s="714" t="s">
        <v>21</v>
      </c>
      <c r="O158" s="1534" t="s">
        <v>20</v>
      </c>
      <c r="P158" s="710"/>
      <c r="Q158" s="711"/>
    </row>
    <row r="159" spans="2:17" ht="28.5" x14ac:dyDescent="0.2">
      <c r="B159" s="213" t="s">
        <v>165</v>
      </c>
      <c r="C159" s="213" t="s">
        <v>321</v>
      </c>
      <c r="D159" s="213" t="s">
        <v>331</v>
      </c>
      <c r="E159" s="214">
        <v>64586855</v>
      </c>
      <c r="F159" s="213" t="s">
        <v>332</v>
      </c>
      <c r="G159" s="213" t="s">
        <v>161</v>
      </c>
      <c r="H159" s="215">
        <v>37953</v>
      </c>
      <c r="I159" s="213" t="s">
        <v>81</v>
      </c>
      <c r="J159" s="216" t="s">
        <v>1483</v>
      </c>
      <c r="K159" s="217" t="s">
        <v>1484</v>
      </c>
      <c r="L159" s="182" t="s">
        <v>1485</v>
      </c>
      <c r="M159" s="1536"/>
      <c r="N159" s="715"/>
      <c r="O159" s="1536"/>
      <c r="P159" s="218"/>
      <c r="Q159" s="219"/>
    </row>
    <row r="160" spans="2:17" s="222" customFormat="1" ht="85.5" x14ac:dyDescent="0.2">
      <c r="B160" s="2029" t="s">
        <v>165</v>
      </c>
      <c r="C160" s="2029" t="s">
        <v>326</v>
      </c>
      <c r="D160" s="2029" t="s">
        <v>336</v>
      </c>
      <c r="E160" s="2243">
        <v>23180515</v>
      </c>
      <c r="F160" s="1654" t="s">
        <v>337</v>
      </c>
      <c r="G160" s="1654" t="s">
        <v>338</v>
      </c>
      <c r="H160" s="2427">
        <v>39717</v>
      </c>
      <c r="I160" s="1718" t="s">
        <v>81</v>
      </c>
      <c r="J160" s="221" t="s">
        <v>339</v>
      </c>
      <c r="K160" s="181" t="s">
        <v>340</v>
      </c>
      <c r="L160" s="182" t="s">
        <v>341</v>
      </c>
      <c r="M160" s="2410" t="s">
        <v>20</v>
      </c>
      <c r="N160" s="2410" t="s">
        <v>21</v>
      </c>
      <c r="O160" s="2413" t="s">
        <v>20</v>
      </c>
      <c r="P160" s="2416"/>
      <c r="Q160" s="2417"/>
    </row>
    <row r="161" spans="2:17" s="222" customFormat="1" ht="28.5" x14ac:dyDescent="0.2">
      <c r="B161" s="2030"/>
      <c r="C161" s="2030"/>
      <c r="D161" s="2030"/>
      <c r="E161" s="2243"/>
      <c r="F161" s="2032"/>
      <c r="G161" s="2032"/>
      <c r="H161" s="2428"/>
      <c r="I161" s="1851"/>
      <c r="J161" s="221" t="s">
        <v>342</v>
      </c>
      <c r="K161" s="188" t="s">
        <v>343</v>
      </c>
      <c r="L161" s="179" t="s">
        <v>344</v>
      </c>
      <c r="M161" s="2411"/>
      <c r="N161" s="2411"/>
      <c r="O161" s="2414"/>
      <c r="P161" s="2418"/>
      <c r="Q161" s="2419"/>
    </row>
    <row r="162" spans="2:17" s="222" customFormat="1" ht="42.75" x14ac:dyDescent="0.2">
      <c r="B162" s="2030"/>
      <c r="C162" s="2030"/>
      <c r="D162" s="2030"/>
      <c r="E162" s="2243"/>
      <c r="F162" s="2032"/>
      <c r="G162" s="2032"/>
      <c r="H162" s="2428"/>
      <c r="I162" s="1851"/>
      <c r="J162" s="221" t="s">
        <v>345</v>
      </c>
      <c r="K162" s="187" t="s">
        <v>346</v>
      </c>
      <c r="L162" s="182" t="s">
        <v>347</v>
      </c>
      <c r="M162" s="2412"/>
      <c r="N162" s="2412"/>
      <c r="O162" s="2415"/>
      <c r="P162" s="2418"/>
      <c r="Q162" s="2419"/>
    </row>
    <row r="163" spans="2:17" x14ac:dyDescent="0.25">
      <c r="B163" s="2029" t="s">
        <v>175</v>
      </c>
      <c r="C163" s="2409" t="s">
        <v>348</v>
      </c>
      <c r="D163" s="2211" t="s">
        <v>349</v>
      </c>
      <c r="E163" s="2212">
        <v>1107879282</v>
      </c>
      <c r="F163" s="2211" t="s">
        <v>350</v>
      </c>
      <c r="G163" s="2211" t="s">
        <v>287</v>
      </c>
      <c r="H163" s="2406">
        <v>40689</v>
      </c>
      <c r="I163" s="1841" t="s">
        <v>81</v>
      </c>
      <c r="J163" s="1654" t="s">
        <v>351</v>
      </c>
      <c r="K163" s="2407" t="s">
        <v>352</v>
      </c>
      <c r="L163" s="1503" t="s">
        <v>353</v>
      </c>
      <c r="M163" s="184" t="s">
        <v>20</v>
      </c>
      <c r="N163" s="184" t="s">
        <v>20</v>
      </c>
      <c r="O163" s="183" t="s">
        <v>20</v>
      </c>
      <c r="P163" s="1432"/>
      <c r="Q163" s="1432"/>
    </row>
    <row r="164" spans="2:17" x14ac:dyDescent="0.25">
      <c r="B164" s="2031"/>
      <c r="C164" s="2409"/>
      <c r="D164" s="2211"/>
      <c r="E164" s="2212"/>
      <c r="F164" s="2211"/>
      <c r="G164" s="2211"/>
      <c r="H164" s="2406"/>
      <c r="I164" s="1842"/>
      <c r="J164" s="1655"/>
      <c r="K164" s="2408"/>
      <c r="L164" s="1504"/>
      <c r="M164" s="184"/>
      <c r="N164" s="184"/>
      <c r="O164" s="183"/>
      <c r="P164" s="1432"/>
      <c r="Q164" s="1432"/>
    </row>
    <row r="165" spans="2:17" ht="15.75" thickBot="1" x14ac:dyDescent="0.3"/>
    <row r="166" spans="2:17" ht="30" x14ac:dyDescent="0.25">
      <c r="B166" s="42" t="s">
        <v>19</v>
      </c>
      <c r="C166" s="42" t="s">
        <v>152</v>
      </c>
      <c r="D166" s="91" t="s">
        <v>153</v>
      </c>
      <c r="E166" s="42" t="s">
        <v>29</v>
      </c>
      <c r="F166" s="135" t="s">
        <v>182</v>
      </c>
      <c r="G166" s="147"/>
    </row>
    <row r="167" spans="2:17" ht="108" x14ac:dyDescent="0.2">
      <c r="B167" s="1399" t="s">
        <v>183</v>
      </c>
      <c r="C167" s="148" t="s">
        <v>184</v>
      </c>
      <c r="D167" s="45">
        <v>25</v>
      </c>
      <c r="E167" s="45">
        <v>0</v>
      </c>
      <c r="F167" s="1400">
        <v>10</v>
      </c>
      <c r="G167" s="149"/>
    </row>
    <row r="168" spans="2:17" ht="96" x14ac:dyDescent="0.2">
      <c r="B168" s="1399"/>
      <c r="C168" s="148" t="s">
        <v>185</v>
      </c>
      <c r="D168" s="112">
        <v>25</v>
      </c>
      <c r="E168" s="45">
        <v>0</v>
      </c>
      <c r="F168" s="1401"/>
      <c r="G168" s="149"/>
    </row>
    <row r="169" spans="2:17" ht="60" x14ac:dyDescent="0.2">
      <c r="B169" s="1399"/>
      <c r="C169" s="148" t="s">
        <v>186</v>
      </c>
      <c r="D169" s="45">
        <v>10</v>
      </c>
      <c r="E169" s="45">
        <v>10</v>
      </c>
      <c r="F169" s="1402"/>
      <c r="G169" s="149"/>
    </row>
    <row r="170" spans="2:17" x14ac:dyDescent="0.25">
      <c r="C170"/>
    </row>
    <row r="173" spans="2:17" x14ac:dyDescent="0.25">
      <c r="B173" s="39" t="s">
        <v>187</v>
      </c>
    </row>
    <row r="176" spans="2:17" x14ac:dyDescent="0.25">
      <c r="B176" s="40" t="s">
        <v>19</v>
      </c>
      <c r="C176" s="40" t="s">
        <v>28</v>
      </c>
      <c r="D176" s="42" t="s">
        <v>29</v>
      </c>
      <c r="E176" s="42" t="s">
        <v>30</v>
      </c>
    </row>
    <row r="177" spans="2:5" ht="28.5" x14ac:dyDescent="0.25">
      <c r="B177" s="43" t="s">
        <v>188</v>
      </c>
      <c r="C177" s="44">
        <v>40</v>
      </c>
      <c r="D177" s="45">
        <v>40</v>
      </c>
      <c r="E177" s="1403">
        <v>75</v>
      </c>
    </row>
    <row r="178" spans="2:5" ht="42.75" x14ac:dyDescent="0.25">
      <c r="B178" s="43" t="s">
        <v>189</v>
      </c>
      <c r="C178" s="44">
        <v>60</v>
      </c>
      <c r="D178" s="45">
        <v>10</v>
      </c>
      <c r="E178" s="1404"/>
    </row>
  </sheetData>
  <mergeCells count="141">
    <mergeCell ref="M88:M89"/>
    <mergeCell ref="N88:N89"/>
    <mergeCell ref="O88:O89"/>
    <mergeCell ref="B2:P2"/>
    <mergeCell ref="B4:P4"/>
    <mergeCell ref="C6:N6"/>
    <mergeCell ref="C9:N9"/>
    <mergeCell ref="C10:E10"/>
    <mergeCell ref="B14:C21"/>
    <mergeCell ref="C61:N61"/>
    <mergeCell ref="B63:N63"/>
    <mergeCell ref="O66:P66"/>
    <mergeCell ref="B22:C22"/>
    <mergeCell ref="E40:E41"/>
    <mergeCell ref="M45:N45"/>
    <mergeCell ref="B57:B58"/>
    <mergeCell ref="C57:C58"/>
    <mergeCell ref="D57:E57"/>
    <mergeCell ref="O67:P70"/>
    <mergeCell ref="H88:H89"/>
    <mergeCell ref="H83:H87"/>
    <mergeCell ref="I83:I87"/>
    <mergeCell ref="B76:N76"/>
    <mergeCell ref="J81:L81"/>
    <mergeCell ref="P81:Q81"/>
    <mergeCell ref="B83:B87"/>
    <mergeCell ref="C83:C87"/>
    <mergeCell ref="D83:D87"/>
    <mergeCell ref="F83:F87"/>
    <mergeCell ref="G83:G87"/>
    <mergeCell ref="P83:Q87"/>
    <mergeCell ref="J83:J85"/>
    <mergeCell ref="K83:K85"/>
    <mergeCell ref="L83:L85"/>
    <mergeCell ref="O83:O87"/>
    <mergeCell ref="Q67:Q70"/>
    <mergeCell ref="E83:E87"/>
    <mergeCell ref="M83:M87"/>
    <mergeCell ref="N83:N87"/>
    <mergeCell ref="O90:O92"/>
    <mergeCell ref="P90:Q92"/>
    <mergeCell ref="B93:B96"/>
    <mergeCell ref="C93:C96"/>
    <mergeCell ref="D93:D96"/>
    <mergeCell ref="E93:E96"/>
    <mergeCell ref="F93:F96"/>
    <mergeCell ref="G93:G96"/>
    <mergeCell ref="I88:I89"/>
    <mergeCell ref="P88:Q89"/>
    <mergeCell ref="B90:B92"/>
    <mergeCell ref="C90:C92"/>
    <mergeCell ref="D90:D92"/>
    <mergeCell ref="E90:E92"/>
    <mergeCell ref="F90:F92"/>
    <mergeCell ref="G90:G92"/>
    <mergeCell ref="H90:H92"/>
    <mergeCell ref="I90:I92"/>
    <mergeCell ref="B88:B89"/>
    <mergeCell ref="C88:C89"/>
    <mergeCell ref="D88:D89"/>
    <mergeCell ref="E88:E89"/>
    <mergeCell ref="F88:F89"/>
    <mergeCell ref="G88:G89"/>
    <mergeCell ref="B97:B99"/>
    <mergeCell ref="C97:C99"/>
    <mergeCell ref="D97:D99"/>
    <mergeCell ref="E97:E99"/>
    <mergeCell ref="F97:F99"/>
    <mergeCell ref="G97:G99"/>
    <mergeCell ref="H97:H99"/>
    <mergeCell ref="M90:M92"/>
    <mergeCell ref="N90:N92"/>
    <mergeCell ref="I97:I99"/>
    <mergeCell ref="P97:Q99"/>
    <mergeCell ref="P100:Q100"/>
    <mergeCell ref="P101:Q101"/>
    <mergeCell ref="P102:Q102"/>
    <mergeCell ref="P103:Q103"/>
    <mergeCell ref="H93:H96"/>
    <mergeCell ref="I93:I96"/>
    <mergeCell ref="P93:Q96"/>
    <mergeCell ref="P110:Q110"/>
    <mergeCell ref="B112:N112"/>
    <mergeCell ref="D115:E115"/>
    <mergeCell ref="D116:E116"/>
    <mergeCell ref="B119:P119"/>
    <mergeCell ref="B122:N122"/>
    <mergeCell ref="P104:Q104"/>
    <mergeCell ref="P105:Q105"/>
    <mergeCell ref="P106:Q106"/>
    <mergeCell ref="P107:Q107"/>
    <mergeCell ref="P108:Q108"/>
    <mergeCell ref="P109:Q109"/>
    <mergeCell ref="E144:E146"/>
    <mergeCell ref="B149:N149"/>
    <mergeCell ref="J151:L151"/>
    <mergeCell ref="P151:Q151"/>
    <mergeCell ref="B152:B156"/>
    <mergeCell ref="C152:C156"/>
    <mergeCell ref="D152:D156"/>
    <mergeCell ref="E152:E156"/>
    <mergeCell ref="F152:F156"/>
    <mergeCell ref="G152:G156"/>
    <mergeCell ref="B160:B162"/>
    <mergeCell ref="C160:C162"/>
    <mergeCell ref="D160:D162"/>
    <mergeCell ref="E160:E162"/>
    <mergeCell ref="F160:F162"/>
    <mergeCell ref="G160:G162"/>
    <mergeCell ref="H152:H156"/>
    <mergeCell ref="I152:I156"/>
    <mergeCell ref="J152:J155"/>
    <mergeCell ref="H160:H162"/>
    <mergeCell ref="I160:I162"/>
    <mergeCell ref="M160:M162"/>
    <mergeCell ref="N160:N162"/>
    <mergeCell ref="O160:O162"/>
    <mergeCell ref="P160:Q162"/>
    <mergeCell ref="O152:O156"/>
    <mergeCell ref="P152:Q155"/>
    <mergeCell ref="P156:Q156"/>
    <mergeCell ref="K152:K155"/>
    <mergeCell ref="L152:L155"/>
    <mergeCell ref="M152:M156"/>
    <mergeCell ref="O158:O159"/>
    <mergeCell ref="M158:M159"/>
    <mergeCell ref="P163:Q164"/>
    <mergeCell ref="B167:B169"/>
    <mergeCell ref="F167:F169"/>
    <mergeCell ref="E177:E178"/>
    <mergeCell ref="H163:H164"/>
    <mergeCell ref="I163:I164"/>
    <mergeCell ref="J163:J164"/>
    <mergeCell ref="K163:K164"/>
    <mergeCell ref="L163:L164"/>
    <mergeCell ref="B163:B164"/>
    <mergeCell ref="C163:C164"/>
    <mergeCell ref="D163:D164"/>
    <mergeCell ref="E163:E164"/>
    <mergeCell ref="F163:F164"/>
    <mergeCell ref="G163:G164"/>
  </mergeCells>
  <dataValidations count="2">
    <dataValidation type="list" allowBlank="1" showInputMessage="1" showErrorMessage="1" sqref="WVE983094 A65590 IS65590 SO65590 ACK65590 AMG65590 AWC65590 BFY65590 BPU65590 BZQ65590 CJM65590 CTI65590 DDE65590 DNA65590 DWW65590 EGS65590 EQO65590 FAK65590 FKG65590 FUC65590 GDY65590 GNU65590 GXQ65590 HHM65590 HRI65590 IBE65590 ILA65590 IUW65590 JES65590 JOO65590 JYK65590 KIG65590 KSC65590 LBY65590 LLU65590 LVQ65590 MFM65590 MPI65590 MZE65590 NJA65590 NSW65590 OCS65590 OMO65590 OWK65590 PGG65590 PQC65590 PZY65590 QJU65590 QTQ65590 RDM65590 RNI65590 RXE65590 SHA65590 SQW65590 TAS65590 TKO65590 TUK65590 UEG65590 UOC65590 UXY65590 VHU65590 VRQ65590 WBM65590 WLI65590 WVE65590 A131126 IS131126 SO131126 ACK131126 AMG131126 AWC131126 BFY131126 BPU131126 BZQ131126 CJM131126 CTI131126 DDE131126 DNA131126 DWW131126 EGS131126 EQO131126 FAK131126 FKG131126 FUC131126 GDY131126 GNU131126 GXQ131126 HHM131126 HRI131126 IBE131126 ILA131126 IUW131126 JES131126 JOO131126 JYK131126 KIG131126 KSC131126 LBY131126 LLU131126 LVQ131126 MFM131126 MPI131126 MZE131126 NJA131126 NSW131126 OCS131126 OMO131126 OWK131126 PGG131126 PQC131126 PZY131126 QJU131126 QTQ131126 RDM131126 RNI131126 RXE131126 SHA131126 SQW131126 TAS131126 TKO131126 TUK131126 UEG131126 UOC131126 UXY131126 VHU131126 VRQ131126 WBM131126 WLI131126 WVE131126 A196662 IS196662 SO196662 ACK196662 AMG196662 AWC196662 BFY196662 BPU196662 BZQ196662 CJM196662 CTI196662 DDE196662 DNA196662 DWW196662 EGS196662 EQO196662 FAK196662 FKG196662 FUC196662 GDY196662 GNU196662 GXQ196662 HHM196662 HRI196662 IBE196662 ILA196662 IUW196662 JES196662 JOO196662 JYK196662 KIG196662 KSC196662 LBY196662 LLU196662 LVQ196662 MFM196662 MPI196662 MZE196662 NJA196662 NSW196662 OCS196662 OMO196662 OWK196662 PGG196662 PQC196662 PZY196662 QJU196662 QTQ196662 RDM196662 RNI196662 RXE196662 SHA196662 SQW196662 TAS196662 TKO196662 TUK196662 UEG196662 UOC196662 UXY196662 VHU196662 VRQ196662 WBM196662 WLI196662 WVE196662 A262198 IS262198 SO262198 ACK262198 AMG262198 AWC262198 BFY262198 BPU262198 BZQ262198 CJM262198 CTI262198 DDE262198 DNA262198 DWW262198 EGS262198 EQO262198 FAK262198 FKG262198 FUC262198 GDY262198 GNU262198 GXQ262198 HHM262198 HRI262198 IBE262198 ILA262198 IUW262198 JES262198 JOO262198 JYK262198 KIG262198 KSC262198 LBY262198 LLU262198 LVQ262198 MFM262198 MPI262198 MZE262198 NJA262198 NSW262198 OCS262198 OMO262198 OWK262198 PGG262198 PQC262198 PZY262198 QJU262198 QTQ262198 RDM262198 RNI262198 RXE262198 SHA262198 SQW262198 TAS262198 TKO262198 TUK262198 UEG262198 UOC262198 UXY262198 VHU262198 VRQ262198 WBM262198 WLI262198 WVE262198 A327734 IS327734 SO327734 ACK327734 AMG327734 AWC327734 BFY327734 BPU327734 BZQ327734 CJM327734 CTI327734 DDE327734 DNA327734 DWW327734 EGS327734 EQO327734 FAK327734 FKG327734 FUC327734 GDY327734 GNU327734 GXQ327734 HHM327734 HRI327734 IBE327734 ILA327734 IUW327734 JES327734 JOO327734 JYK327734 KIG327734 KSC327734 LBY327734 LLU327734 LVQ327734 MFM327734 MPI327734 MZE327734 NJA327734 NSW327734 OCS327734 OMO327734 OWK327734 PGG327734 PQC327734 PZY327734 QJU327734 QTQ327734 RDM327734 RNI327734 RXE327734 SHA327734 SQW327734 TAS327734 TKO327734 TUK327734 UEG327734 UOC327734 UXY327734 VHU327734 VRQ327734 WBM327734 WLI327734 WVE327734 A393270 IS393270 SO393270 ACK393270 AMG393270 AWC393270 BFY393270 BPU393270 BZQ393270 CJM393270 CTI393270 DDE393270 DNA393270 DWW393270 EGS393270 EQO393270 FAK393270 FKG393270 FUC393270 GDY393270 GNU393270 GXQ393270 HHM393270 HRI393270 IBE393270 ILA393270 IUW393270 JES393270 JOO393270 JYK393270 KIG393270 KSC393270 LBY393270 LLU393270 LVQ393270 MFM393270 MPI393270 MZE393270 NJA393270 NSW393270 OCS393270 OMO393270 OWK393270 PGG393270 PQC393270 PZY393270 QJU393270 QTQ393270 RDM393270 RNI393270 RXE393270 SHA393270 SQW393270 TAS393270 TKO393270 TUK393270 UEG393270 UOC393270 UXY393270 VHU393270 VRQ393270 WBM393270 WLI393270 WVE393270 A458806 IS458806 SO458806 ACK458806 AMG458806 AWC458806 BFY458806 BPU458806 BZQ458806 CJM458806 CTI458806 DDE458806 DNA458806 DWW458806 EGS458806 EQO458806 FAK458806 FKG458806 FUC458806 GDY458806 GNU458806 GXQ458806 HHM458806 HRI458806 IBE458806 ILA458806 IUW458806 JES458806 JOO458806 JYK458806 KIG458806 KSC458806 LBY458806 LLU458806 LVQ458806 MFM458806 MPI458806 MZE458806 NJA458806 NSW458806 OCS458806 OMO458806 OWK458806 PGG458806 PQC458806 PZY458806 QJU458806 QTQ458806 RDM458806 RNI458806 RXE458806 SHA458806 SQW458806 TAS458806 TKO458806 TUK458806 UEG458806 UOC458806 UXY458806 VHU458806 VRQ458806 WBM458806 WLI458806 WVE458806 A524342 IS524342 SO524342 ACK524342 AMG524342 AWC524342 BFY524342 BPU524342 BZQ524342 CJM524342 CTI524342 DDE524342 DNA524342 DWW524342 EGS524342 EQO524342 FAK524342 FKG524342 FUC524342 GDY524342 GNU524342 GXQ524342 HHM524342 HRI524342 IBE524342 ILA524342 IUW524342 JES524342 JOO524342 JYK524342 KIG524342 KSC524342 LBY524342 LLU524342 LVQ524342 MFM524342 MPI524342 MZE524342 NJA524342 NSW524342 OCS524342 OMO524342 OWK524342 PGG524342 PQC524342 PZY524342 QJU524342 QTQ524342 RDM524342 RNI524342 RXE524342 SHA524342 SQW524342 TAS524342 TKO524342 TUK524342 UEG524342 UOC524342 UXY524342 VHU524342 VRQ524342 WBM524342 WLI524342 WVE524342 A589878 IS589878 SO589878 ACK589878 AMG589878 AWC589878 BFY589878 BPU589878 BZQ589878 CJM589878 CTI589878 DDE589878 DNA589878 DWW589878 EGS589878 EQO589878 FAK589878 FKG589878 FUC589878 GDY589878 GNU589878 GXQ589878 HHM589878 HRI589878 IBE589878 ILA589878 IUW589878 JES589878 JOO589878 JYK589878 KIG589878 KSC589878 LBY589878 LLU589878 LVQ589878 MFM589878 MPI589878 MZE589878 NJA589878 NSW589878 OCS589878 OMO589878 OWK589878 PGG589878 PQC589878 PZY589878 QJU589878 QTQ589878 RDM589878 RNI589878 RXE589878 SHA589878 SQW589878 TAS589878 TKO589878 TUK589878 UEG589878 UOC589878 UXY589878 VHU589878 VRQ589878 WBM589878 WLI589878 WVE589878 A655414 IS655414 SO655414 ACK655414 AMG655414 AWC655414 BFY655414 BPU655414 BZQ655414 CJM655414 CTI655414 DDE655414 DNA655414 DWW655414 EGS655414 EQO655414 FAK655414 FKG655414 FUC655414 GDY655414 GNU655414 GXQ655414 HHM655414 HRI655414 IBE655414 ILA655414 IUW655414 JES655414 JOO655414 JYK655414 KIG655414 KSC655414 LBY655414 LLU655414 LVQ655414 MFM655414 MPI655414 MZE655414 NJA655414 NSW655414 OCS655414 OMO655414 OWK655414 PGG655414 PQC655414 PZY655414 QJU655414 QTQ655414 RDM655414 RNI655414 RXE655414 SHA655414 SQW655414 TAS655414 TKO655414 TUK655414 UEG655414 UOC655414 UXY655414 VHU655414 VRQ655414 WBM655414 WLI655414 WVE655414 A720950 IS720950 SO720950 ACK720950 AMG720950 AWC720950 BFY720950 BPU720950 BZQ720950 CJM720950 CTI720950 DDE720950 DNA720950 DWW720950 EGS720950 EQO720950 FAK720950 FKG720950 FUC720950 GDY720950 GNU720950 GXQ720950 HHM720950 HRI720950 IBE720950 ILA720950 IUW720950 JES720950 JOO720950 JYK720950 KIG720950 KSC720950 LBY720950 LLU720950 LVQ720950 MFM720950 MPI720950 MZE720950 NJA720950 NSW720950 OCS720950 OMO720950 OWK720950 PGG720950 PQC720950 PZY720950 QJU720950 QTQ720950 RDM720950 RNI720950 RXE720950 SHA720950 SQW720950 TAS720950 TKO720950 TUK720950 UEG720950 UOC720950 UXY720950 VHU720950 VRQ720950 WBM720950 WLI720950 WVE720950 A786486 IS786486 SO786486 ACK786486 AMG786486 AWC786486 BFY786486 BPU786486 BZQ786486 CJM786486 CTI786486 DDE786486 DNA786486 DWW786486 EGS786486 EQO786486 FAK786486 FKG786486 FUC786486 GDY786486 GNU786486 GXQ786486 HHM786486 HRI786486 IBE786486 ILA786486 IUW786486 JES786486 JOO786486 JYK786486 KIG786486 KSC786486 LBY786486 LLU786486 LVQ786486 MFM786486 MPI786486 MZE786486 NJA786486 NSW786486 OCS786486 OMO786486 OWK786486 PGG786486 PQC786486 PZY786486 QJU786486 QTQ786486 RDM786486 RNI786486 RXE786486 SHA786486 SQW786486 TAS786486 TKO786486 TUK786486 UEG786486 UOC786486 UXY786486 VHU786486 VRQ786486 WBM786486 WLI786486 WVE786486 A852022 IS852022 SO852022 ACK852022 AMG852022 AWC852022 BFY852022 BPU852022 BZQ852022 CJM852022 CTI852022 DDE852022 DNA852022 DWW852022 EGS852022 EQO852022 FAK852022 FKG852022 FUC852022 GDY852022 GNU852022 GXQ852022 HHM852022 HRI852022 IBE852022 ILA852022 IUW852022 JES852022 JOO852022 JYK852022 KIG852022 KSC852022 LBY852022 LLU852022 LVQ852022 MFM852022 MPI852022 MZE852022 NJA852022 NSW852022 OCS852022 OMO852022 OWK852022 PGG852022 PQC852022 PZY852022 QJU852022 QTQ852022 RDM852022 RNI852022 RXE852022 SHA852022 SQW852022 TAS852022 TKO852022 TUK852022 UEG852022 UOC852022 UXY852022 VHU852022 VRQ852022 WBM852022 WLI852022 WVE852022 A917558 IS917558 SO917558 ACK917558 AMG917558 AWC917558 BFY917558 BPU917558 BZQ917558 CJM917558 CTI917558 DDE917558 DNA917558 DWW917558 EGS917558 EQO917558 FAK917558 FKG917558 FUC917558 GDY917558 GNU917558 GXQ917558 HHM917558 HRI917558 IBE917558 ILA917558 IUW917558 JES917558 JOO917558 JYK917558 KIG917558 KSC917558 LBY917558 LLU917558 LVQ917558 MFM917558 MPI917558 MZE917558 NJA917558 NSW917558 OCS917558 OMO917558 OWK917558 PGG917558 PQC917558 PZY917558 QJU917558 QTQ917558 RDM917558 RNI917558 RXE917558 SHA917558 SQW917558 TAS917558 TKO917558 TUK917558 UEG917558 UOC917558 UXY917558 VHU917558 VRQ917558 WBM917558 WLI917558 WVE917558 A983094 IS983094 SO983094 ACK983094 AMG983094 AWC983094 BFY983094 BPU983094 BZQ983094 CJM983094 CTI983094 DDE983094 DNA983094 DWW983094 EGS983094 EQO983094 FAK983094 FKG983094 FUC983094 GDY983094 GNU983094 GXQ983094 HHM983094 HRI983094 IBE983094 ILA983094 IUW983094 JES983094 JOO983094 JYK983094 KIG983094 KSC983094 LBY983094 LLU983094 LVQ983094 MFM983094 MPI983094 MZE983094 NJA983094 NSW983094 OCS983094 OMO983094 OWK983094 PGG983094 PQC983094 PZY983094 QJU983094 QTQ983094 RDM983094 RNI983094 RXE983094 SHA983094 SQW983094 TAS983094 TKO983094 TUK983094 UEG983094 UOC983094 UXY983094 VHU983094 VRQ983094 WBM983094 WLI98309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94 WLL983094 C65590 IV65590 SR65590 ACN65590 AMJ65590 AWF65590 BGB65590 BPX65590 BZT65590 CJP65590 CTL65590 DDH65590 DND65590 DWZ65590 EGV65590 EQR65590 FAN65590 FKJ65590 FUF65590 GEB65590 GNX65590 GXT65590 HHP65590 HRL65590 IBH65590 ILD65590 IUZ65590 JEV65590 JOR65590 JYN65590 KIJ65590 KSF65590 LCB65590 LLX65590 LVT65590 MFP65590 MPL65590 MZH65590 NJD65590 NSZ65590 OCV65590 OMR65590 OWN65590 PGJ65590 PQF65590 QAB65590 QJX65590 QTT65590 RDP65590 RNL65590 RXH65590 SHD65590 SQZ65590 TAV65590 TKR65590 TUN65590 UEJ65590 UOF65590 UYB65590 VHX65590 VRT65590 WBP65590 WLL65590 WVH65590 C131126 IV131126 SR131126 ACN131126 AMJ131126 AWF131126 BGB131126 BPX131126 BZT131126 CJP131126 CTL131126 DDH131126 DND131126 DWZ131126 EGV131126 EQR131126 FAN131126 FKJ131126 FUF131126 GEB131126 GNX131126 GXT131126 HHP131126 HRL131126 IBH131126 ILD131126 IUZ131126 JEV131126 JOR131126 JYN131126 KIJ131126 KSF131126 LCB131126 LLX131126 LVT131126 MFP131126 MPL131126 MZH131126 NJD131126 NSZ131126 OCV131126 OMR131126 OWN131126 PGJ131126 PQF131126 QAB131126 QJX131126 QTT131126 RDP131126 RNL131126 RXH131126 SHD131126 SQZ131126 TAV131126 TKR131126 TUN131126 UEJ131126 UOF131126 UYB131126 VHX131126 VRT131126 WBP131126 WLL131126 WVH131126 C196662 IV196662 SR196662 ACN196662 AMJ196662 AWF196662 BGB196662 BPX196662 BZT196662 CJP196662 CTL196662 DDH196662 DND196662 DWZ196662 EGV196662 EQR196662 FAN196662 FKJ196662 FUF196662 GEB196662 GNX196662 GXT196662 HHP196662 HRL196662 IBH196662 ILD196662 IUZ196662 JEV196662 JOR196662 JYN196662 KIJ196662 KSF196662 LCB196662 LLX196662 LVT196662 MFP196662 MPL196662 MZH196662 NJD196662 NSZ196662 OCV196662 OMR196662 OWN196662 PGJ196662 PQF196662 QAB196662 QJX196662 QTT196662 RDP196662 RNL196662 RXH196662 SHD196662 SQZ196662 TAV196662 TKR196662 TUN196662 UEJ196662 UOF196662 UYB196662 VHX196662 VRT196662 WBP196662 WLL196662 WVH196662 C262198 IV262198 SR262198 ACN262198 AMJ262198 AWF262198 BGB262198 BPX262198 BZT262198 CJP262198 CTL262198 DDH262198 DND262198 DWZ262198 EGV262198 EQR262198 FAN262198 FKJ262198 FUF262198 GEB262198 GNX262198 GXT262198 HHP262198 HRL262198 IBH262198 ILD262198 IUZ262198 JEV262198 JOR262198 JYN262198 KIJ262198 KSF262198 LCB262198 LLX262198 LVT262198 MFP262198 MPL262198 MZH262198 NJD262198 NSZ262198 OCV262198 OMR262198 OWN262198 PGJ262198 PQF262198 QAB262198 QJX262198 QTT262198 RDP262198 RNL262198 RXH262198 SHD262198 SQZ262198 TAV262198 TKR262198 TUN262198 UEJ262198 UOF262198 UYB262198 VHX262198 VRT262198 WBP262198 WLL262198 WVH262198 C327734 IV327734 SR327734 ACN327734 AMJ327734 AWF327734 BGB327734 BPX327734 BZT327734 CJP327734 CTL327734 DDH327734 DND327734 DWZ327734 EGV327734 EQR327734 FAN327734 FKJ327734 FUF327734 GEB327734 GNX327734 GXT327734 HHP327734 HRL327734 IBH327734 ILD327734 IUZ327734 JEV327734 JOR327734 JYN327734 KIJ327734 KSF327734 LCB327734 LLX327734 LVT327734 MFP327734 MPL327734 MZH327734 NJD327734 NSZ327734 OCV327734 OMR327734 OWN327734 PGJ327734 PQF327734 QAB327734 QJX327734 QTT327734 RDP327734 RNL327734 RXH327734 SHD327734 SQZ327734 TAV327734 TKR327734 TUN327734 UEJ327734 UOF327734 UYB327734 VHX327734 VRT327734 WBP327734 WLL327734 WVH327734 C393270 IV393270 SR393270 ACN393270 AMJ393270 AWF393270 BGB393270 BPX393270 BZT393270 CJP393270 CTL393270 DDH393270 DND393270 DWZ393270 EGV393270 EQR393270 FAN393270 FKJ393270 FUF393270 GEB393270 GNX393270 GXT393270 HHP393270 HRL393270 IBH393270 ILD393270 IUZ393270 JEV393270 JOR393270 JYN393270 KIJ393270 KSF393270 LCB393270 LLX393270 LVT393270 MFP393270 MPL393270 MZH393270 NJD393270 NSZ393270 OCV393270 OMR393270 OWN393270 PGJ393270 PQF393270 QAB393270 QJX393270 QTT393270 RDP393270 RNL393270 RXH393270 SHD393270 SQZ393270 TAV393270 TKR393270 TUN393270 UEJ393270 UOF393270 UYB393270 VHX393270 VRT393270 WBP393270 WLL393270 WVH393270 C458806 IV458806 SR458806 ACN458806 AMJ458806 AWF458806 BGB458806 BPX458806 BZT458806 CJP458806 CTL458806 DDH458806 DND458806 DWZ458806 EGV458806 EQR458806 FAN458806 FKJ458806 FUF458806 GEB458806 GNX458806 GXT458806 HHP458806 HRL458806 IBH458806 ILD458806 IUZ458806 JEV458806 JOR458806 JYN458806 KIJ458806 KSF458806 LCB458806 LLX458806 LVT458806 MFP458806 MPL458806 MZH458806 NJD458806 NSZ458806 OCV458806 OMR458806 OWN458806 PGJ458806 PQF458806 QAB458806 QJX458806 QTT458806 RDP458806 RNL458806 RXH458806 SHD458806 SQZ458806 TAV458806 TKR458806 TUN458806 UEJ458806 UOF458806 UYB458806 VHX458806 VRT458806 WBP458806 WLL458806 WVH458806 C524342 IV524342 SR524342 ACN524342 AMJ524342 AWF524342 BGB524342 BPX524342 BZT524342 CJP524342 CTL524342 DDH524342 DND524342 DWZ524342 EGV524342 EQR524342 FAN524342 FKJ524342 FUF524342 GEB524342 GNX524342 GXT524342 HHP524342 HRL524342 IBH524342 ILD524342 IUZ524342 JEV524342 JOR524342 JYN524342 KIJ524342 KSF524342 LCB524342 LLX524342 LVT524342 MFP524342 MPL524342 MZH524342 NJD524342 NSZ524342 OCV524342 OMR524342 OWN524342 PGJ524342 PQF524342 QAB524342 QJX524342 QTT524342 RDP524342 RNL524342 RXH524342 SHD524342 SQZ524342 TAV524342 TKR524342 TUN524342 UEJ524342 UOF524342 UYB524342 VHX524342 VRT524342 WBP524342 WLL524342 WVH524342 C589878 IV589878 SR589878 ACN589878 AMJ589878 AWF589878 BGB589878 BPX589878 BZT589878 CJP589878 CTL589878 DDH589878 DND589878 DWZ589878 EGV589878 EQR589878 FAN589878 FKJ589878 FUF589878 GEB589878 GNX589878 GXT589878 HHP589878 HRL589878 IBH589878 ILD589878 IUZ589878 JEV589878 JOR589878 JYN589878 KIJ589878 KSF589878 LCB589878 LLX589878 LVT589878 MFP589878 MPL589878 MZH589878 NJD589878 NSZ589878 OCV589878 OMR589878 OWN589878 PGJ589878 PQF589878 QAB589878 QJX589878 QTT589878 RDP589878 RNL589878 RXH589878 SHD589878 SQZ589878 TAV589878 TKR589878 TUN589878 UEJ589878 UOF589878 UYB589878 VHX589878 VRT589878 WBP589878 WLL589878 WVH589878 C655414 IV655414 SR655414 ACN655414 AMJ655414 AWF655414 BGB655414 BPX655414 BZT655414 CJP655414 CTL655414 DDH655414 DND655414 DWZ655414 EGV655414 EQR655414 FAN655414 FKJ655414 FUF655414 GEB655414 GNX655414 GXT655414 HHP655414 HRL655414 IBH655414 ILD655414 IUZ655414 JEV655414 JOR655414 JYN655414 KIJ655414 KSF655414 LCB655414 LLX655414 LVT655414 MFP655414 MPL655414 MZH655414 NJD655414 NSZ655414 OCV655414 OMR655414 OWN655414 PGJ655414 PQF655414 QAB655414 QJX655414 QTT655414 RDP655414 RNL655414 RXH655414 SHD655414 SQZ655414 TAV655414 TKR655414 TUN655414 UEJ655414 UOF655414 UYB655414 VHX655414 VRT655414 WBP655414 WLL655414 WVH655414 C720950 IV720950 SR720950 ACN720950 AMJ720950 AWF720950 BGB720950 BPX720950 BZT720950 CJP720950 CTL720950 DDH720950 DND720950 DWZ720950 EGV720950 EQR720950 FAN720950 FKJ720950 FUF720950 GEB720950 GNX720950 GXT720950 HHP720950 HRL720950 IBH720950 ILD720950 IUZ720950 JEV720950 JOR720950 JYN720950 KIJ720950 KSF720950 LCB720950 LLX720950 LVT720950 MFP720950 MPL720950 MZH720950 NJD720950 NSZ720950 OCV720950 OMR720950 OWN720950 PGJ720950 PQF720950 QAB720950 QJX720950 QTT720950 RDP720950 RNL720950 RXH720950 SHD720950 SQZ720950 TAV720950 TKR720950 TUN720950 UEJ720950 UOF720950 UYB720950 VHX720950 VRT720950 WBP720950 WLL720950 WVH720950 C786486 IV786486 SR786486 ACN786486 AMJ786486 AWF786486 BGB786486 BPX786486 BZT786486 CJP786486 CTL786486 DDH786486 DND786486 DWZ786486 EGV786486 EQR786486 FAN786486 FKJ786486 FUF786486 GEB786486 GNX786486 GXT786486 HHP786486 HRL786486 IBH786486 ILD786486 IUZ786486 JEV786486 JOR786486 JYN786486 KIJ786486 KSF786486 LCB786486 LLX786486 LVT786486 MFP786486 MPL786486 MZH786486 NJD786486 NSZ786486 OCV786486 OMR786486 OWN786486 PGJ786486 PQF786486 QAB786486 QJX786486 QTT786486 RDP786486 RNL786486 RXH786486 SHD786486 SQZ786486 TAV786486 TKR786486 TUN786486 UEJ786486 UOF786486 UYB786486 VHX786486 VRT786486 WBP786486 WLL786486 WVH786486 C852022 IV852022 SR852022 ACN852022 AMJ852022 AWF852022 BGB852022 BPX852022 BZT852022 CJP852022 CTL852022 DDH852022 DND852022 DWZ852022 EGV852022 EQR852022 FAN852022 FKJ852022 FUF852022 GEB852022 GNX852022 GXT852022 HHP852022 HRL852022 IBH852022 ILD852022 IUZ852022 JEV852022 JOR852022 JYN852022 KIJ852022 KSF852022 LCB852022 LLX852022 LVT852022 MFP852022 MPL852022 MZH852022 NJD852022 NSZ852022 OCV852022 OMR852022 OWN852022 PGJ852022 PQF852022 QAB852022 QJX852022 QTT852022 RDP852022 RNL852022 RXH852022 SHD852022 SQZ852022 TAV852022 TKR852022 TUN852022 UEJ852022 UOF852022 UYB852022 VHX852022 VRT852022 WBP852022 WLL852022 WVH852022 C917558 IV917558 SR917558 ACN917558 AMJ917558 AWF917558 BGB917558 BPX917558 BZT917558 CJP917558 CTL917558 DDH917558 DND917558 DWZ917558 EGV917558 EQR917558 FAN917558 FKJ917558 FUF917558 GEB917558 GNX917558 GXT917558 HHP917558 HRL917558 IBH917558 ILD917558 IUZ917558 JEV917558 JOR917558 JYN917558 KIJ917558 KSF917558 LCB917558 LLX917558 LVT917558 MFP917558 MPL917558 MZH917558 NJD917558 NSZ917558 OCV917558 OMR917558 OWN917558 PGJ917558 PQF917558 QAB917558 QJX917558 QTT917558 RDP917558 RNL917558 RXH917558 SHD917558 SQZ917558 TAV917558 TKR917558 TUN917558 UEJ917558 UOF917558 UYB917558 VHX917558 VRT917558 WBP917558 WLL917558 WVH917558 C983094 IV983094 SR983094 ACN983094 AMJ983094 AWF983094 BGB983094 BPX983094 BZT983094 CJP983094 CTL983094 DDH983094 DND983094 DWZ983094 EGV983094 EQR983094 FAN983094 FKJ983094 FUF983094 GEB983094 GNX983094 GXT983094 HHP983094 HRL983094 IBH983094 ILD983094 IUZ983094 JEV983094 JOR983094 JYN983094 KIJ983094 KSF983094 LCB983094 LLX983094 LVT983094 MFP983094 MPL983094 MZH983094 NJD983094 NSZ983094 OCV983094 OMR983094 OWN983094 PGJ983094 PQF983094 QAB983094 QJX983094 QTT983094 RDP983094 RNL983094 RXH983094 SHD983094 SQZ983094 TAV983094 TKR983094 TUN983094 UEJ983094 UOF983094 UYB983094 VHX983094 VRT983094 WBP98309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1"/>
  <sheetViews>
    <sheetView topLeftCell="A10" zoomScale="60" zoomScaleNormal="60" workbookViewId="0">
      <selection activeCell="E32" sqref="E32"/>
    </sheetView>
  </sheetViews>
  <sheetFormatPr baseColWidth="10" defaultRowHeight="15" x14ac:dyDescent="0.25"/>
  <cols>
    <col min="1" max="1" width="3.140625" style="1" bestFit="1" customWidth="1"/>
    <col min="2" max="2" width="41.42578125" style="1" customWidth="1"/>
    <col min="3" max="3" width="37.42578125" style="1" customWidth="1"/>
    <col min="4" max="4" width="21.5703125" style="1" customWidth="1"/>
    <col min="5" max="5" width="20.28515625" style="1" customWidth="1"/>
    <col min="6" max="6" width="53" style="1" customWidth="1"/>
    <col min="7" max="7" width="27.140625" style="1" customWidth="1"/>
    <col min="8" max="8" width="22.5703125" style="1" customWidth="1"/>
    <col min="9" max="9" width="24" style="1" customWidth="1"/>
    <col min="10" max="10" width="29.7109375" style="1" customWidth="1"/>
    <col min="11" max="11" width="44.42578125" style="1" customWidth="1"/>
    <col min="12" max="12" width="38.85546875" style="1" customWidth="1"/>
    <col min="13" max="13" width="17.7109375" style="1" customWidth="1"/>
    <col min="14" max="14" width="16.7109375" style="1" customWidth="1"/>
    <col min="15" max="15" width="22.5703125" style="1" customWidth="1"/>
    <col min="16" max="16" width="17.140625" style="1" customWidth="1"/>
    <col min="17" max="17" width="21.7109375" style="1" customWidth="1"/>
    <col min="18" max="18" width="9.42578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485</v>
      </c>
      <c r="D6" s="1425"/>
      <c r="E6" s="1425"/>
      <c r="F6" s="1425"/>
      <c r="G6" s="1425"/>
      <c r="H6" s="1425"/>
      <c r="I6" s="1425"/>
      <c r="J6" s="1425"/>
      <c r="K6" s="1425"/>
      <c r="L6" s="1425"/>
      <c r="M6" s="1425"/>
      <c r="N6" s="1426"/>
    </row>
    <row r="7" spans="2:16" ht="16.5" thickBot="1" x14ac:dyDescent="0.3">
      <c r="B7" s="3" t="s">
        <v>4</v>
      </c>
      <c r="C7" s="1425"/>
      <c r="D7" s="1425"/>
      <c r="E7" s="1425"/>
      <c r="F7" s="1425"/>
      <c r="G7" s="1425"/>
      <c r="H7" s="1425"/>
      <c r="I7" s="1425"/>
      <c r="J7" s="1425"/>
      <c r="K7" s="1425"/>
      <c r="L7" s="1425"/>
      <c r="M7" s="1425"/>
      <c r="N7" s="1426"/>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25</v>
      </c>
      <c r="D10" s="1415"/>
      <c r="E10" s="1416"/>
      <c r="F10" s="4"/>
      <c r="G10" s="4"/>
      <c r="H10" s="4"/>
      <c r="I10" s="4"/>
      <c r="J10" s="4"/>
      <c r="K10" s="4"/>
      <c r="L10" s="4"/>
      <c r="M10" s="4"/>
      <c r="N10" s="5"/>
    </row>
    <row r="11" spans="2:16" ht="16.5" thickBot="1" x14ac:dyDescent="0.3">
      <c r="B11" s="6" t="s">
        <v>10</v>
      </c>
      <c r="C11" s="281">
        <v>41982</v>
      </c>
      <c r="D11" s="724"/>
      <c r="E11" s="724"/>
      <c r="F11" s="724"/>
      <c r="G11" s="724"/>
      <c r="H11" s="724"/>
      <c r="I11" s="724"/>
      <c r="J11" s="724"/>
      <c r="K11" s="724"/>
      <c r="L11" s="724"/>
      <c r="M11" s="724"/>
      <c r="N11" s="725"/>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30" x14ac:dyDescent="0.25">
      <c r="B14" s="1417" t="s">
        <v>11</v>
      </c>
      <c r="C14" s="1417"/>
      <c r="D14" s="720" t="s">
        <v>12</v>
      </c>
      <c r="E14" s="720" t="s">
        <v>13</v>
      </c>
      <c r="F14" s="720" t="s">
        <v>14</v>
      </c>
      <c r="G14" s="16"/>
      <c r="I14" s="17"/>
      <c r="J14" s="17"/>
      <c r="K14" s="17"/>
      <c r="L14" s="17"/>
      <c r="M14" s="17"/>
      <c r="N14" s="14"/>
    </row>
    <row r="15" spans="2:16" x14ac:dyDescent="0.25">
      <c r="B15" s="1417"/>
      <c r="C15" s="1417"/>
      <c r="D15" s="720">
        <v>25</v>
      </c>
      <c r="E15" s="700">
        <v>2401523150</v>
      </c>
      <c r="F15" s="282">
        <v>1150</v>
      </c>
      <c r="G15" s="20"/>
      <c r="I15" s="21"/>
      <c r="J15" s="21"/>
      <c r="K15" s="21"/>
      <c r="L15" s="21"/>
      <c r="M15" s="21"/>
      <c r="N15" s="14"/>
    </row>
    <row r="16" spans="2:16" x14ac:dyDescent="0.25">
      <c r="B16" s="1417"/>
      <c r="C16" s="1417"/>
      <c r="D16" s="720"/>
      <c r="E16" s="26"/>
      <c r="F16" s="282"/>
      <c r="G16" s="20"/>
      <c r="I16" s="21"/>
      <c r="J16" s="21"/>
      <c r="K16" s="21"/>
      <c r="L16" s="21"/>
      <c r="M16" s="21"/>
      <c r="N16" s="14"/>
    </row>
    <row r="17" spans="1:14" x14ac:dyDescent="0.25">
      <c r="B17" s="1417"/>
      <c r="C17" s="1417"/>
      <c r="D17" s="720"/>
      <c r="E17" s="26"/>
      <c r="F17" s="282"/>
      <c r="G17" s="20"/>
      <c r="I17" s="21"/>
      <c r="J17" s="21"/>
      <c r="K17" s="21"/>
      <c r="L17" s="21"/>
      <c r="M17" s="21"/>
      <c r="N17" s="14"/>
    </row>
    <row r="18" spans="1:14" x14ac:dyDescent="0.25">
      <c r="B18" s="1417"/>
      <c r="C18" s="1417"/>
      <c r="D18" s="720"/>
      <c r="E18" s="283"/>
      <c r="F18" s="282"/>
      <c r="G18" s="20"/>
      <c r="H18" s="23"/>
      <c r="I18" s="21"/>
      <c r="J18" s="21"/>
      <c r="K18" s="21"/>
      <c r="L18" s="21"/>
      <c r="M18" s="21"/>
      <c r="N18" s="24"/>
    </row>
    <row r="19" spans="1:14" x14ac:dyDescent="0.25">
      <c r="B19" s="1417"/>
      <c r="C19" s="1417"/>
      <c r="D19" s="720"/>
      <c r="E19" s="283"/>
      <c r="F19" s="282"/>
      <c r="G19" s="20"/>
      <c r="H19" s="23"/>
      <c r="I19" s="25"/>
      <c r="J19" s="25"/>
      <c r="K19" s="25"/>
      <c r="L19" s="25"/>
      <c r="M19" s="25"/>
      <c r="N19" s="24"/>
    </row>
    <row r="20" spans="1:14" x14ac:dyDescent="0.25">
      <c r="B20" s="1417"/>
      <c r="C20" s="1417"/>
      <c r="D20" s="720"/>
      <c r="E20" s="283"/>
      <c r="F20" s="282"/>
      <c r="G20" s="20"/>
      <c r="H20" s="23"/>
      <c r="I20" s="13"/>
      <c r="J20" s="13"/>
      <c r="K20" s="13"/>
      <c r="L20" s="13"/>
      <c r="M20" s="13"/>
      <c r="N20" s="24"/>
    </row>
    <row r="21" spans="1:14" x14ac:dyDescent="0.25">
      <c r="B21" s="1417"/>
      <c r="C21" s="1417"/>
      <c r="D21" s="720"/>
      <c r="E21" s="283"/>
      <c r="F21" s="282"/>
      <c r="G21" s="20"/>
      <c r="H21" s="23"/>
      <c r="I21" s="13"/>
      <c r="J21" s="13"/>
      <c r="K21" s="13"/>
      <c r="L21" s="13"/>
      <c r="M21" s="13"/>
      <c r="N21" s="24"/>
    </row>
    <row r="22" spans="1:14" ht="15.75" thickBot="1" x14ac:dyDescent="0.3">
      <c r="B22" s="1418" t="s">
        <v>15</v>
      </c>
      <c r="C22" s="1419"/>
      <c r="D22" s="720">
        <v>25</v>
      </c>
      <c r="E22" s="700">
        <v>2401523150</v>
      </c>
      <c r="F22" s="282">
        <v>1150</v>
      </c>
      <c r="G22" s="20"/>
      <c r="H22" s="23"/>
      <c r="I22" s="13"/>
      <c r="J22" s="13"/>
      <c r="K22" s="13"/>
      <c r="L22" s="13"/>
      <c r="M22" s="13"/>
      <c r="N22" s="24"/>
    </row>
    <row r="23" spans="1:14" ht="30.75" thickBot="1" x14ac:dyDescent="0.3">
      <c r="A23" s="27"/>
      <c r="B23" s="28" t="s">
        <v>16</v>
      </c>
      <c r="C23" s="28" t="s">
        <v>17</v>
      </c>
      <c r="E23" s="17"/>
      <c r="F23" s="284"/>
      <c r="G23" s="17"/>
      <c r="H23" s="17"/>
      <c r="I23" s="29"/>
      <c r="J23" s="29"/>
      <c r="K23" s="29"/>
      <c r="L23" s="29"/>
      <c r="M23" s="29"/>
    </row>
    <row r="24" spans="1:14" ht="15.75" thickBot="1" x14ac:dyDescent="0.3">
      <c r="A24" s="30">
        <v>1</v>
      </c>
      <c r="C24" s="285">
        <v>920</v>
      </c>
      <c r="D24" s="32"/>
      <c r="E24" s="286"/>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22"/>
      <c r="D30" s="287" t="s">
        <v>23</v>
      </c>
      <c r="E30"/>
      <c r="F30"/>
      <c r="G30"/>
      <c r="H30"/>
      <c r="I30" s="13"/>
      <c r="J30" s="13"/>
      <c r="K30" s="13"/>
      <c r="L30" s="13"/>
      <c r="M30" s="13"/>
      <c r="N30" s="14"/>
    </row>
    <row r="31" spans="1:14" x14ac:dyDescent="0.25">
      <c r="A31" s="36"/>
      <c r="B31" s="41" t="s">
        <v>24</v>
      </c>
      <c r="C31" s="722"/>
      <c r="D31" s="287" t="s">
        <v>23</v>
      </c>
      <c r="E31"/>
      <c r="F31"/>
      <c r="G31"/>
      <c r="H31"/>
      <c r="I31" s="13"/>
      <c r="J31" s="13"/>
      <c r="K31" s="13"/>
      <c r="L31" s="13"/>
      <c r="M31" s="13"/>
      <c r="N31" s="14"/>
    </row>
    <row r="32" spans="1:14" x14ac:dyDescent="0.25">
      <c r="A32" s="36"/>
      <c r="B32" s="41" t="s">
        <v>25</v>
      </c>
      <c r="C32" s="346" t="s">
        <v>23</v>
      </c>
      <c r="D32" s="287"/>
      <c r="E32"/>
      <c r="F32"/>
      <c r="G32"/>
      <c r="H32"/>
      <c r="I32" s="13"/>
      <c r="J32" s="13"/>
      <c r="K32" s="13"/>
      <c r="L32" s="13"/>
      <c r="M32" s="13"/>
      <c r="N32" s="14"/>
    </row>
    <row r="33" spans="1:17" x14ac:dyDescent="0.25">
      <c r="A33" s="36"/>
      <c r="B33" s="41" t="s">
        <v>26</v>
      </c>
      <c r="C33" s="722"/>
      <c r="D33" s="287"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42.75" x14ac:dyDescent="0.25">
      <c r="A40" s="36"/>
      <c r="B40" s="43" t="s">
        <v>31</v>
      </c>
      <c r="C40" s="732">
        <v>40</v>
      </c>
      <c r="D40" s="722">
        <v>40</v>
      </c>
      <c r="E40" s="1403">
        <v>75</v>
      </c>
      <c r="F40"/>
      <c r="G40"/>
      <c r="H40"/>
      <c r="I40" s="13"/>
      <c r="J40" s="13"/>
      <c r="K40" s="13"/>
      <c r="L40" s="13"/>
      <c r="M40" s="13"/>
      <c r="N40" s="14"/>
    </row>
    <row r="41" spans="1:17" ht="85.5" x14ac:dyDescent="0.25">
      <c r="A41" s="36"/>
      <c r="B41" s="43" t="s">
        <v>32</v>
      </c>
      <c r="C41" s="732">
        <v>60</v>
      </c>
      <c r="D41" s="722">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75"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213.75" x14ac:dyDescent="0.25">
      <c r="A49" s="66">
        <v>1</v>
      </c>
      <c r="B49" s="64" t="s">
        <v>486</v>
      </c>
      <c r="C49" s="64" t="s">
        <v>486</v>
      </c>
      <c r="D49" s="64" t="s">
        <v>487</v>
      </c>
      <c r="E49" s="58">
        <v>701820130148</v>
      </c>
      <c r="F49" s="52" t="s">
        <v>20</v>
      </c>
      <c r="G49" s="54">
        <v>1</v>
      </c>
      <c r="H49" s="55">
        <v>41309</v>
      </c>
      <c r="I49" s="55">
        <v>41639</v>
      </c>
      <c r="J49" s="56" t="s">
        <v>21</v>
      </c>
      <c r="K49" s="57">
        <f>24/28+10</f>
        <v>10.857142857142858</v>
      </c>
      <c r="L49" s="288">
        <v>0</v>
      </c>
      <c r="M49" s="58">
        <v>270</v>
      </c>
      <c r="N49" s="206">
        <v>1</v>
      </c>
      <c r="O49" s="701">
        <v>248398155</v>
      </c>
      <c r="P49" s="290">
        <v>58</v>
      </c>
      <c r="Q49" s="291" t="s">
        <v>1458</v>
      </c>
      <c r="R49" s="61"/>
      <c r="S49" s="61"/>
      <c r="T49" s="61"/>
      <c r="U49" s="61"/>
      <c r="V49" s="61"/>
      <c r="W49" s="61"/>
      <c r="X49" s="61"/>
      <c r="Y49" s="61"/>
      <c r="Z49" s="61"/>
    </row>
    <row r="50" spans="1:26" s="62" customFormat="1" ht="57" x14ac:dyDescent="0.25">
      <c r="A50" s="66">
        <v>1</v>
      </c>
      <c r="B50" s="64" t="s">
        <v>486</v>
      </c>
      <c r="C50" s="64" t="s">
        <v>486</v>
      </c>
      <c r="D50" s="64" t="s">
        <v>487</v>
      </c>
      <c r="E50" s="58">
        <v>701820140214</v>
      </c>
      <c r="F50" s="52" t="s">
        <v>20</v>
      </c>
      <c r="G50" s="54">
        <v>1</v>
      </c>
      <c r="H50" s="55">
        <v>41674</v>
      </c>
      <c r="I50" s="55">
        <v>41900</v>
      </c>
      <c r="J50" s="56" t="s">
        <v>21</v>
      </c>
      <c r="K50" s="57">
        <f>24/28+6+12/30</f>
        <v>7.2571428571428571</v>
      </c>
      <c r="L50" s="288">
        <v>0</v>
      </c>
      <c r="M50" s="58">
        <v>440</v>
      </c>
      <c r="N50" s="206">
        <v>1</v>
      </c>
      <c r="O50" s="701">
        <v>456526928</v>
      </c>
      <c r="P50" s="290">
        <v>59</v>
      </c>
      <c r="Q50" s="702"/>
      <c r="R50" s="61"/>
      <c r="S50" s="61"/>
      <c r="T50" s="61"/>
      <c r="U50" s="61"/>
      <c r="V50" s="61"/>
      <c r="W50" s="61"/>
      <c r="X50" s="61"/>
      <c r="Y50" s="61"/>
      <c r="Z50" s="61"/>
    </row>
    <row r="51" spans="1:26" s="62" customFormat="1" x14ac:dyDescent="0.25">
      <c r="A51" s="66"/>
      <c r="B51" s="51" t="s">
        <v>30</v>
      </c>
      <c r="C51" s="52"/>
      <c r="D51" s="64"/>
      <c r="E51" s="57"/>
      <c r="F51" s="52"/>
      <c r="G51" s="52"/>
      <c r="H51" s="52"/>
      <c r="I51" s="55"/>
      <c r="J51" s="56"/>
      <c r="K51" s="292">
        <f>K49+K50</f>
        <v>18.114285714285714</v>
      </c>
      <c r="L51" s="209">
        <f>SUM(L50:L50)</f>
        <v>0</v>
      </c>
      <c r="M51" s="210"/>
      <c r="N51" s="209">
        <f>SUM(N50:N50)</f>
        <v>1</v>
      </c>
      <c r="O51" s="701">
        <f>SUM(O50:O50)</f>
        <v>456526928</v>
      </c>
      <c r="P51" s="59"/>
      <c r="Q51" s="60"/>
    </row>
    <row r="52" spans="1:26" s="82" customFormat="1" x14ac:dyDescent="0.25">
      <c r="E52" s="171"/>
    </row>
    <row r="53" spans="1:26" s="82" customFormat="1" x14ac:dyDescent="0.25">
      <c r="B53" s="1440" t="s">
        <v>56</v>
      </c>
      <c r="C53" s="1440" t="s">
        <v>57</v>
      </c>
      <c r="D53" s="1442" t="s">
        <v>58</v>
      </c>
      <c r="E53" s="1442"/>
      <c r="K53" s="170"/>
    </row>
    <row r="54" spans="1:26" s="82" customFormat="1" x14ac:dyDescent="0.25">
      <c r="B54" s="1441"/>
      <c r="C54" s="1441"/>
      <c r="D54" s="718" t="s">
        <v>59</v>
      </c>
      <c r="E54" s="293" t="s">
        <v>60</v>
      </c>
    </row>
    <row r="55" spans="1:26" s="82" customFormat="1" ht="18.75" x14ac:dyDescent="0.25">
      <c r="B55" s="294" t="s">
        <v>61</v>
      </c>
      <c r="C55" s="295" t="s">
        <v>1459</v>
      </c>
      <c r="D55" s="727"/>
      <c r="E55" s="246" t="s">
        <v>23</v>
      </c>
      <c r="F55" s="89"/>
      <c r="G55" s="89"/>
      <c r="H55" s="89"/>
      <c r="I55" s="89"/>
      <c r="J55" s="89"/>
      <c r="K55" s="89"/>
      <c r="L55" s="89"/>
      <c r="M55" s="89"/>
    </row>
    <row r="56" spans="1:26" s="82" customFormat="1" x14ac:dyDescent="0.25">
      <c r="B56" s="294" t="s">
        <v>62</v>
      </c>
      <c r="C56" s="295" t="s">
        <v>1460</v>
      </c>
      <c r="D56" s="727"/>
      <c r="E56" s="246" t="s">
        <v>23</v>
      </c>
    </row>
    <row r="57" spans="1:26" s="82" customFormat="1" x14ac:dyDescent="0.25">
      <c r="B57" s="90"/>
      <c r="C57" s="1413"/>
      <c r="D57" s="1413"/>
      <c r="E57" s="1413"/>
      <c r="F57" s="1413"/>
      <c r="G57" s="1413"/>
      <c r="H57" s="1413"/>
      <c r="I57" s="1413"/>
      <c r="J57" s="1413"/>
      <c r="K57" s="1413"/>
      <c r="L57" s="1413"/>
      <c r="M57" s="1413"/>
      <c r="N57" s="1413"/>
    </row>
    <row r="58" spans="1:26" ht="15.75" thickBot="1" x14ac:dyDescent="0.3"/>
    <row r="59" spans="1:26" ht="27" thickBot="1" x14ac:dyDescent="0.3">
      <c r="B59" s="1414" t="s">
        <v>63</v>
      </c>
      <c r="C59" s="1414"/>
      <c r="D59" s="1414"/>
      <c r="E59" s="1414"/>
      <c r="F59" s="1414"/>
      <c r="G59" s="1414"/>
      <c r="H59" s="1414"/>
      <c r="I59" s="1414"/>
      <c r="J59" s="1414"/>
      <c r="K59" s="1414"/>
      <c r="L59" s="1414"/>
      <c r="M59" s="1414"/>
      <c r="N59" s="1414"/>
    </row>
    <row r="62" spans="1:26" ht="120" x14ac:dyDescent="0.25">
      <c r="B62" s="91" t="s">
        <v>64</v>
      </c>
      <c r="C62" s="91" t="s">
        <v>65</v>
      </c>
      <c r="D62" s="91" t="s">
        <v>66</v>
      </c>
      <c r="E62" s="91" t="s">
        <v>67</v>
      </c>
      <c r="F62" s="91" t="s">
        <v>68</v>
      </c>
      <c r="G62" s="91" t="s">
        <v>69</v>
      </c>
      <c r="H62" s="91" t="s">
        <v>70</v>
      </c>
      <c r="I62" s="91" t="s">
        <v>71</v>
      </c>
      <c r="J62" s="91" t="s">
        <v>72</v>
      </c>
      <c r="K62" s="91" t="s">
        <v>73</v>
      </c>
      <c r="L62" s="91" t="s">
        <v>74</v>
      </c>
      <c r="M62" s="719" t="s">
        <v>488</v>
      </c>
      <c r="N62" s="719" t="s">
        <v>76</v>
      </c>
      <c r="O62" s="1387" t="s">
        <v>77</v>
      </c>
      <c r="P62" s="1388"/>
      <c r="Q62" s="91" t="s">
        <v>78</v>
      </c>
    </row>
    <row r="63" spans="1:26" ht="42.75" x14ac:dyDescent="0.2">
      <c r="A63" s="296">
        <v>1</v>
      </c>
      <c r="B63" s="297" t="s">
        <v>489</v>
      </c>
      <c r="C63" s="297" t="s">
        <v>490</v>
      </c>
      <c r="D63" s="181" t="s">
        <v>491</v>
      </c>
      <c r="E63" s="726">
        <v>300</v>
      </c>
      <c r="F63" s="726" t="s">
        <v>368</v>
      </c>
      <c r="G63" s="181" t="s">
        <v>368</v>
      </c>
      <c r="H63" s="726" t="s">
        <v>368</v>
      </c>
      <c r="I63" s="726" t="s">
        <v>20</v>
      </c>
      <c r="J63" s="726" t="s">
        <v>20</v>
      </c>
      <c r="K63" s="726" t="s">
        <v>20</v>
      </c>
      <c r="L63" s="726" t="s">
        <v>20</v>
      </c>
      <c r="M63" s="726" t="s">
        <v>20</v>
      </c>
      <c r="N63" s="726" t="s">
        <v>20</v>
      </c>
      <c r="O63" s="2434" t="s">
        <v>492</v>
      </c>
      <c r="P63" s="2435"/>
      <c r="Q63" s="726" t="s">
        <v>21</v>
      </c>
    </row>
    <row r="64" spans="1:26" ht="28.5" x14ac:dyDescent="0.2">
      <c r="A64" s="296">
        <v>2</v>
      </c>
      <c r="B64" s="297" t="s">
        <v>493</v>
      </c>
      <c r="C64" s="297" t="s">
        <v>490</v>
      </c>
      <c r="D64" s="181" t="s">
        <v>494</v>
      </c>
      <c r="E64" s="181">
        <v>50</v>
      </c>
      <c r="F64" s="181" t="s">
        <v>368</v>
      </c>
      <c r="G64" s="181" t="s">
        <v>368</v>
      </c>
      <c r="H64" s="726" t="s">
        <v>368</v>
      </c>
      <c r="I64" s="726" t="s">
        <v>20</v>
      </c>
      <c r="J64" s="726" t="s">
        <v>20</v>
      </c>
      <c r="K64" s="726" t="s">
        <v>20</v>
      </c>
      <c r="L64" s="726" t="s">
        <v>20</v>
      </c>
      <c r="M64" s="726" t="s">
        <v>20</v>
      </c>
      <c r="N64" s="726" t="s">
        <v>20</v>
      </c>
      <c r="O64" s="2434" t="s">
        <v>492</v>
      </c>
      <c r="P64" s="2435"/>
      <c r="Q64" s="726" t="s">
        <v>21</v>
      </c>
    </row>
    <row r="65" spans="1:17" ht="42.75" x14ac:dyDescent="0.2">
      <c r="A65" s="296">
        <v>3</v>
      </c>
      <c r="B65" s="297" t="s">
        <v>495</v>
      </c>
      <c r="C65" s="297" t="s">
        <v>490</v>
      </c>
      <c r="D65" s="181" t="s">
        <v>494</v>
      </c>
      <c r="E65" s="181">
        <v>50</v>
      </c>
      <c r="F65" s="181" t="s">
        <v>368</v>
      </c>
      <c r="G65" s="181" t="s">
        <v>368</v>
      </c>
      <c r="H65" s="726" t="s">
        <v>368</v>
      </c>
      <c r="I65" s="726" t="s">
        <v>20</v>
      </c>
      <c r="J65" s="726" t="s">
        <v>20</v>
      </c>
      <c r="K65" s="726" t="s">
        <v>20</v>
      </c>
      <c r="L65" s="726" t="s">
        <v>20</v>
      </c>
      <c r="M65" s="726" t="s">
        <v>20</v>
      </c>
      <c r="N65" s="726" t="s">
        <v>20</v>
      </c>
      <c r="O65" s="1430" t="s">
        <v>496</v>
      </c>
      <c r="P65" s="1431"/>
      <c r="Q65" s="726" t="s">
        <v>20</v>
      </c>
    </row>
    <row r="66" spans="1:17" ht="71.25" x14ac:dyDescent="0.2">
      <c r="A66" s="296">
        <v>4</v>
      </c>
      <c r="B66" s="297" t="s">
        <v>493</v>
      </c>
      <c r="C66" s="297" t="s">
        <v>490</v>
      </c>
      <c r="D66" s="181" t="s">
        <v>497</v>
      </c>
      <c r="E66" s="181">
        <v>50</v>
      </c>
      <c r="F66" s="181" t="s">
        <v>368</v>
      </c>
      <c r="G66" s="181" t="s">
        <v>368</v>
      </c>
      <c r="H66" s="726" t="s">
        <v>368</v>
      </c>
      <c r="I66" s="726" t="s">
        <v>20</v>
      </c>
      <c r="J66" s="726" t="s">
        <v>20</v>
      </c>
      <c r="K66" s="726" t="s">
        <v>20</v>
      </c>
      <c r="L66" s="726" t="s">
        <v>20</v>
      </c>
      <c r="M66" s="726" t="s">
        <v>20</v>
      </c>
      <c r="N66" s="726" t="s">
        <v>20</v>
      </c>
      <c r="O66" s="1430" t="s">
        <v>496</v>
      </c>
      <c r="P66" s="1431"/>
      <c r="Q66" s="726" t="s">
        <v>20</v>
      </c>
    </row>
    <row r="67" spans="1:17" ht="42.75" x14ac:dyDescent="0.2">
      <c r="A67" s="296">
        <v>5</v>
      </c>
      <c r="B67" s="728" t="s">
        <v>498</v>
      </c>
      <c r="C67" s="297" t="s">
        <v>490</v>
      </c>
      <c r="D67" s="181" t="s">
        <v>499</v>
      </c>
      <c r="E67" s="181">
        <v>50</v>
      </c>
      <c r="F67" s="181" t="s">
        <v>368</v>
      </c>
      <c r="G67" s="181" t="s">
        <v>368</v>
      </c>
      <c r="H67" s="726" t="s">
        <v>368</v>
      </c>
      <c r="I67" s="726" t="s">
        <v>20</v>
      </c>
      <c r="J67" s="726" t="s">
        <v>20</v>
      </c>
      <c r="K67" s="726" t="s">
        <v>20</v>
      </c>
      <c r="L67" s="726" t="s">
        <v>20</v>
      </c>
      <c r="M67" s="726" t="s">
        <v>20</v>
      </c>
      <c r="N67" s="726" t="s">
        <v>20</v>
      </c>
      <c r="O67" s="1430" t="s">
        <v>496</v>
      </c>
      <c r="P67" s="1431"/>
      <c r="Q67" s="726" t="s">
        <v>20</v>
      </c>
    </row>
    <row r="68" spans="1:17" ht="28.5" x14ac:dyDescent="0.2">
      <c r="A68" s="296">
        <v>6</v>
      </c>
      <c r="B68" s="728" t="s">
        <v>500</v>
      </c>
      <c r="C68" s="297" t="s">
        <v>490</v>
      </c>
      <c r="D68" s="181" t="s">
        <v>501</v>
      </c>
      <c r="E68" s="181">
        <v>50</v>
      </c>
      <c r="F68" s="181" t="s">
        <v>368</v>
      </c>
      <c r="G68" s="181" t="s">
        <v>368</v>
      </c>
      <c r="H68" s="726" t="s">
        <v>368</v>
      </c>
      <c r="I68" s="726" t="s">
        <v>20</v>
      </c>
      <c r="J68" s="726" t="s">
        <v>20</v>
      </c>
      <c r="K68" s="726" t="s">
        <v>20</v>
      </c>
      <c r="L68" s="726" t="s">
        <v>20</v>
      </c>
      <c r="M68" s="726" t="s">
        <v>20</v>
      </c>
      <c r="N68" s="726" t="s">
        <v>20</v>
      </c>
      <c r="O68" s="1430" t="s">
        <v>496</v>
      </c>
      <c r="P68" s="1431"/>
      <c r="Q68" s="726" t="s">
        <v>20</v>
      </c>
    </row>
    <row r="69" spans="1:17" ht="42.75" x14ac:dyDescent="0.2">
      <c r="A69" s="296">
        <v>7</v>
      </c>
      <c r="B69" s="728" t="s">
        <v>502</v>
      </c>
      <c r="C69" s="297" t="s">
        <v>490</v>
      </c>
      <c r="D69" s="181" t="s">
        <v>503</v>
      </c>
      <c r="E69" s="181">
        <v>50</v>
      </c>
      <c r="F69" s="181" t="s">
        <v>368</v>
      </c>
      <c r="G69" s="181" t="s">
        <v>368</v>
      </c>
      <c r="H69" s="726" t="s">
        <v>368</v>
      </c>
      <c r="I69" s="726" t="s">
        <v>20</v>
      </c>
      <c r="J69" s="726" t="s">
        <v>20</v>
      </c>
      <c r="K69" s="726" t="s">
        <v>20</v>
      </c>
      <c r="L69" s="726" t="s">
        <v>20</v>
      </c>
      <c r="M69" s="726" t="s">
        <v>20</v>
      </c>
      <c r="N69" s="726" t="s">
        <v>20</v>
      </c>
      <c r="O69" s="1430" t="s">
        <v>496</v>
      </c>
      <c r="P69" s="1431"/>
      <c r="Q69" s="726" t="s">
        <v>20</v>
      </c>
    </row>
    <row r="70" spans="1:17" ht="42.75" x14ac:dyDescent="0.2">
      <c r="A70" s="296">
        <v>8</v>
      </c>
      <c r="B70" s="728" t="s">
        <v>502</v>
      </c>
      <c r="C70" s="297" t="s">
        <v>490</v>
      </c>
      <c r="D70" s="181" t="s">
        <v>503</v>
      </c>
      <c r="E70" s="726">
        <v>50</v>
      </c>
      <c r="F70" s="181" t="s">
        <v>368</v>
      </c>
      <c r="G70" s="181" t="s">
        <v>368</v>
      </c>
      <c r="H70" s="726" t="s">
        <v>368</v>
      </c>
      <c r="I70" s="726" t="s">
        <v>20</v>
      </c>
      <c r="J70" s="726" t="s">
        <v>20</v>
      </c>
      <c r="K70" s="726" t="s">
        <v>20</v>
      </c>
      <c r="L70" s="726" t="s">
        <v>20</v>
      </c>
      <c r="M70" s="726" t="s">
        <v>20</v>
      </c>
      <c r="N70" s="726" t="s">
        <v>20</v>
      </c>
      <c r="O70" s="1430" t="s">
        <v>496</v>
      </c>
      <c r="P70" s="1431"/>
      <c r="Q70" s="726" t="s">
        <v>20</v>
      </c>
    </row>
    <row r="71" spans="1:17" ht="57" x14ac:dyDescent="0.2">
      <c r="A71" s="296">
        <v>8</v>
      </c>
      <c r="B71" s="728" t="s">
        <v>504</v>
      </c>
      <c r="C71" s="297" t="s">
        <v>490</v>
      </c>
      <c r="D71" s="181" t="s">
        <v>505</v>
      </c>
      <c r="E71" s="181">
        <v>200</v>
      </c>
      <c r="F71" s="181" t="s">
        <v>368</v>
      </c>
      <c r="G71" s="181" t="s">
        <v>368</v>
      </c>
      <c r="H71" s="726" t="s">
        <v>368</v>
      </c>
      <c r="I71" s="726" t="s">
        <v>20</v>
      </c>
      <c r="J71" s="726" t="s">
        <v>20</v>
      </c>
      <c r="K71" s="726" t="s">
        <v>20</v>
      </c>
      <c r="L71" s="726" t="s">
        <v>20</v>
      </c>
      <c r="M71" s="726" t="s">
        <v>20</v>
      </c>
      <c r="N71" s="726" t="s">
        <v>20</v>
      </c>
      <c r="O71" s="1430" t="s">
        <v>496</v>
      </c>
      <c r="P71" s="1431"/>
      <c r="Q71" s="726" t="s">
        <v>20</v>
      </c>
    </row>
    <row r="72" spans="1:17" ht="42.75" x14ac:dyDescent="0.2">
      <c r="A72" s="296">
        <v>10</v>
      </c>
      <c r="B72" s="728" t="s">
        <v>506</v>
      </c>
      <c r="C72" s="297" t="s">
        <v>490</v>
      </c>
      <c r="D72" s="181" t="s">
        <v>503</v>
      </c>
      <c r="E72" s="181">
        <v>300</v>
      </c>
      <c r="F72" s="181" t="s">
        <v>368</v>
      </c>
      <c r="G72" s="181" t="s">
        <v>368</v>
      </c>
      <c r="H72" s="726" t="s">
        <v>368</v>
      </c>
      <c r="I72" s="726" t="s">
        <v>20</v>
      </c>
      <c r="J72" s="726" t="s">
        <v>20</v>
      </c>
      <c r="K72" s="726" t="s">
        <v>20</v>
      </c>
      <c r="L72" s="726" t="s">
        <v>20</v>
      </c>
      <c r="M72" s="726" t="s">
        <v>20</v>
      </c>
      <c r="N72" s="726" t="s">
        <v>20</v>
      </c>
      <c r="O72" s="1430" t="s">
        <v>496</v>
      </c>
      <c r="P72" s="1431"/>
      <c r="Q72" s="726" t="s">
        <v>20</v>
      </c>
    </row>
    <row r="73" spans="1:17" x14ac:dyDescent="0.25">
      <c r="B73" s="1" t="s">
        <v>83</v>
      </c>
    </row>
    <row r="74" spans="1:17" x14ac:dyDescent="0.25">
      <c r="B74" s="1" t="s">
        <v>84</v>
      </c>
    </row>
    <row r="75" spans="1:17" x14ac:dyDescent="0.25">
      <c r="B75" s="1" t="s">
        <v>85</v>
      </c>
    </row>
    <row r="77" spans="1:17" ht="15.75" thickBot="1" x14ac:dyDescent="0.3"/>
    <row r="78" spans="1:17" ht="27" thickBot="1" x14ac:dyDescent="0.3">
      <c r="B78" s="1393" t="s">
        <v>86</v>
      </c>
      <c r="C78" s="1394"/>
      <c r="D78" s="1394"/>
      <c r="E78" s="1394"/>
      <c r="F78" s="1394"/>
      <c r="G78" s="1394"/>
      <c r="H78" s="1394"/>
      <c r="I78" s="1394"/>
      <c r="J78" s="1394"/>
      <c r="K78" s="1394"/>
      <c r="L78" s="1394"/>
      <c r="M78" s="1394"/>
      <c r="N78" s="1395"/>
    </row>
    <row r="80" spans="1:17" ht="75" x14ac:dyDescent="0.25">
      <c r="B80" s="91" t="s">
        <v>87</v>
      </c>
      <c r="C80" s="91" t="s">
        <v>88</v>
      </c>
      <c r="D80" s="91" t="s">
        <v>89</v>
      </c>
      <c r="E80" s="91" t="s">
        <v>90</v>
      </c>
      <c r="F80" s="91" t="s">
        <v>91</v>
      </c>
      <c r="G80" s="91" t="s">
        <v>92</v>
      </c>
      <c r="H80" s="91" t="s">
        <v>93</v>
      </c>
      <c r="I80" s="91" t="s">
        <v>94</v>
      </c>
      <c r="J80" s="1387" t="s">
        <v>95</v>
      </c>
      <c r="K80" s="1405"/>
      <c r="L80" s="1388"/>
      <c r="M80" s="91" t="s">
        <v>96</v>
      </c>
      <c r="N80" s="91" t="s">
        <v>97</v>
      </c>
      <c r="O80" s="91" t="s">
        <v>98</v>
      </c>
      <c r="P80" s="1387" t="s">
        <v>77</v>
      </c>
      <c r="Q80" s="1388"/>
    </row>
    <row r="81" spans="1:26" ht="128.25" x14ac:dyDescent="0.25">
      <c r="A81" s="296"/>
      <c r="B81" s="1786" t="s">
        <v>507</v>
      </c>
      <c r="C81" s="1786" t="s">
        <v>215</v>
      </c>
      <c r="D81" s="1786" t="s">
        <v>508</v>
      </c>
      <c r="E81" s="2288">
        <v>42209953</v>
      </c>
      <c r="F81" s="1545" t="s">
        <v>509</v>
      </c>
      <c r="G81" s="1786" t="s">
        <v>510</v>
      </c>
      <c r="H81" s="1558">
        <v>37197</v>
      </c>
      <c r="I81" s="1786" t="s">
        <v>81</v>
      </c>
      <c r="J81" s="298" t="s">
        <v>511</v>
      </c>
      <c r="K81" s="298" t="s">
        <v>512</v>
      </c>
      <c r="L81" s="298" t="s">
        <v>513</v>
      </c>
      <c r="M81" s="1786" t="s">
        <v>20</v>
      </c>
      <c r="N81" s="2436" t="s">
        <v>21</v>
      </c>
      <c r="O81" s="1545" t="s">
        <v>20</v>
      </c>
      <c r="P81" s="2438" t="s">
        <v>514</v>
      </c>
      <c r="Q81" s="2439"/>
    </row>
    <row r="82" spans="1:26" ht="42.75" x14ac:dyDescent="0.25">
      <c r="A82" s="296"/>
      <c r="B82" s="1787"/>
      <c r="C82" s="1787"/>
      <c r="D82" s="1787"/>
      <c r="E82" s="2288"/>
      <c r="F82" s="1547"/>
      <c r="G82" s="1787"/>
      <c r="H82" s="1559"/>
      <c r="I82" s="1787"/>
      <c r="J82" s="298" t="s">
        <v>515</v>
      </c>
      <c r="K82" s="298" t="s">
        <v>516</v>
      </c>
      <c r="L82" s="298" t="s">
        <v>517</v>
      </c>
      <c r="M82" s="1787"/>
      <c r="N82" s="2437"/>
      <c r="O82" s="1546"/>
      <c r="P82" s="2440"/>
      <c r="Q82" s="2441"/>
    </row>
    <row r="83" spans="1:26" ht="99.75" x14ac:dyDescent="0.25">
      <c r="A83" s="296"/>
      <c r="B83" s="2288" t="s">
        <v>507</v>
      </c>
      <c r="C83" s="2288" t="s">
        <v>518</v>
      </c>
      <c r="D83" s="1792" t="s">
        <v>519</v>
      </c>
      <c r="E83" s="1389">
        <v>1102811811</v>
      </c>
      <c r="F83" s="1389" t="s">
        <v>520</v>
      </c>
      <c r="G83" s="1577" t="s">
        <v>521</v>
      </c>
      <c r="H83" s="1661">
        <v>41222</v>
      </c>
      <c r="I83" s="1403" t="s">
        <v>368</v>
      </c>
      <c r="J83" s="298" t="s">
        <v>522</v>
      </c>
      <c r="K83" s="299" t="s">
        <v>523</v>
      </c>
      <c r="L83" s="298" t="s">
        <v>524</v>
      </c>
      <c r="M83" s="2288" t="s">
        <v>235</v>
      </c>
      <c r="N83" s="2442" t="s">
        <v>21</v>
      </c>
      <c r="O83" s="2290" t="s">
        <v>20</v>
      </c>
      <c r="P83" s="2443" t="s">
        <v>514</v>
      </c>
      <c r="Q83" s="2443"/>
    </row>
    <row r="84" spans="1:26" ht="114" x14ac:dyDescent="0.25">
      <c r="A84" s="296"/>
      <c r="B84" s="2288"/>
      <c r="C84" s="2288"/>
      <c r="D84" s="1792"/>
      <c r="E84" s="1389"/>
      <c r="F84" s="1389"/>
      <c r="G84" s="1578"/>
      <c r="H84" s="1397"/>
      <c r="I84" s="1397"/>
      <c r="J84" s="298" t="s">
        <v>525</v>
      </c>
      <c r="K84" s="299" t="s">
        <v>526</v>
      </c>
      <c r="L84" s="298" t="s">
        <v>527</v>
      </c>
      <c r="M84" s="2288"/>
      <c r="N84" s="2442"/>
      <c r="O84" s="2290"/>
      <c r="P84" s="2443"/>
      <c r="Q84" s="2443"/>
    </row>
    <row r="85" spans="1:26" ht="57" x14ac:dyDescent="0.25">
      <c r="A85" s="296"/>
      <c r="B85" s="2288"/>
      <c r="C85" s="2288"/>
      <c r="D85" s="1792"/>
      <c r="E85" s="1389"/>
      <c r="F85" s="1389"/>
      <c r="G85" s="1579"/>
      <c r="H85" s="1404"/>
      <c r="I85" s="1404"/>
      <c r="J85" s="298" t="s">
        <v>528</v>
      </c>
      <c r="K85" s="299" t="s">
        <v>529</v>
      </c>
      <c r="L85" s="298" t="s">
        <v>530</v>
      </c>
      <c r="M85" s="2288"/>
      <c r="N85" s="2442"/>
      <c r="O85" s="2290"/>
      <c r="P85" s="2443"/>
      <c r="Q85" s="2443"/>
    </row>
    <row r="86" spans="1:26" ht="57" x14ac:dyDescent="0.25">
      <c r="A86" s="296"/>
      <c r="B86" s="1545" t="s">
        <v>507</v>
      </c>
      <c r="C86" s="2288" t="s">
        <v>531</v>
      </c>
      <c r="D86" s="2288" t="s">
        <v>532</v>
      </c>
      <c r="E86" s="2290">
        <v>1102803496</v>
      </c>
      <c r="F86" s="2288" t="s">
        <v>520</v>
      </c>
      <c r="G86" s="2288" t="s">
        <v>533</v>
      </c>
      <c r="H86" s="1559">
        <v>40530</v>
      </c>
      <c r="I86" s="1787" t="s">
        <v>368</v>
      </c>
      <c r="J86" s="300" t="s">
        <v>534</v>
      </c>
      <c r="K86" s="299" t="s">
        <v>535</v>
      </c>
      <c r="L86" s="298" t="s">
        <v>536</v>
      </c>
      <c r="M86" s="247" t="s">
        <v>20</v>
      </c>
      <c r="N86" s="2442" t="s">
        <v>21</v>
      </c>
      <c r="O86" s="2290" t="s">
        <v>537</v>
      </c>
      <c r="P86" s="2444" t="s">
        <v>1486</v>
      </c>
      <c r="Q86" s="2445"/>
    </row>
    <row r="87" spans="1:26" ht="85.5" x14ac:dyDescent="0.25">
      <c r="A87" s="296"/>
      <c r="B87" s="1546"/>
      <c r="C87" s="2288"/>
      <c r="D87" s="2288"/>
      <c r="E87" s="2290"/>
      <c r="F87" s="2288"/>
      <c r="G87" s="2288"/>
      <c r="H87" s="1559"/>
      <c r="I87" s="1787"/>
      <c r="J87" s="298" t="s">
        <v>538</v>
      </c>
      <c r="K87" s="299" t="s">
        <v>539</v>
      </c>
      <c r="L87" s="298" t="s">
        <v>540</v>
      </c>
      <c r="M87" s="2288" t="s">
        <v>20</v>
      </c>
      <c r="N87" s="2442"/>
      <c r="O87" s="2290"/>
      <c r="P87" s="2446"/>
      <c r="Q87" s="2447"/>
    </row>
    <row r="88" spans="1:26" ht="57" x14ac:dyDescent="0.25">
      <c r="A88" s="296"/>
      <c r="B88" s="1546"/>
      <c r="C88" s="2288"/>
      <c r="D88" s="2288"/>
      <c r="E88" s="2290"/>
      <c r="F88" s="2288"/>
      <c r="G88" s="2288"/>
      <c r="H88" s="1559"/>
      <c r="I88" s="1787"/>
      <c r="J88" s="298" t="s">
        <v>541</v>
      </c>
      <c r="K88" s="299" t="s">
        <v>542</v>
      </c>
      <c r="L88" s="298" t="s">
        <v>543</v>
      </c>
      <c r="M88" s="2288"/>
      <c r="N88" s="2442"/>
      <c r="O88" s="2290"/>
      <c r="P88" s="2446"/>
      <c r="Q88" s="2447"/>
    </row>
    <row r="89" spans="1:26" ht="57" x14ac:dyDescent="0.25">
      <c r="A89" s="296"/>
      <c r="B89" s="1546"/>
      <c r="C89" s="2288"/>
      <c r="D89" s="2288"/>
      <c r="E89" s="2290"/>
      <c r="F89" s="2288"/>
      <c r="G89" s="2288"/>
      <c r="H89" s="1559"/>
      <c r="I89" s="1787"/>
      <c r="J89" s="298" t="s">
        <v>544</v>
      </c>
      <c r="K89" s="299" t="s">
        <v>545</v>
      </c>
      <c r="L89" s="298" t="s">
        <v>546</v>
      </c>
      <c r="M89" s="2288"/>
      <c r="N89" s="2442"/>
      <c r="O89" s="2290"/>
      <c r="P89" s="2446"/>
      <c r="Q89" s="2447"/>
    </row>
    <row r="90" spans="1:26" ht="57.75" thickBot="1" x14ac:dyDescent="0.3">
      <c r="A90" s="296"/>
      <c r="B90" s="2450"/>
      <c r="C90" s="1786"/>
      <c r="D90" s="1786"/>
      <c r="E90" s="1545"/>
      <c r="F90" s="1786"/>
      <c r="G90" s="1786"/>
      <c r="H90" s="1559"/>
      <c r="I90" s="1787"/>
      <c r="J90" s="301" t="s">
        <v>547</v>
      </c>
      <c r="K90" s="302" t="s">
        <v>548</v>
      </c>
      <c r="L90" s="301" t="s">
        <v>549</v>
      </c>
      <c r="M90" s="247"/>
      <c r="N90" s="2442"/>
      <c r="O90" s="2290"/>
      <c r="P90" s="2448"/>
      <c r="Q90" s="2449"/>
    </row>
    <row r="91" spans="1:26" ht="85.5" x14ac:dyDescent="0.25">
      <c r="A91" s="296"/>
      <c r="B91" s="2452" t="s">
        <v>550</v>
      </c>
      <c r="C91" s="1786" t="s">
        <v>551</v>
      </c>
      <c r="D91" s="1786" t="s">
        <v>552</v>
      </c>
      <c r="E91" s="1545">
        <v>30400022</v>
      </c>
      <c r="F91" s="1786" t="s">
        <v>520</v>
      </c>
      <c r="G91" s="1786" t="s">
        <v>553</v>
      </c>
      <c r="H91" s="1558">
        <v>37925</v>
      </c>
      <c r="I91" s="1786" t="s">
        <v>368</v>
      </c>
      <c r="J91" s="303" t="s">
        <v>554</v>
      </c>
      <c r="K91" s="299" t="s">
        <v>555</v>
      </c>
      <c r="L91" s="298" t="s">
        <v>556</v>
      </c>
      <c r="M91" s="1786" t="s">
        <v>235</v>
      </c>
      <c r="N91" s="2436" t="s">
        <v>21</v>
      </c>
      <c r="O91" s="1545" t="s">
        <v>537</v>
      </c>
      <c r="P91" s="2444" t="s">
        <v>514</v>
      </c>
      <c r="Q91" s="2445"/>
    </row>
    <row r="92" spans="1:26" ht="114" x14ac:dyDescent="0.25">
      <c r="A92" s="296"/>
      <c r="B92" s="1788"/>
      <c r="C92" s="1788"/>
      <c r="D92" s="1788"/>
      <c r="E92" s="1547"/>
      <c r="F92" s="1788"/>
      <c r="G92" s="1788"/>
      <c r="H92" s="1560"/>
      <c r="I92" s="1788"/>
      <c r="J92" s="303" t="s">
        <v>557</v>
      </c>
      <c r="K92" s="299" t="s">
        <v>558</v>
      </c>
      <c r="L92" s="298" t="s">
        <v>559</v>
      </c>
      <c r="M92" s="1788"/>
      <c r="N92" s="2451"/>
      <c r="O92" s="1547"/>
      <c r="P92" s="2448"/>
      <c r="Q92" s="2449"/>
    </row>
    <row r="93" spans="1:26" s="82" customFormat="1" ht="142.5" x14ac:dyDescent="0.25">
      <c r="A93" s="304"/>
      <c r="B93" s="1786" t="s">
        <v>560</v>
      </c>
      <c r="C93" s="1786" t="s">
        <v>111</v>
      </c>
      <c r="D93" s="1786" t="s">
        <v>561</v>
      </c>
      <c r="E93" s="1545">
        <v>1102796168</v>
      </c>
      <c r="F93" s="1786" t="s">
        <v>136</v>
      </c>
      <c r="G93" s="1786" t="s">
        <v>510</v>
      </c>
      <c r="H93" s="1558">
        <v>40158</v>
      </c>
      <c r="I93" s="1786" t="s">
        <v>368</v>
      </c>
      <c r="J93" s="298" t="s">
        <v>562</v>
      </c>
      <c r="K93" s="299" t="s">
        <v>563</v>
      </c>
      <c r="L93" s="298" t="s">
        <v>564</v>
      </c>
      <c r="M93" s="1786" t="s">
        <v>20</v>
      </c>
      <c r="N93" s="2436" t="s">
        <v>21</v>
      </c>
      <c r="O93" s="1545" t="s">
        <v>537</v>
      </c>
      <c r="P93" s="2444" t="s">
        <v>565</v>
      </c>
      <c r="Q93" s="2445"/>
    </row>
    <row r="94" spans="1:26" s="82" customFormat="1" ht="156.75" x14ac:dyDescent="0.25">
      <c r="A94" s="304"/>
      <c r="B94" s="1787"/>
      <c r="C94" s="1787"/>
      <c r="D94" s="1787"/>
      <c r="E94" s="1546"/>
      <c r="F94" s="1787"/>
      <c r="G94" s="1787"/>
      <c r="H94" s="1559"/>
      <c r="I94" s="1788"/>
      <c r="J94" s="298" t="s">
        <v>566</v>
      </c>
      <c r="K94" s="299" t="s">
        <v>567</v>
      </c>
      <c r="L94" s="298" t="s">
        <v>568</v>
      </c>
      <c r="M94" s="1788"/>
      <c r="N94" s="2451"/>
      <c r="O94" s="1547"/>
      <c r="P94" s="2448"/>
      <c r="Q94" s="2449"/>
    </row>
    <row r="95" spans="1:26" ht="99.75" x14ac:dyDescent="0.25">
      <c r="A95" s="296"/>
      <c r="B95" s="1786" t="s">
        <v>560</v>
      </c>
      <c r="C95" s="1786" t="s">
        <v>569</v>
      </c>
      <c r="D95" s="1786" t="s">
        <v>570</v>
      </c>
      <c r="E95" s="1545">
        <v>42209927</v>
      </c>
      <c r="F95" s="1786" t="s">
        <v>136</v>
      </c>
      <c r="G95" s="1786" t="s">
        <v>571</v>
      </c>
      <c r="H95" s="1558">
        <v>34908</v>
      </c>
      <c r="I95" s="1786" t="s">
        <v>368</v>
      </c>
      <c r="J95" s="298" t="s">
        <v>572</v>
      </c>
      <c r="K95" s="299" t="s">
        <v>573</v>
      </c>
      <c r="L95" s="298" t="s">
        <v>574</v>
      </c>
      <c r="M95" s="1786" t="s">
        <v>235</v>
      </c>
      <c r="N95" s="2436" t="s">
        <v>575</v>
      </c>
      <c r="O95" s="1545" t="s">
        <v>20</v>
      </c>
      <c r="P95" s="2438" t="s">
        <v>576</v>
      </c>
      <c r="Q95" s="2439"/>
    </row>
    <row r="96" spans="1:26" s="306" customFormat="1" ht="114" x14ac:dyDescent="0.25">
      <c r="A96" s="305"/>
      <c r="B96" s="1787"/>
      <c r="C96" s="1787"/>
      <c r="D96" s="1787"/>
      <c r="E96" s="1546"/>
      <c r="F96" s="1787"/>
      <c r="G96" s="1787"/>
      <c r="H96" s="1559"/>
      <c r="I96" s="1787"/>
      <c r="J96" s="298" t="s">
        <v>577</v>
      </c>
      <c r="K96" s="299" t="s">
        <v>578</v>
      </c>
      <c r="L96" s="298" t="s">
        <v>579</v>
      </c>
      <c r="M96" s="1787"/>
      <c r="N96" s="2437"/>
      <c r="O96" s="1546"/>
      <c r="P96" s="2440"/>
      <c r="Q96" s="2441"/>
      <c r="R96" s="82"/>
      <c r="S96" s="82"/>
      <c r="T96" s="82"/>
      <c r="U96" s="82"/>
      <c r="V96" s="82"/>
      <c r="W96" s="82"/>
      <c r="X96" s="82"/>
      <c r="Y96" s="82"/>
      <c r="Z96" s="82"/>
    </row>
    <row r="97" spans="1:17" s="82" customFormat="1" ht="114" x14ac:dyDescent="0.25">
      <c r="A97" s="304"/>
      <c r="B97" s="1787"/>
      <c r="C97" s="1787"/>
      <c r="D97" s="1787"/>
      <c r="E97" s="1546"/>
      <c r="F97" s="1787"/>
      <c r="G97" s="1787"/>
      <c r="H97" s="1559"/>
      <c r="I97" s="1787"/>
      <c r="J97" s="298" t="s">
        <v>580</v>
      </c>
      <c r="K97" s="299" t="s">
        <v>581</v>
      </c>
      <c r="L97" s="298" t="s">
        <v>582</v>
      </c>
      <c r="M97" s="1787"/>
      <c r="N97" s="2437"/>
      <c r="O97" s="1546"/>
      <c r="P97" s="2440"/>
      <c r="Q97" s="2441"/>
    </row>
    <row r="98" spans="1:17" s="82" customFormat="1" ht="85.5" x14ac:dyDescent="0.25">
      <c r="A98" s="304"/>
      <c r="B98" s="1787"/>
      <c r="C98" s="1787"/>
      <c r="D98" s="1787"/>
      <c r="E98" s="1546"/>
      <c r="F98" s="1787"/>
      <c r="G98" s="1787"/>
      <c r="H98" s="1559"/>
      <c r="I98" s="1787"/>
      <c r="J98" s="298" t="s">
        <v>583</v>
      </c>
      <c r="K98" s="299" t="s">
        <v>584</v>
      </c>
      <c r="L98" s="298" t="s">
        <v>585</v>
      </c>
      <c r="M98" s="1787"/>
      <c r="N98" s="2437"/>
      <c r="O98" s="1546"/>
      <c r="P98" s="2440"/>
      <c r="Q98" s="2441"/>
    </row>
    <row r="99" spans="1:17" s="82" customFormat="1" ht="99.75" x14ac:dyDescent="0.25">
      <c r="A99" s="304"/>
      <c r="B99" s="1788"/>
      <c r="C99" s="1788"/>
      <c r="D99" s="1788"/>
      <c r="E99" s="1547"/>
      <c r="F99" s="1788"/>
      <c r="G99" s="1788"/>
      <c r="H99" s="1560"/>
      <c r="I99" s="1788"/>
      <c r="J99" s="298" t="s">
        <v>586</v>
      </c>
      <c r="K99" s="299" t="s">
        <v>587</v>
      </c>
      <c r="L99" s="298" t="s">
        <v>588</v>
      </c>
      <c r="M99" s="1788"/>
      <c r="N99" s="2451"/>
      <c r="O99" s="1547"/>
      <c r="P99" s="2453"/>
      <c r="Q99" s="2454"/>
    </row>
    <row r="100" spans="1:17" s="82" customFormat="1" ht="99.75" x14ac:dyDescent="0.25">
      <c r="A100" s="304"/>
      <c r="B100" s="1786" t="s">
        <v>560</v>
      </c>
      <c r="C100" s="1995" t="s">
        <v>589</v>
      </c>
      <c r="D100" s="1786" t="s">
        <v>590</v>
      </c>
      <c r="E100" s="1545">
        <v>92099433</v>
      </c>
      <c r="F100" s="1786" t="s">
        <v>591</v>
      </c>
      <c r="G100" s="1786" t="s">
        <v>510</v>
      </c>
      <c r="H100" s="1558">
        <v>39906</v>
      </c>
      <c r="I100" s="1786" t="s">
        <v>368</v>
      </c>
      <c r="J100" s="298" t="s">
        <v>592</v>
      </c>
      <c r="K100" s="299" t="s">
        <v>593</v>
      </c>
      <c r="L100" s="298" t="s">
        <v>594</v>
      </c>
      <c r="M100" s="1786" t="s">
        <v>20</v>
      </c>
      <c r="N100" s="2456" t="s">
        <v>21</v>
      </c>
      <c r="O100" s="1545" t="s">
        <v>20</v>
      </c>
      <c r="P100" s="1774" t="s">
        <v>565</v>
      </c>
      <c r="Q100" s="1775"/>
    </row>
    <row r="101" spans="1:17" s="82" customFormat="1" ht="114" x14ac:dyDescent="0.2">
      <c r="A101" s="304"/>
      <c r="B101" s="1787"/>
      <c r="C101" s="1996"/>
      <c r="D101" s="1787"/>
      <c r="E101" s="1546"/>
      <c r="F101" s="1787"/>
      <c r="G101" s="1787"/>
      <c r="H101" s="1559"/>
      <c r="I101" s="1787"/>
      <c r="J101" s="182" t="s">
        <v>595</v>
      </c>
      <c r="K101" s="307" t="s">
        <v>596</v>
      </c>
      <c r="L101" s="182" t="s">
        <v>597</v>
      </c>
      <c r="M101" s="1787"/>
      <c r="N101" s="2457"/>
      <c r="O101" s="1546"/>
      <c r="P101" s="1776"/>
      <c r="Q101" s="1777"/>
    </row>
    <row r="102" spans="1:17" s="82" customFormat="1" ht="156.75" x14ac:dyDescent="0.2">
      <c r="A102" s="304"/>
      <c r="B102" s="1787"/>
      <c r="C102" s="1996"/>
      <c r="D102" s="1787"/>
      <c r="E102" s="1546"/>
      <c r="F102" s="1787"/>
      <c r="G102" s="1787"/>
      <c r="H102" s="1559"/>
      <c r="I102" s="1787"/>
      <c r="J102" s="182" t="s">
        <v>598</v>
      </c>
      <c r="K102" s="307" t="s">
        <v>599</v>
      </c>
      <c r="L102" s="182" t="s">
        <v>600</v>
      </c>
      <c r="M102" s="1787"/>
      <c r="N102" s="2457"/>
      <c r="O102" s="1546"/>
      <c r="P102" s="1776"/>
      <c r="Q102" s="1777"/>
    </row>
    <row r="103" spans="1:17" s="82" customFormat="1" ht="213.75" x14ac:dyDescent="0.2">
      <c r="A103" s="304"/>
      <c r="B103" s="1787"/>
      <c r="C103" s="1996"/>
      <c r="D103" s="1787"/>
      <c r="E103" s="1546"/>
      <c r="F103" s="1787"/>
      <c r="G103" s="1787"/>
      <c r="H103" s="1559"/>
      <c r="I103" s="1787"/>
      <c r="J103" s="182" t="s">
        <v>601</v>
      </c>
      <c r="K103" s="307" t="s">
        <v>602</v>
      </c>
      <c r="L103" s="182" t="s">
        <v>603</v>
      </c>
      <c r="M103" s="1787"/>
      <c r="N103" s="2457"/>
      <c r="O103" s="1546"/>
      <c r="P103" s="1776"/>
      <c r="Q103" s="1777"/>
    </row>
    <row r="104" spans="1:17" s="82" customFormat="1" ht="128.25" x14ac:dyDescent="0.2">
      <c r="A104" s="304"/>
      <c r="B104" s="1787"/>
      <c r="C104" s="1996"/>
      <c r="D104" s="1787"/>
      <c r="E104" s="1546"/>
      <c r="F104" s="1787"/>
      <c r="G104" s="1787"/>
      <c r="H104" s="1559"/>
      <c r="I104" s="1787"/>
      <c r="J104" s="182" t="s">
        <v>604</v>
      </c>
      <c r="K104" s="307" t="s">
        <v>605</v>
      </c>
      <c r="L104" s="182" t="s">
        <v>606</v>
      </c>
      <c r="M104" s="1787"/>
      <c r="N104" s="2457"/>
      <c r="O104" s="1546"/>
      <c r="P104" s="1776"/>
      <c r="Q104" s="1777"/>
    </row>
    <row r="105" spans="1:17" s="82" customFormat="1" ht="114" x14ac:dyDescent="0.25">
      <c r="A105" s="304"/>
      <c r="B105" s="1787"/>
      <c r="C105" s="1996"/>
      <c r="D105" s="1787"/>
      <c r="E105" s="1546"/>
      <c r="F105" s="1787"/>
      <c r="G105" s="1787"/>
      <c r="H105" s="1559"/>
      <c r="I105" s="1787"/>
      <c r="J105" s="298" t="s">
        <v>607</v>
      </c>
      <c r="K105" s="299" t="s">
        <v>608</v>
      </c>
      <c r="L105" s="298" t="s">
        <v>609</v>
      </c>
      <c r="M105" s="1787"/>
      <c r="N105" s="2457"/>
      <c r="O105" s="1546"/>
      <c r="P105" s="1776"/>
      <c r="Q105" s="1777"/>
    </row>
    <row r="106" spans="1:17" s="82" customFormat="1" ht="156.75" x14ac:dyDescent="0.25">
      <c r="A106" s="304"/>
      <c r="B106" s="1787"/>
      <c r="C106" s="1996"/>
      <c r="D106" s="1787"/>
      <c r="E106" s="1546"/>
      <c r="F106" s="1787"/>
      <c r="G106" s="1787"/>
      <c r="H106" s="1559"/>
      <c r="I106" s="1787"/>
      <c r="J106" s="298" t="s">
        <v>610</v>
      </c>
      <c r="K106" s="299" t="s">
        <v>611</v>
      </c>
      <c r="L106" s="298" t="s">
        <v>612</v>
      </c>
      <c r="M106" s="1787"/>
      <c r="N106" s="2457"/>
      <c r="O106" s="1546"/>
      <c r="P106" s="1776"/>
      <c r="Q106" s="1777"/>
    </row>
    <row r="107" spans="1:17" s="82" customFormat="1" ht="156.75" x14ac:dyDescent="0.25">
      <c r="A107" s="304"/>
      <c r="B107" s="1787"/>
      <c r="C107" s="1996"/>
      <c r="D107" s="1787"/>
      <c r="E107" s="1546"/>
      <c r="F107" s="1787"/>
      <c r="G107" s="1787"/>
      <c r="H107" s="1559"/>
      <c r="I107" s="1787"/>
      <c r="J107" s="298" t="s">
        <v>601</v>
      </c>
      <c r="K107" s="299" t="s">
        <v>613</v>
      </c>
      <c r="L107" s="298" t="s">
        <v>614</v>
      </c>
      <c r="M107" s="1787"/>
      <c r="N107" s="2457"/>
      <c r="O107" s="1546"/>
      <c r="P107" s="1776"/>
      <c r="Q107" s="1777"/>
    </row>
    <row r="108" spans="1:17" s="82" customFormat="1" ht="114" x14ac:dyDescent="0.25">
      <c r="A108" s="304"/>
      <c r="B108" s="1787"/>
      <c r="C108" s="1996"/>
      <c r="D108" s="1787"/>
      <c r="E108" s="1546"/>
      <c r="F108" s="1787"/>
      <c r="G108" s="1787"/>
      <c r="H108" s="1559"/>
      <c r="I108" s="1787"/>
      <c r="J108" s="298" t="s">
        <v>615</v>
      </c>
      <c r="K108" s="299" t="s">
        <v>616</v>
      </c>
      <c r="L108" s="298" t="s">
        <v>617</v>
      </c>
      <c r="M108" s="1788"/>
      <c r="N108" s="2458"/>
      <c r="O108" s="1547"/>
      <c r="P108" s="1778"/>
      <c r="Q108" s="1779"/>
    </row>
    <row r="109" spans="1:17" s="82" customFormat="1" ht="99.75" x14ac:dyDescent="0.25">
      <c r="A109" s="304"/>
      <c r="B109" s="726" t="s">
        <v>560</v>
      </c>
      <c r="C109" s="66" t="s">
        <v>618</v>
      </c>
      <c r="D109" s="726" t="s">
        <v>619</v>
      </c>
      <c r="E109" s="727">
        <v>22494398</v>
      </c>
      <c r="F109" s="728" t="s">
        <v>620</v>
      </c>
      <c r="G109" s="726" t="s">
        <v>621</v>
      </c>
      <c r="H109" s="244">
        <v>39073</v>
      </c>
      <c r="I109" s="726" t="s">
        <v>368</v>
      </c>
      <c r="J109" s="728" t="s">
        <v>622</v>
      </c>
      <c r="K109" s="60" t="s">
        <v>623</v>
      </c>
      <c r="L109" s="728" t="s">
        <v>624</v>
      </c>
      <c r="M109" s="726" t="s">
        <v>20</v>
      </c>
      <c r="N109" s="726" t="s">
        <v>235</v>
      </c>
      <c r="O109" s="727" t="s">
        <v>20</v>
      </c>
      <c r="P109" s="2288" t="s">
        <v>496</v>
      </c>
      <c r="Q109" s="2288"/>
    </row>
    <row r="110" spans="1:17" s="82" customFormat="1" x14ac:dyDescent="0.25">
      <c r="A110" s="304"/>
      <c r="B110" s="2455" t="s">
        <v>625</v>
      </c>
      <c r="C110" s="2455"/>
      <c r="D110" s="2455"/>
      <c r="E110" s="2455"/>
      <c r="F110" s="2455"/>
      <c r="G110" s="2455"/>
      <c r="H110" s="2455"/>
      <c r="I110" s="2455"/>
      <c r="J110" s="2455"/>
      <c r="K110" s="2455"/>
      <c r="L110" s="2455"/>
      <c r="M110" s="2455"/>
      <c r="N110" s="2455"/>
      <c r="O110" s="2455"/>
      <c r="P110" s="2455"/>
      <c r="Q110" s="2455"/>
    </row>
    <row r="112" spans="1:17" ht="15.75" thickBot="1" x14ac:dyDescent="0.3"/>
    <row r="113" spans="1:26" ht="27" thickBot="1" x14ac:dyDescent="0.3">
      <c r="B113" s="1393" t="s">
        <v>143</v>
      </c>
      <c r="C113" s="1394"/>
      <c r="D113" s="1394"/>
      <c r="E113" s="1394"/>
      <c r="F113" s="1394"/>
      <c r="G113" s="1394"/>
      <c r="H113" s="1394"/>
      <c r="I113" s="1394"/>
      <c r="J113" s="1394"/>
      <c r="K113" s="1394"/>
      <c r="L113" s="1394"/>
      <c r="M113" s="1394"/>
      <c r="N113" s="1395"/>
    </row>
    <row r="116" spans="1:26" ht="30" x14ac:dyDescent="0.25">
      <c r="B116" s="92" t="s">
        <v>19</v>
      </c>
      <c r="C116" s="92" t="s">
        <v>144</v>
      </c>
      <c r="D116" s="1387" t="s">
        <v>77</v>
      </c>
      <c r="E116" s="1388"/>
    </row>
    <row r="117" spans="1:26" ht="45" x14ac:dyDescent="0.25">
      <c r="B117" s="120" t="s">
        <v>145</v>
      </c>
      <c r="C117" s="346" t="s">
        <v>20</v>
      </c>
      <c r="D117" s="1389" t="s">
        <v>496</v>
      </c>
      <c r="E117" s="1389"/>
    </row>
    <row r="120" spans="1:26" ht="26.25" x14ac:dyDescent="0.25">
      <c r="B120" s="1408" t="s">
        <v>146</v>
      </c>
      <c r="C120" s="1409"/>
      <c r="D120" s="1409"/>
      <c r="E120" s="1409"/>
      <c r="F120" s="1409"/>
      <c r="G120" s="1409"/>
      <c r="H120" s="1409"/>
      <c r="I120" s="1409"/>
      <c r="J120" s="1409"/>
      <c r="K120" s="1409"/>
      <c r="L120" s="1409"/>
      <c r="M120" s="1409"/>
      <c r="N120" s="1409"/>
      <c r="O120" s="1409"/>
      <c r="P120" s="1409"/>
    </row>
    <row r="122" spans="1:26" ht="15.75" thickBot="1" x14ac:dyDescent="0.3"/>
    <row r="123" spans="1:26" ht="27" thickBot="1" x14ac:dyDescent="0.3">
      <c r="B123" s="1393" t="s">
        <v>147</v>
      </c>
      <c r="C123" s="1394"/>
      <c r="D123" s="1394"/>
      <c r="E123" s="1394"/>
      <c r="F123" s="1394"/>
      <c r="G123" s="1394"/>
      <c r="H123" s="1394"/>
      <c r="I123" s="1394"/>
      <c r="J123" s="1394"/>
      <c r="K123" s="1394"/>
      <c r="L123" s="1394"/>
      <c r="M123" s="1394"/>
      <c r="N123" s="1395"/>
    </row>
    <row r="125" spans="1:26" ht="15.75" thickBot="1" x14ac:dyDescent="0.3">
      <c r="M125" s="46"/>
      <c r="N125" s="46"/>
    </row>
    <row r="126" spans="1:26" s="13" customFormat="1" ht="75" x14ac:dyDescent="0.25">
      <c r="B126" s="47" t="s">
        <v>35</v>
      </c>
      <c r="C126" s="47" t="s">
        <v>36</v>
      </c>
      <c r="D126" s="47" t="s">
        <v>37</v>
      </c>
      <c r="E126" s="47" t="s">
        <v>38</v>
      </c>
      <c r="F126" s="47" t="s">
        <v>39</v>
      </c>
      <c r="G126" s="47" t="s">
        <v>40</v>
      </c>
      <c r="H126" s="47" t="s">
        <v>41</v>
      </c>
      <c r="I126" s="47" t="s">
        <v>42</v>
      </c>
      <c r="J126" s="47" t="s">
        <v>43</v>
      </c>
      <c r="K126" s="47" t="s">
        <v>44</v>
      </c>
      <c r="L126" s="47" t="s">
        <v>45</v>
      </c>
      <c r="M126" s="48" t="s">
        <v>46</v>
      </c>
      <c r="N126" s="47" t="s">
        <v>47</v>
      </c>
      <c r="O126" s="47" t="s">
        <v>48</v>
      </c>
      <c r="P126" s="49" t="s">
        <v>49</v>
      </c>
      <c r="Q126" s="49" t="s">
        <v>50</v>
      </c>
    </row>
    <row r="127" spans="1:26" s="62" customFormat="1" ht="57" x14ac:dyDescent="0.25">
      <c r="A127" s="50">
        <v>1</v>
      </c>
      <c r="B127" s="64" t="s">
        <v>486</v>
      </c>
      <c r="C127" s="64" t="s">
        <v>486</v>
      </c>
      <c r="D127" s="64" t="s">
        <v>487</v>
      </c>
      <c r="E127" s="58">
        <v>701820140214</v>
      </c>
      <c r="F127" s="52" t="s">
        <v>20</v>
      </c>
      <c r="G127" s="54">
        <v>1</v>
      </c>
      <c r="H127" s="55">
        <v>41674</v>
      </c>
      <c r="I127" s="55">
        <v>41912</v>
      </c>
      <c r="J127" s="56" t="s">
        <v>21</v>
      </c>
      <c r="K127" s="57">
        <v>10.86</v>
      </c>
      <c r="L127" s="58">
        <v>0</v>
      </c>
      <c r="M127" s="58">
        <v>440</v>
      </c>
      <c r="N127" s="58">
        <v>440</v>
      </c>
      <c r="O127" s="308">
        <v>456527368</v>
      </c>
      <c r="P127" s="290">
        <v>59</v>
      </c>
      <c r="Q127" s="60"/>
      <c r="R127" s="61"/>
      <c r="S127" s="61"/>
      <c r="T127" s="61"/>
      <c r="U127" s="61"/>
      <c r="V127" s="61"/>
      <c r="W127" s="61"/>
      <c r="X127" s="61"/>
      <c r="Y127" s="61"/>
      <c r="Z127" s="61"/>
    </row>
    <row r="128" spans="1:26" s="62" customFormat="1" ht="57" x14ac:dyDescent="0.25">
      <c r="A128" s="50">
        <f>+A127+1</f>
        <v>2</v>
      </c>
      <c r="B128" s="64" t="s">
        <v>486</v>
      </c>
      <c r="C128" s="64" t="s">
        <v>486</v>
      </c>
      <c r="D128" s="64" t="s">
        <v>487</v>
      </c>
      <c r="E128" s="58">
        <v>701820120182</v>
      </c>
      <c r="F128" s="52" t="s">
        <v>20</v>
      </c>
      <c r="G128" s="54">
        <v>1</v>
      </c>
      <c r="H128" s="55">
        <v>40939</v>
      </c>
      <c r="I128" s="55">
        <v>41274</v>
      </c>
      <c r="J128" s="56" t="s">
        <v>21</v>
      </c>
      <c r="K128" s="58">
        <v>11</v>
      </c>
      <c r="L128" s="58">
        <v>0</v>
      </c>
      <c r="M128" s="58">
        <v>182</v>
      </c>
      <c r="N128" s="58">
        <v>182</v>
      </c>
      <c r="O128" s="308">
        <v>129717879</v>
      </c>
      <c r="P128" s="309" t="s">
        <v>626</v>
      </c>
      <c r="Q128" s="60"/>
      <c r="R128" s="61"/>
      <c r="S128" s="61"/>
      <c r="T128" s="61"/>
      <c r="U128" s="61"/>
      <c r="V128" s="61"/>
      <c r="W128" s="61"/>
      <c r="X128" s="61"/>
      <c r="Y128" s="61"/>
      <c r="Z128" s="61"/>
    </row>
    <row r="129" spans="1:26" s="62" customFormat="1" ht="57" x14ac:dyDescent="0.25">
      <c r="A129" s="66">
        <v>3</v>
      </c>
      <c r="B129" s="64" t="s">
        <v>486</v>
      </c>
      <c r="C129" s="64" t="s">
        <v>486</v>
      </c>
      <c r="D129" s="64" t="s">
        <v>487</v>
      </c>
      <c r="E129" s="58">
        <v>701820100128</v>
      </c>
      <c r="F129" s="52" t="s">
        <v>20</v>
      </c>
      <c r="G129" s="206">
        <v>1</v>
      </c>
      <c r="H129" s="55">
        <v>40206</v>
      </c>
      <c r="I129" s="55">
        <v>40543</v>
      </c>
      <c r="J129" s="56" t="s">
        <v>21</v>
      </c>
      <c r="K129" s="57">
        <v>11.06</v>
      </c>
      <c r="L129" s="58">
        <v>0</v>
      </c>
      <c r="M129" s="58">
        <v>1032</v>
      </c>
      <c r="N129" s="58">
        <v>1032</v>
      </c>
      <c r="O129" s="289">
        <v>507542244</v>
      </c>
      <c r="P129" s="309" t="s">
        <v>627</v>
      </c>
      <c r="Q129" s="60"/>
      <c r="R129" s="61"/>
      <c r="S129" s="61"/>
      <c r="T129" s="61"/>
      <c r="U129" s="61"/>
      <c r="V129" s="61"/>
      <c r="W129" s="61"/>
      <c r="X129" s="61"/>
      <c r="Y129" s="61"/>
      <c r="Z129" s="61"/>
    </row>
    <row r="130" spans="1:26" s="62" customFormat="1" x14ac:dyDescent="0.25">
      <c r="A130" s="50"/>
      <c r="B130" s="78" t="s">
        <v>30</v>
      </c>
      <c r="C130" s="72"/>
      <c r="D130" s="71"/>
      <c r="E130" s="228"/>
      <c r="F130" s="73"/>
      <c r="G130" s="73"/>
      <c r="H130" s="73"/>
      <c r="I130" s="226"/>
      <c r="J130" s="74"/>
      <c r="K130" s="79">
        <f>SUM(K127:K129)</f>
        <v>32.92</v>
      </c>
      <c r="L130" s="79">
        <f>SUM(L127:L129)</f>
        <v>0</v>
      </c>
      <c r="M130" s="80">
        <f>SUM(M127:M129)</f>
        <v>1654</v>
      </c>
      <c r="N130" s="79">
        <f>SUM(N127:N129)</f>
        <v>1654</v>
      </c>
      <c r="O130" s="77"/>
      <c r="P130" s="77"/>
      <c r="Q130" s="81"/>
    </row>
    <row r="131" spans="1:26" x14ac:dyDescent="0.25">
      <c r="B131" s="82"/>
      <c r="C131" s="82"/>
      <c r="D131" s="82"/>
      <c r="E131" s="83"/>
      <c r="F131" s="82"/>
      <c r="G131" s="82"/>
      <c r="H131" s="82"/>
      <c r="I131" s="82"/>
      <c r="J131" s="82"/>
      <c r="K131" s="82"/>
      <c r="L131" s="82"/>
      <c r="M131" s="82"/>
      <c r="N131" s="82"/>
      <c r="O131" s="82"/>
      <c r="P131" s="82"/>
    </row>
    <row r="132" spans="1:26" ht="18.75" x14ac:dyDescent="0.25">
      <c r="B132" s="86" t="s">
        <v>151</v>
      </c>
      <c r="C132" s="133" t="s">
        <v>628</v>
      </c>
      <c r="H132" s="89"/>
      <c r="I132" s="89"/>
      <c r="J132" s="89"/>
      <c r="K132" s="89"/>
      <c r="L132" s="89"/>
      <c r="M132" s="89"/>
      <c r="N132" s="82"/>
      <c r="O132" s="82"/>
      <c r="P132" s="82"/>
    </row>
    <row r="134" spans="1:26" ht="15.75" thickBot="1" x14ac:dyDescent="0.3"/>
    <row r="135" spans="1:26" ht="30.75" thickBot="1" x14ac:dyDescent="0.3">
      <c r="B135" s="134" t="s">
        <v>152</v>
      </c>
      <c r="C135" s="135" t="s">
        <v>153</v>
      </c>
      <c r="D135" s="134" t="s">
        <v>29</v>
      </c>
      <c r="E135" s="135" t="s">
        <v>154</v>
      </c>
    </row>
    <row r="136" spans="1:26" x14ac:dyDescent="0.25">
      <c r="B136" s="136" t="s">
        <v>155</v>
      </c>
      <c r="C136" s="137">
        <v>20</v>
      </c>
      <c r="D136" s="137"/>
      <c r="E136" s="1396">
        <f>+D136+D137+D138</f>
        <v>40</v>
      </c>
    </row>
    <row r="137" spans="1:26" x14ac:dyDescent="0.25">
      <c r="B137" s="136" t="s">
        <v>156</v>
      </c>
      <c r="C137" s="723">
        <v>30</v>
      </c>
      <c r="D137" s="722">
        <v>0</v>
      </c>
      <c r="E137" s="1397"/>
    </row>
    <row r="138" spans="1:26" ht="15.75" thickBot="1" x14ac:dyDescent="0.3">
      <c r="B138" s="136" t="s">
        <v>157</v>
      </c>
      <c r="C138" s="139">
        <v>40</v>
      </c>
      <c r="D138" s="139">
        <v>40</v>
      </c>
      <c r="E138" s="1398"/>
    </row>
    <row r="140" spans="1:26" ht="15.75" thickBot="1" x14ac:dyDescent="0.3"/>
    <row r="141" spans="1:26" ht="27" thickBot="1" x14ac:dyDescent="0.3">
      <c r="B141" s="1393" t="s">
        <v>158</v>
      </c>
      <c r="C141" s="1394"/>
      <c r="D141" s="1394"/>
      <c r="E141" s="1394"/>
      <c r="F141" s="1394"/>
      <c r="G141" s="1394"/>
      <c r="H141" s="1394"/>
      <c r="I141" s="1394"/>
      <c r="J141" s="1394"/>
      <c r="K141" s="1394"/>
      <c r="L141" s="1394"/>
      <c r="M141" s="1394"/>
      <c r="N141" s="1395"/>
    </row>
    <row r="143" spans="1:26" ht="75" x14ac:dyDescent="0.25">
      <c r="B143" s="91" t="s">
        <v>87</v>
      </c>
      <c r="C143" s="91" t="s">
        <v>88</v>
      </c>
      <c r="D143" s="91" t="s">
        <v>89</v>
      </c>
      <c r="E143" s="91" t="s">
        <v>90</v>
      </c>
      <c r="F143" s="91" t="s">
        <v>91</v>
      </c>
      <c r="G143" s="91" t="s">
        <v>92</v>
      </c>
      <c r="H143" s="91" t="s">
        <v>93</v>
      </c>
      <c r="I143" s="91" t="s">
        <v>94</v>
      </c>
      <c r="J143" s="1387" t="s">
        <v>95</v>
      </c>
      <c r="K143" s="1405"/>
      <c r="L143" s="1388"/>
      <c r="M143" s="91" t="s">
        <v>96</v>
      </c>
      <c r="N143" s="91" t="s">
        <v>97</v>
      </c>
      <c r="O143" s="91" t="s">
        <v>98</v>
      </c>
      <c r="P143" s="1387" t="s">
        <v>77</v>
      </c>
      <c r="Q143" s="1388"/>
    </row>
    <row r="144" spans="1:26" s="82" customFormat="1" ht="156.75" x14ac:dyDescent="0.25">
      <c r="B144" s="1786" t="s">
        <v>629</v>
      </c>
      <c r="C144" s="1786" t="s">
        <v>321</v>
      </c>
      <c r="D144" s="1786" t="s">
        <v>630</v>
      </c>
      <c r="E144" s="1786">
        <v>1102820462</v>
      </c>
      <c r="F144" s="2288" t="s">
        <v>631</v>
      </c>
      <c r="G144" s="1786" t="s">
        <v>632</v>
      </c>
      <c r="H144" s="1558">
        <v>40165</v>
      </c>
      <c r="I144" s="1786" t="s">
        <v>368</v>
      </c>
      <c r="J144" s="298" t="s">
        <v>633</v>
      </c>
      <c r="K144" s="299" t="s">
        <v>634</v>
      </c>
      <c r="L144" s="298" t="s">
        <v>635</v>
      </c>
      <c r="M144" s="1786" t="s">
        <v>20</v>
      </c>
      <c r="N144" s="1786" t="s">
        <v>235</v>
      </c>
      <c r="O144" s="1786" t="s">
        <v>235</v>
      </c>
      <c r="P144" s="1774"/>
      <c r="Q144" s="1775"/>
    </row>
    <row r="145" spans="2:17" s="82" customFormat="1" ht="213.75" x14ac:dyDescent="0.25">
      <c r="B145" s="1787"/>
      <c r="C145" s="1787"/>
      <c r="D145" s="1787"/>
      <c r="E145" s="1787"/>
      <c r="F145" s="2288"/>
      <c r="G145" s="1787"/>
      <c r="H145" s="1559"/>
      <c r="I145" s="1787"/>
      <c r="J145" s="298" t="s">
        <v>636</v>
      </c>
      <c r="K145" s="299" t="s">
        <v>637</v>
      </c>
      <c r="L145" s="298" t="s">
        <v>638</v>
      </c>
      <c r="M145" s="1787"/>
      <c r="N145" s="1787"/>
      <c r="O145" s="1787"/>
      <c r="P145" s="1776"/>
      <c r="Q145" s="1777"/>
    </row>
    <row r="146" spans="2:17" s="82" customFormat="1" ht="114" x14ac:dyDescent="0.25">
      <c r="B146" s="1788"/>
      <c r="C146" s="1788"/>
      <c r="D146" s="1788"/>
      <c r="E146" s="1788"/>
      <c r="F146" s="2288"/>
      <c r="G146" s="1788"/>
      <c r="H146" s="1560"/>
      <c r="I146" s="1788"/>
      <c r="J146" s="298" t="s">
        <v>639</v>
      </c>
      <c r="K146" s="299" t="s">
        <v>640</v>
      </c>
      <c r="L146" s="298" t="s">
        <v>641</v>
      </c>
      <c r="M146" s="1788"/>
      <c r="N146" s="1788"/>
      <c r="O146" s="1788"/>
      <c r="P146" s="1778"/>
      <c r="Q146" s="1779"/>
    </row>
    <row r="147" spans="2:17" ht="142.5" x14ac:dyDescent="0.25">
      <c r="B147" s="1534" t="s">
        <v>629</v>
      </c>
      <c r="C147" s="1534" t="s">
        <v>642</v>
      </c>
      <c r="D147" s="1534" t="s">
        <v>643</v>
      </c>
      <c r="E147" s="1534">
        <v>23182835</v>
      </c>
      <c r="F147" s="1534" t="s">
        <v>644</v>
      </c>
      <c r="G147" s="1534" t="s">
        <v>645</v>
      </c>
      <c r="H147" s="1989">
        <v>40998</v>
      </c>
      <c r="I147" s="1786" t="s">
        <v>368</v>
      </c>
      <c r="J147" s="298" t="s">
        <v>554</v>
      </c>
      <c r="K147" s="299" t="s">
        <v>646</v>
      </c>
      <c r="L147" s="298" t="s">
        <v>647</v>
      </c>
      <c r="M147" s="1534" t="s">
        <v>20</v>
      </c>
      <c r="N147" s="1786" t="s">
        <v>235</v>
      </c>
      <c r="O147" s="1534" t="s">
        <v>20</v>
      </c>
      <c r="P147" s="1595" t="s">
        <v>496</v>
      </c>
      <c r="Q147" s="1596"/>
    </row>
    <row r="148" spans="2:17" ht="114" x14ac:dyDescent="0.25">
      <c r="B148" s="1535"/>
      <c r="C148" s="1535"/>
      <c r="D148" s="1535"/>
      <c r="E148" s="1535"/>
      <c r="F148" s="1535"/>
      <c r="G148" s="1535"/>
      <c r="H148" s="1990"/>
      <c r="I148" s="1787"/>
      <c r="J148" s="298" t="s">
        <v>648</v>
      </c>
      <c r="K148" s="299" t="s">
        <v>649</v>
      </c>
      <c r="L148" s="298" t="s">
        <v>650</v>
      </c>
      <c r="M148" s="1535"/>
      <c r="N148" s="1787"/>
      <c r="O148" s="1535"/>
      <c r="P148" s="1597"/>
      <c r="Q148" s="1598"/>
    </row>
    <row r="149" spans="2:17" ht="114" x14ac:dyDescent="0.25">
      <c r="B149" s="1535"/>
      <c r="C149" s="1535"/>
      <c r="D149" s="1535"/>
      <c r="E149" s="1535"/>
      <c r="F149" s="1535"/>
      <c r="G149" s="1535"/>
      <c r="H149" s="1990"/>
      <c r="I149" s="1787"/>
      <c r="J149" s="298" t="s">
        <v>651</v>
      </c>
      <c r="K149" s="299" t="s">
        <v>652</v>
      </c>
      <c r="L149" s="298" t="s">
        <v>653</v>
      </c>
      <c r="M149" s="1535"/>
      <c r="N149" s="1787"/>
      <c r="O149" s="1535"/>
      <c r="P149" s="1597"/>
      <c r="Q149" s="1598"/>
    </row>
    <row r="150" spans="2:17" ht="128.25" x14ac:dyDescent="0.25">
      <c r="B150" s="1536"/>
      <c r="C150" s="1536"/>
      <c r="D150" s="1536"/>
      <c r="E150" s="1536"/>
      <c r="F150" s="1536"/>
      <c r="G150" s="1536"/>
      <c r="H150" s="1991"/>
      <c r="I150" s="1788"/>
      <c r="J150" s="298" t="s">
        <v>654</v>
      </c>
      <c r="K150" s="299" t="s">
        <v>655</v>
      </c>
      <c r="L150" s="298" t="s">
        <v>656</v>
      </c>
      <c r="M150" s="1536"/>
      <c r="N150" s="1788"/>
      <c r="O150" s="1536"/>
      <c r="P150" s="1599"/>
      <c r="Q150" s="1600"/>
    </row>
    <row r="151" spans="2:17" ht="114" x14ac:dyDescent="0.25">
      <c r="B151" s="1534" t="s">
        <v>657</v>
      </c>
      <c r="C151" s="1534" t="s">
        <v>321</v>
      </c>
      <c r="D151" s="1534" t="s">
        <v>658</v>
      </c>
      <c r="E151" s="1534">
        <v>42207750</v>
      </c>
      <c r="F151" s="1534" t="s">
        <v>659</v>
      </c>
      <c r="G151" s="1534" t="s">
        <v>398</v>
      </c>
      <c r="H151" s="1989">
        <v>38254</v>
      </c>
      <c r="I151" s="1786" t="s">
        <v>368</v>
      </c>
      <c r="J151" s="298" t="s">
        <v>660</v>
      </c>
      <c r="K151" s="299" t="s">
        <v>661</v>
      </c>
      <c r="L151" s="298" t="s">
        <v>662</v>
      </c>
      <c r="M151" s="1534" t="s">
        <v>20</v>
      </c>
      <c r="N151" s="2459" t="s">
        <v>21</v>
      </c>
      <c r="O151" s="1534" t="s">
        <v>20</v>
      </c>
      <c r="P151" s="2461" t="s">
        <v>663</v>
      </c>
      <c r="Q151" s="2462"/>
    </row>
    <row r="152" spans="2:17" ht="128.25" x14ac:dyDescent="0.25">
      <c r="B152" s="1536"/>
      <c r="C152" s="1536"/>
      <c r="D152" s="1536"/>
      <c r="E152" s="1536"/>
      <c r="F152" s="1536"/>
      <c r="G152" s="1536"/>
      <c r="H152" s="1991"/>
      <c r="I152" s="1788"/>
      <c r="J152" s="298" t="s">
        <v>664</v>
      </c>
      <c r="K152" s="299" t="s">
        <v>665</v>
      </c>
      <c r="L152" s="298" t="s">
        <v>666</v>
      </c>
      <c r="M152" s="1536"/>
      <c r="N152" s="2460"/>
      <c r="O152" s="1536"/>
      <c r="P152" s="2463"/>
      <c r="Q152" s="2464"/>
    </row>
    <row r="153" spans="2:17" ht="142.5" x14ac:dyDescent="0.25">
      <c r="B153" s="731" t="s">
        <v>657</v>
      </c>
      <c r="C153" s="731" t="s">
        <v>642</v>
      </c>
      <c r="D153" s="731" t="s">
        <v>667</v>
      </c>
      <c r="E153" s="731">
        <v>22868468</v>
      </c>
      <c r="F153" s="310" t="s">
        <v>668</v>
      </c>
      <c r="G153" s="731" t="s">
        <v>645</v>
      </c>
      <c r="H153" s="730">
        <v>41370</v>
      </c>
      <c r="I153" s="729" t="s">
        <v>368</v>
      </c>
      <c r="J153" s="298" t="s">
        <v>669</v>
      </c>
      <c r="K153" s="299" t="s">
        <v>670</v>
      </c>
      <c r="L153" s="298" t="s">
        <v>666</v>
      </c>
      <c r="M153" s="732" t="s">
        <v>20</v>
      </c>
      <c r="N153" s="311" t="s">
        <v>21</v>
      </c>
      <c r="O153" s="732" t="s">
        <v>20</v>
      </c>
      <c r="P153" s="2465" t="s">
        <v>663</v>
      </c>
      <c r="Q153" s="2466"/>
    </row>
    <row r="154" spans="2:17" ht="99.75" x14ac:dyDescent="0.25">
      <c r="B154" s="1534" t="s">
        <v>175</v>
      </c>
      <c r="C154" s="2467" t="s">
        <v>671</v>
      </c>
      <c r="D154" s="1534" t="s">
        <v>672</v>
      </c>
      <c r="E154" s="2469">
        <v>92530305</v>
      </c>
      <c r="F154" s="1534" t="s">
        <v>379</v>
      </c>
      <c r="G154" s="1534" t="s">
        <v>673</v>
      </c>
      <c r="H154" s="1989">
        <v>38520</v>
      </c>
      <c r="I154" s="1786" t="s">
        <v>368</v>
      </c>
      <c r="J154" s="298" t="s">
        <v>674</v>
      </c>
      <c r="K154" s="299" t="s">
        <v>675</v>
      </c>
      <c r="L154" s="298" t="s">
        <v>676</v>
      </c>
      <c r="M154" s="1534" t="s">
        <v>20</v>
      </c>
      <c r="N154" s="1786" t="s">
        <v>235</v>
      </c>
      <c r="O154" s="1534" t="s">
        <v>20</v>
      </c>
      <c r="P154" s="1561" t="s">
        <v>496</v>
      </c>
      <c r="Q154" s="1562"/>
    </row>
    <row r="155" spans="2:17" ht="114" x14ac:dyDescent="0.25">
      <c r="B155" s="1536"/>
      <c r="C155" s="2468"/>
      <c r="D155" s="1536"/>
      <c r="E155" s="2470"/>
      <c r="F155" s="1536"/>
      <c r="G155" s="1536"/>
      <c r="H155" s="1991"/>
      <c r="I155" s="1788"/>
      <c r="J155" s="298" t="s">
        <v>677</v>
      </c>
      <c r="K155" s="299" t="s">
        <v>678</v>
      </c>
      <c r="L155" s="298" t="s">
        <v>676</v>
      </c>
      <c r="M155" s="1536"/>
      <c r="N155" s="1788"/>
      <c r="O155" s="1536"/>
      <c r="P155" s="1565"/>
      <c r="Q155" s="1566"/>
    </row>
    <row r="158" spans="2:17" ht="15.75" thickBot="1" x14ac:dyDescent="0.3"/>
    <row r="159" spans="2:17" ht="30" x14ac:dyDescent="0.25">
      <c r="B159" s="42" t="s">
        <v>19</v>
      </c>
      <c r="C159" s="42" t="s">
        <v>152</v>
      </c>
      <c r="D159" s="91" t="s">
        <v>153</v>
      </c>
      <c r="E159" s="42" t="s">
        <v>29</v>
      </c>
      <c r="F159" s="135" t="s">
        <v>182</v>
      </c>
      <c r="G159" s="147"/>
    </row>
    <row r="160" spans="2:17" ht="96" x14ac:dyDescent="0.2">
      <c r="B160" s="1399" t="s">
        <v>183</v>
      </c>
      <c r="C160" s="312" t="s">
        <v>184</v>
      </c>
      <c r="D160" s="722">
        <v>25</v>
      </c>
      <c r="E160" s="722">
        <v>25</v>
      </c>
      <c r="F160" s="1400">
        <f>+E160+E161+E162</f>
        <v>35</v>
      </c>
      <c r="G160" s="149"/>
    </row>
    <row r="161" spans="2:7" ht="72" x14ac:dyDescent="0.25">
      <c r="B161" s="1399"/>
      <c r="C161" s="313" t="s">
        <v>185</v>
      </c>
      <c r="D161" s="721">
        <v>25</v>
      </c>
      <c r="E161" s="722">
        <v>0</v>
      </c>
      <c r="F161" s="1401"/>
      <c r="G161" s="149"/>
    </row>
    <row r="162" spans="2:7" ht="48" x14ac:dyDescent="0.25">
      <c r="B162" s="1399"/>
      <c r="C162" s="313" t="s">
        <v>186</v>
      </c>
      <c r="D162" s="722">
        <v>10</v>
      </c>
      <c r="E162" s="722">
        <v>10</v>
      </c>
      <c r="F162" s="1402"/>
      <c r="G162" s="149"/>
    </row>
    <row r="163" spans="2:7" x14ac:dyDescent="0.25">
      <c r="C163"/>
    </row>
    <row r="166" spans="2:7" x14ac:dyDescent="0.25">
      <c r="B166" s="39" t="s">
        <v>187</v>
      </c>
    </row>
    <row r="169" spans="2:7" x14ac:dyDescent="0.25">
      <c r="B169" s="40" t="s">
        <v>19</v>
      </c>
      <c r="C169" s="40" t="s">
        <v>28</v>
      </c>
      <c r="D169" s="42" t="s">
        <v>29</v>
      </c>
      <c r="E169" s="42" t="s">
        <v>30</v>
      </c>
    </row>
    <row r="170" spans="2:7" ht="42.75" x14ac:dyDescent="0.25">
      <c r="B170" s="43" t="s">
        <v>188</v>
      </c>
      <c r="C170" s="732">
        <v>40</v>
      </c>
      <c r="D170" s="722">
        <v>40</v>
      </c>
      <c r="E170" s="1403">
        <f>+D170+D171</f>
        <v>75</v>
      </c>
    </row>
    <row r="171" spans="2:7" ht="85.5" x14ac:dyDescent="0.25">
      <c r="B171" s="43" t="s">
        <v>189</v>
      </c>
      <c r="C171" s="732">
        <v>60</v>
      </c>
      <c r="D171" s="722">
        <v>35</v>
      </c>
      <c r="E171" s="1404"/>
    </row>
  </sheetData>
  <mergeCells count="177">
    <mergeCell ref="E170:E171"/>
    <mergeCell ref="H154:H155"/>
    <mergeCell ref="I154:I155"/>
    <mergeCell ref="M154:M155"/>
    <mergeCell ref="N154:N155"/>
    <mergeCell ref="O154:O155"/>
    <mergeCell ref="P154:Q155"/>
    <mergeCell ref="B154:B155"/>
    <mergeCell ref="C154:C155"/>
    <mergeCell ref="D154:D155"/>
    <mergeCell ref="E154:E155"/>
    <mergeCell ref="F154:F155"/>
    <mergeCell ref="G154:G155"/>
    <mergeCell ref="M151:M152"/>
    <mergeCell ref="N151:N152"/>
    <mergeCell ref="O151:O152"/>
    <mergeCell ref="P151:Q152"/>
    <mergeCell ref="P153:Q153"/>
    <mergeCell ref="N147:N150"/>
    <mergeCell ref="O147:O150"/>
    <mergeCell ref="P147:Q150"/>
    <mergeCell ref="B160:B162"/>
    <mergeCell ref="F160:F162"/>
    <mergeCell ref="B151:B152"/>
    <mergeCell ref="C151:C152"/>
    <mergeCell ref="D151:D152"/>
    <mergeCell ref="E151:E152"/>
    <mergeCell ref="F151:F152"/>
    <mergeCell ref="G151:G152"/>
    <mergeCell ref="H151:H152"/>
    <mergeCell ref="I151:I152"/>
    <mergeCell ref="B147:B150"/>
    <mergeCell ref="C147:C150"/>
    <mergeCell ref="D147:D150"/>
    <mergeCell ref="E147:E150"/>
    <mergeCell ref="F147:F150"/>
    <mergeCell ref="G147:G150"/>
    <mergeCell ref="H147:H150"/>
    <mergeCell ref="I147:I150"/>
    <mergeCell ref="M147:M150"/>
    <mergeCell ref="B123:N123"/>
    <mergeCell ref="E136:E138"/>
    <mergeCell ref="B141:N141"/>
    <mergeCell ref="J143:L143"/>
    <mergeCell ref="P143:Q143"/>
    <mergeCell ref="B144:B146"/>
    <mergeCell ref="C144:C146"/>
    <mergeCell ref="D144:D146"/>
    <mergeCell ref="E144:E146"/>
    <mergeCell ref="F144:F146"/>
    <mergeCell ref="P144:Q146"/>
    <mergeCell ref="G144:G146"/>
    <mergeCell ref="H144:H146"/>
    <mergeCell ref="I144:I146"/>
    <mergeCell ref="M144:M146"/>
    <mergeCell ref="N144:N146"/>
    <mergeCell ref="O144:O146"/>
    <mergeCell ref="P109:Q109"/>
    <mergeCell ref="B110:Q110"/>
    <mergeCell ref="B113:N113"/>
    <mergeCell ref="D116:E116"/>
    <mergeCell ref="D117:E117"/>
    <mergeCell ref="B120:P120"/>
    <mergeCell ref="H100:H108"/>
    <mergeCell ref="I100:I108"/>
    <mergeCell ref="M100:M108"/>
    <mergeCell ref="N100:N108"/>
    <mergeCell ref="O100:O108"/>
    <mergeCell ref="P100:Q108"/>
    <mergeCell ref="B100:B108"/>
    <mergeCell ref="C100:C108"/>
    <mergeCell ref="D100:D108"/>
    <mergeCell ref="E100:E108"/>
    <mergeCell ref="F100:F108"/>
    <mergeCell ref="G100:G108"/>
    <mergeCell ref="H95:H99"/>
    <mergeCell ref="I95:I99"/>
    <mergeCell ref="M95:M99"/>
    <mergeCell ref="N95:N99"/>
    <mergeCell ref="O95:O99"/>
    <mergeCell ref="P95:Q99"/>
    <mergeCell ref="B95:B99"/>
    <mergeCell ref="C95:C99"/>
    <mergeCell ref="D95:D99"/>
    <mergeCell ref="E95:E99"/>
    <mergeCell ref="F95:F99"/>
    <mergeCell ref="G95:G99"/>
    <mergeCell ref="H93:H94"/>
    <mergeCell ref="I93:I94"/>
    <mergeCell ref="M93:M94"/>
    <mergeCell ref="N93:N94"/>
    <mergeCell ref="O93:O94"/>
    <mergeCell ref="P93:Q94"/>
    <mergeCell ref="B93:B94"/>
    <mergeCell ref="C93:C94"/>
    <mergeCell ref="D93:D94"/>
    <mergeCell ref="E93:E94"/>
    <mergeCell ref="F93:F94"/>
    <mergeCell ref="G93:G94"/>
    <mergeCell ref="H91:H92"/>
    <mergeCell ref="I91:I92"/>
    <mergeCell ref="M91:M92"/>
    <mergeCell ref="N91:N92"/>
    <mergeCell ref="O91:O92"/>
    <mergeCell ref="P91:Q92"/>
    <mergeCell ref="B91:B92"/>
    <mergeCell ref="C91:C92"/>
    <mergeCell ref="D91:D92"/>
    <mergeCell ref="E91:E92"/>
    <mergeCell ref="F91:F92"/>
    <mergeCell ref="G91:G92"/>
    <mergeCell ref="H86:H90"/>
    <mergeCell ref="I86:I90"/>
    <mergeCell ref="N86:N90"/>
    <mergeCell ref="O86:O90"/>
    <mergeCell ref="P86:Q90"/>
    <mergeCell ref="M87:M89"/>
    <mergeCell ref="B86:B90"/>
    <mergeCell ref="C86:C90"/>
    <mergeCell ref="D86:D90"/>
    <mergeCell ref="E86:E90"/>
    <mergeCell ref="F86:F90"/>
    <mergeCell ref="G86:G90"/>
    <mergeCell ref="H83:H85"/>
    <mergeCell ref="I83:I85"/>
    <mergeCell ref="M83:M85"/>
    <mergeCell ref="N83:N85"/>
    <mergeCell ref="O83:O85"/>
    <mergeCell ref="P83:Q85"/>
    <mergeCell ref="B83:B85"/>
    <mergeCell ref="C83:C85"/>
    <mergeCell ref="D83:D85"/>
    <mergeCell ref="E83:E85"/>
    <mergeCell ref="F83:F85"/>
    <mergeCell ref="G83:G85"/>
    <mergeCell ref="H81:H82"/>
    <mergeCell ref="I81:I82"/>
    <mergeCell ref="M81:M82"/>
    <mergeCell ref="N81:N82"/>
    <mergeCell ref="O81:O82"/>
    <mergeCell ref="P81:Q82"/>
    <mergeCell ref="O72:P72"/>
    <mergeCell ref="B78:N78"/>
    <mergeCell ref="J80:L80"/>
    <mergeCell ref="P80:Q80"/>
    <mergeCell ref="B81:B82"/>
    <mergeCell ref="C81:C82"/>
    <mergeCell ref="D81:D82"/>
    <mergeCell ref="E81:E82"/>
    <mergeCell ref="F81:F82"/>
    <mergeCell ref="G81:G82"/>
    <mergeCell ref="O66:P66"/>
    <mergeCell ref="O67:P67"/>
    <mergeCell ref="O68:P68"/>
    <mergeCell ref="O69:P69"/>
    <mergeCell ref="O70:P70"/>
    <mergeCell ref="O71:P71"/>
    <mergeCell ref="C57:N57"/>
    <mergeCell ref="B59:N59"/>
    <mergeCell ref="O62:P62"/>
    <mergeCell ref="O63:P63"/>
    <mergeCell ref="O64:P64"/>
    <mergeCell ref="O65:P65"/>
    <mergeCell ref="C10:E10"/>
    <mergeCell ref="B14:C21"/>
    <mergeCell ref="B22:C22"/>
    <mergeCell ref="E40:E41"/>
    <mergeCell ref="M45:N45"/>
    <mergeCell ref="B53:B54"/>
    <mergeCell ref="C53:C54"/>
    <mergeCell ref="D53:E53"/>
    <mergeCell ref="B2:P2"/>
    <mergeCell ref="B4:P4"/>
    <mergeCell ref="C6:N6"/>
    <mergeCell ref="C7:N7"/>
    <mergeCell ref="C8:N8"/>
    <mergeCell ref="C9:N9"/>
  </mergeCells>
  <dataValidations count="2">
    <dataValidation type="decimal" allowBlank="1" showInputMessage="1" showErrorMessage="1" sqref="WVH983087 WLL983087 C65583 IV65583 SR65583 ACN65583 AMJ65583 AWF65583 BGB65583 BPX65583 BZT65583 CJP65583 CTL65583 DDH65583 DND65583 DWZ65583 EGV65583 EQR65583 FAN65583 FKJ65583 FUF65583 GEB65583 GNX65583 GXT65583 HHP65583 HRL65583 IBH65583 ILD65583 IUZ65583 JEV65583 JOR65583 JYN65583 KIJ65583 KSF65583 LCB65583 LLX65583 LVT65583 MFP65583 MPL65583 MZH65583 NJD65583 NSZ65583 OCV65583 OMR65583 OWN65583 PGJ65583 PQF65583 QAB65583 QJX65583 QTT65583 RDP65583 RNL65583 RXH65583 SHD65583 SQZ65583 TAV65583 TKR65583 TUN65583 UEJ65583 UOF65583 UYB65583 VHX65583 VRT65583 WBP65583 WLL65583 WVH65583 C131119 IV131119 SR131119 ACN131119 AMJ131119 AWF131119 BGB131119 BPX131119 BZT131119 CJP131119 CTL131119 DDH131119 DND131119 DWZ131119 EGV131119 EQR131119 FAN131119 FKJ131119 FUF131119 GEB131119 GNX131119 GXT131119 HHP131119 HRL131119 IBH131119 ILD131119 IUZ131119 JEV131119 JOR131119 JYN131119 KIJ131119 KSF131119 LCB131119 LLX131119 LVT131119 MFP131119 MPL131119 MZH131119 NJD131119 NSZ131119 OCV131119 OMR131119 OWN131119 PGJ131119 PQF131119 QAB131119 QJX131119 QTT131119 RDP131119 RNL131119 RXH131119 SHD131119 SQZ131119 TAV131119 TKR131119 TUN131119 UEJ131119 UOF131119 UYB131119 VHX131119 VRT131119 WBP131119 WLL131119 WVH131119 C196655 IV196655 SR196655 ACN196655 AMJ196655 AWF196655 BGB196655 BPX196655 BZT196655 CJP196655 CTL196655 DDH196655 DND196655 DWZ196655 EGV196655 EQR196655 FAN196655 FKJ196655 FUF196655 GEB196655 GNX196655 GXT196655 HHP196655 HRL196655 IBH196655 ILD196655 IUZ196655 JEV196655 JOR196655 JYN196655 KIJ196655 KSF196655 LCB196655 LLX196655 LVT196655 MFP196655 MPL196655 MZH196655 NJD196655 NSZ196655 OCV196655 OMR196655 OWN196655 PGJ196655 PQF196655 QAB196655 QJX196655 QTT196655 RDP196655 RNL196655 RXH196655 SHD196655 SQZ196655 TAV196655 TKR196655 TUN196655 UEJ196655 UOF196655 UYB196655 VHX196655 VRT196655 WBP196655 WLL196655 WVH196655 C262191 IV262191 SR262191 ACN262191 AMJ262191 AWF262191 BGB262191 BPX262191 BZT262191 CJP262191 CTL262191 DDH262191 DND262191 DWZ262191 EGV262191 EQR262191 FAN262191 FKJ262191 FUF262191 GEB262191 GNX262191 GXT262191 HHP262191 HRL262191 IBH262191 ILD262191 IUZ262191 JEV262191 JOR262191 JYN262191 KIJ262191 KSF262191 LCB262191 LLX262191 LVT262191 MFP262191 MPL262191 MZH262191 NJD262191 NSZ262191 OCV262191 OMR262191 OWN262191 PGJ262191 PQF262191 QAB262191 QJX262191 QTT262191 RDP262191 RNL262191 RXH262191 SHD262191 SQZ262191 TAV262191 TKR262191 TUN262191 UEJ262191 UOF262191 UYB262191 VHX262191 VRT262191 WBP262191 WLL262191 WVH262191 C327727 IV327727 SR327727 ACN327727 AMJ327727 AWF327727 BGB327727 BPX327727 BZT327727 CJP327727 CTL327727 DDH327727 DND327727 DWZ327727 EGV327727 EQR327727 FAN327727 FKJ327727 FUF327727 GEB327727 GNX327727 GXT327727 HHP327727 HRL327727 IBH327727 ILD327727 IUZ327727 JEV327727 JOR327727 JYN327727 KIJ327727 KSF327727 LCB327727 LLX327727 LVT327727 MFP327727 MPL327727 MZH327727 NJD327727 NSZ327727 OCV327727 OMR327727 OWN327727 PGJ327727 PQF327727 QAB327727 QJX327727 QTT327727 RDP327727 RNL327727 RXH327727 SHD327727 SQZ327727 TAV327727 TKR327727 TUN327727 UEJ327727 UOF327727 UYB327727 VHX327727 VRT327727 WBP327727 WLL327727 WVH327727 C393263 IV393263 SR393263 ACN393263 AMJ393263 AWF393263 BGB393263 BPX393263 BZT393263 CJP393263 CTL393263 DDH393263 DND393263 DWZ393263 EGV393263 EQR393263 FAN393263 FKJ393263 FUF393263 GEB393263 GNX393263 GXT393263 HHP393263 HRL393263 IBH393263 ILD393263 IUZ393263 JEV393263 JOR393263 JYN393263 KIJ393263 KSF393263 LCB393263 LLX393263 LVT393263 MFP393263 MPL393263 MZH393263 NJD393263 NSZ393263 OCV393263 OMR393263 OWN393263 PGJ393263 PQF393263 QAB393263 QJX393263 QTT393263 RDP393263 RNL393263 RXH393263 SHD393263 SQZ393263 TAV393263 TKR393263 TUN393263 UEJ393263 UOF393263 UYB393263 VHX393263 VRT393263 WBP393263 WLL393263 WVH393263 C458799 IV458799 SR458799 ACN458799 AMJ458799 AWF458799 BGB458799 BPX458799 BZT458799 CJP458799 CTL458799 DDH458799 DND458799 DWZ458799 EGV458799 EQR458799 FAN458799 FKJ458799 FUF458799 GEB458799 GNX458799 GXT458799 HHP458799 HRL458799 IBH458799 ILD458799 IUZ458799 JEV458799 JOR458799 JYN458799 KIJ458799 KSF458799 LCB458799 LLX458799 LVT458799 MFP458799 MPL458799 MZH458799 NJD458799 NSZ458799 OCV458799 OMR458799 OWN458799 PGJ458799 PQF458799 QAB458799 QJX458799 QTT458799 RDP458799 RNL458799 RXH458799 SHD458799 SQZ458799 TAV458799 TKR458799 TUN458799 UEJ458799 UOF458799 UYB458799 VHX458799 VRT458799 WBP458799 WLL458799 WVH458799 C524335 IV524335 SR524335 ACN524335 AMJ524335 AWF524335 BGB524335 BPX524335 BZT524335 CJP524335 CTL524335 DDH524335 DND524335 DWZ524335 EGV524335 EQR524335 FAN524335 FKJ524335 FUF524335 GEB524335 GNX524335 GXT524335 HHP524335 HRL524335 IBH524335 ILD524335 IUZ524335 JEV524335 JOR524335 JYN524335 KIJ524335 KSF524335 LCB524335 LLX524335 LVT524335 MFP524335 MPL524335 MZH524335 NJD524335 NSZ524335 OCV524335 OMR524335 OWN524335 PGJ524335 PQF524335 QAB524335 QJX524335 QTT524335 RDP524335 RNL524335 RXH524335 SHD524335 SQZ524335 TAV524335 TKR524335 TUN524335 UEJ524335 UOF524335 UYB524335 VHX524335 VRT524335 WBP524335 WLL524335 WVH524335 C589871 IV589871 SR589871 ACN589871 AMJ589871 AWF589871 BGB589871 BPX589871 BZT589871 CJP589871 CTL589871 DDH589871 DND589871 DWZ589871 EGV589871 EQR589871 FAN589871 FKJ589871 FUF589871 GEB589871 GNX589871 GXT589871 HHP589871 HRL589871 IBH589871 ILD589871 IUZ589871 JEV589871 JOR589871 JYN589871 KIJ589871 KSF589871 LCB589871 LLX589871 LVT589871 MFP589871 MPL589871 MZH589871 NJD589871 NSZ589871 OCV589871 OMR589871 OWN589871 PGJ589871 PQF589871 QAB589871 QJX589871 QTT589871 RDP589871 RNL589871 RXH589871 SHD589871 SQZ589871 TAV589871 TKR589871 TUN589871 UEJ589871 UOF589871 UYB589871 VHX589871 VRT589871 WBP589871 WLL589871 WVH589871 C655407 IV655407 SR655407 ACN655407 AMJ655407 AWF655407 BGB655407 BPX655407 BZT655407 CJP655407 CTL655407 DDH655407 DND655407 DWZ655407 EGV655407 EQR655407 FAN655407 FKJ655407 FUF655407 GEB655407 GNX655407 GXT655407 HHP655407 HRL655407 IBH655407 ILD655407 IUZ655407 JEV655407 JOR655407 JYN655407 KIJ655407 KSF655407 LCB655407 LLX655407 LVT655407 MFP655407 MPL655407 MZH655407 NJD655407 NSZ655407 OCV655407 OMR655407 OWN655407 PGJ655407 PQF655407 QAB655407 QJX655407 QTT655407 RDP655407 RNL655407 RXH655407 SHD655407 SQZ655407 TAV655407 TKR655407 TUN655407 UEJ655407 UOF655407 UYB655407 VHX655407 VRT655407 WBP655407 WLL655407 WVH655407 C720943 IV720943 SR720943 ACN720943 AMJ720943 AWF720943 BGB720943 BPX720943 BZT720943 CJP720943 CTL720943 DDH720943 DND720943 DWZ720943 EGV720943 EQR720943 FAN720943 FKJ720943 FUF720943 GEB720943 GNX720943 GXT720943 HHP720943 HRL720943 IBH720943 ILD720943 IUZ720943 JEV720943 JOR720943 JYN720943 KIJ720943 KSF720943 LCB720943 LLX720943 LVT720943 MFP720943 MPL720943 MZH720943 NJD720943 NSZ720943 OCV720943 OMR720943 OWN720943 PGJ720943 PQF720943 QAB720943 QJX720943 QTT720943 RDP720943 RNL720943 RXH720943 SHD720943 SQZ720943 TAV720943 TKR720943 TUN720943 UEJ720943 UOF720943 UYB720943 VHX720943 VRT720943 WBP720943 WLL720943 WVH720943 C786479 IV786479 SR786479 ACN786479 AMJ786479 AWF786479 BGB786479 BPX786479 BZT786479 CJP786479 CTL786479 DDH786479 DND786479 DWZ786479 EGV786479 EQR786479 FAN786479 FKJ786479 FUF786479 GEB786479 GNX786479 GXT786479 HHP786479 HRL786479 IBH786479 ILD786479 IUZ786479 JEV786479 JOR786479 JYN786479 KIJ786479 KSF786479 LCB786479 LLX786479 LVT786479 MFP786479 MPL786479 MZH786479 NJD786479 NSZ786479 OCV786479 OMR786479 OWN786479 PGJ786479 PQF786479 QAB786479 QJX786479 QTT786479 RDP786479 RNL786479 RXH786479 SHD786479 SQZ786479 TAV786479 TKR786479 TUN786479 UEJ786479 UOF786479 UYB786479 VHX786479 VRT786479 WBP786479 WLL786479 WVH786479 C852015 IV852015 SR852015 ACN852015 AMJ852015 AWF852015 BGB852015 BPX852015 BZT852015 CJP852015 CTL852015 DDH852015 DND852015 DWZ852015 EGV852015 EQR852015 FAN852015 FKJ852015 FUF852015 GEB852015 GNX852015 GXT852015 HHP852015 HRL852015 IBH852015 ILD852015 IUZ852015 JEV852015 JOR852015 JYN852015 KIJ852015 KSF852015 LCB852015 LLX852015 LVT852015 MFP852015 MPL852015 MZH852015 NJD852015 NSZ852015 OCV852015 OMR852015 OWN852015 PGJ852015 PQF852015 QAB852015 QJX852015 QTT852015 RDP852015 RNL852015 RXH852015 SHD852015 SQZ852015 TAV852015 TKR852015 TUN852015 UEJ852015 UOF852015 UYB852015 VHX852015 VRT852015 WBP852015 WLL852015 WVH852015 C917551 IV917551 SR917551 ACN917551 AMJ917551 AWF917551 BGB917551 BPX917551 BZT917551 CJP917551 CTL917551 DDH917551 DND917551 DWZ917551 EGV917551 EQR917551 FAN917551 FKJ917551 FUF917551 GEB917551 GNX917551 GXT917551 HHP917551 HRL917551 IBH917551 ILD917551 IUZ917551 JEV917551 JOR917551 JYN917551 KIJ917551 KSF917551 LCB917551 LLX917551 LVT917551 MFP917551 MPL917551 MZH917551 NJD917551 NSZ917551 OCV917551 OMR917551 OWN917551 PGJ917551 PQF917551 QAB917551 QJX917551 QTT917551 RDP917551 RNL917551 RXH917551 SHD917551 SQZ917551 TAV917551 TKR917551 TUN917551 UEJ917551 UOF917551 UYB917551 VHX917551 VRT917551 WBP917551 WLL917551 WVH917551 C983087 IV983087 SR983087 ACN983087 AMJ983087 AWF983087 BGB983087 BPX983087 BZT983087 CJP983087 CTL983087 DDH983087 DND983087 DWZ983087 EGV983087 EQR983087 FAN983087 FKJ983087 FUF983087 GEB983087 GNX983087 GXT983087 HHP983087 HRL983087 IBH983087 ILD983087 IUZ983087 JEV983087 JOR983087 JYN983087 KIJ983087 KSF983087 LCB983087 LLX983087 LVT983087 MFP983087 MPL983087 MZH983087 NJD983087 NSZ983087 OCV983087 OMR983087 OWN983087 PGJ983087 PQF983087 QAB983087 QJX983087 QTT983087 RDP983087 RNL983087 RXH983087 SHD983087 SQZ983087 TAV983087 TKR983087 TUN983087 UEJ983087 UOF983087 UYB983087 VHX983087 VRT983087 WBP98308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7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3"/>
  <sheetViews>
    <sheetView topLeftCell="A141"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0.5703125" style="1" customWidth="1"/>
    <col min="18" max="18" width="49.285156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533" t="s">
        <v>5281</v>
      </c>
      <c r="D6" s="1533"/>
      <c r="E6" s="1533"/>
      <c r="F6" s="1533"/>
      <c r="G6" s="1533"/>
      <c r="H6" s="1533"/>
      <c r="I6" s="1533"/>
      <c r="J6" s="1533"/>
      <c r="K6" s="1533"/>
      <c r="L6" s="1533"/>
      <c r="M6" s="1533"/>
      <c r="N6" s="1574"/>
    </row>
    <row r="7" spans="2:16" ht="16.5" thickBot="1" x14ac:dyDescent="0.3">
      <c r="B7" s="3" t="s">
        <v>4</v>
      </c>
      <c r="C7" s="1533" t="s">
        <v>2146</v>
      </c>
      <c r="D7" s="1533"/>
      <c r="E7" s="1533"/>
      <c r="F7" s="1533"/>
      <c r="G7" s="1533"/>
      <c r="H7" s="1533"/>
      <c r="I7" s="1533"/>
      <c r="J7" s="1533"/>
      <c r="K7" s="1533"/>
      <c r="L7" s="1533"/>
      <c r="M7" s="1533"/>
      <c r="N7" s="1574"/>
    </row>
    <row r="8" spans="2:16" ht="16.5" thickBot="1" x14ac:dyDescent="0.3">
      <c r="B8" s="3" t="s">
        <v>6</v>
      </c>
      <c r="C8" s="1533" t="s">
        <v>3785</v>
      </c>
      <c r="D8" s="1533"/>
      <c r="E8" s="1533"/>
      <c r="F8" s="1533"/>
      <c r="G8" s="1533"/>
      <c r="H8" s="1533"/>
      <c r="I8" s="1533"/>
      <c r="J8" s="1533"/>
      <c r="K8" s="1533"/>
      <c r="L8" s="1533"/>
      <c r="M8" s="1533"/>
      <c r="N8" s="1574"/>
    </row>
    <row r="9" spans="2:16" ht="16.5" thickBot="1" x14ac:dyDescent="0.3">
      <c r="B9" s="3" t="s">
        <v>8</v>
      </c>
      <c r="C9" s="1533"/>
      <c r="D9" s="1533"/>
      <c r="E9" s="1533"/>
      <c r="F9" s="1533"/>
      <c r="G9" s="1533"/>
      <c r="H9" s="1533"/>
      <c r="I9" s="1533"/>
      <c r="J9" s="1533"/>
      <c r="K9" s="1533"/>
      <c r="L9" s="1533"/>
      <c r="M9" s="1533"/>
      <c r="N9" s="1574"/>
    </row>
    <row r="10" spans="2:16" ht="16.5" thickBot="1" x14ac:dyDescent="0.3">
      <c r="B10" s="3" t="s">
        <v>9</v>
      </c>
      <c r="C10" s="1435">
        <v>16</v>
      </c>
      <c r="D10" s="1435"/>
      <c r="E10" s="1436"/>
      <c r="F10" s="314"/>
      <c r="G10" s="314"/>
      <c r="H10" s="314"/>
      <c r="I10" s="314"/>
      <c r="J10" s="314"/>
      <c r="K10" s="314"/>
      <c r="L10" s="314"/>
      <c r="M10" s="314"/>
      <c r="N10" s="315"/>
    </row>
    <row r="11" spans="2:16" ht="16.5" thickBot="1" x14ac:dyDescent="0.3">
      <c r="B11" s="6" t="s">
        <v>10</v>
      </c>
      <c r="C11" s="316">
        <v>41978</v>
      </c>
      <c r="D11" s="317"/>
      <c r="E11" s="317"/>
      <c r="F11" s="317"/>
      <c r="G11" s="317"/>
      <c r="H11" s="317"/>
      <c r="I11" s="317"/>
      <c r="J11" s="317"/>
      <c r="K11" s="317"/>
      <c r="L11" s="317"/>
      <c r="M11" s="317"/>
      <c r="N11" s="318"/>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15" customHeight="1" x14ac:dyDescent="0.25">
      <c r="B14" s="1417" t="s">
        <v>680</v>
      </c>
      <c r="C14" s="1417"/>
      <c r="D14" s="760" t="s">
        <v>12</v>
      </c>
      <c r="E14" s="760" t="s">
        <v>13</v>
      </c>
      <c r="F14" s="760" t="s">
        <v>14</v>
      </c>
      <c r="G14" s="16"/>
      <c r="I14" s="17"/>
      <c r="J14" s="17"/>
      <c r="K14" s="17"/>
      <c r="L14" s="17"/>
      <c r="M14" s="17"/>
      <c r="N14" s="14"/>
    </row>
    <row r="15" spans="2:16" x14ac:dyDescent="0.25">
      <c r="B15" s="1417"/>
      <c r="C15" s="1417"/>
      <c r="D15" s="760">
        <v>16</v>
      </c>
      <c r="E15" s="18">
        <v>1252968600</v>
      </c>
      <c r="F15" s="19">
        <v>600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f>SUM(E15:E21)</f>
        <v>1252968600</v>
      </c>
      <c r="F22" s="19">
        <f>SUM(F15:F21)</f>
        <v>600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480</v>
      </c>
      <c r="D24" s="32"/>
      <c r="E24" s="33">
        <f>E22</f>
        <v>1252968600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41" t="s">
        <v>1114</v>
      </c>
      <c r="D30" s="41" t="s">
        <v>23</v>
      </c>
      <c r="E30"/>
      <c r="F30"/>
      <c r="G30"/>
      <c r="H30"/>
      <c r="I30" s="13"/>
      <c r="J30" s="13"/>
      <c r="K30" s="13"/>
      <c r="L30" s="13"/>
      <c r="M30" s="13"/>
      <c r="N30" s="14"/>
    </row>
    <row r="31" spans="1:14" x14ac:dyDescent="0.25">
      <c r="A31" s="36"/>
      <c r="B31" s="41" t="s">
        <v>24</v>
      </c>
      <c r="C31" s="41" t="s">
        <v>23</v>
      </c>
      <c r="D31" s="41"/>
      <c r="E31"/>
      <c r="F31"/>
      <c r="G31"/>
      <c r="H31"/>
      <c r="I31" s="13"/>
      <c r="J31" s="13"/>
      <c r="K31" s="13"/>
      <c r="L31" s="13"/>
      <c r="M31" s="13"/>
      <c r="N31" s="14"/>
    </row>
    <row r="32" spans="1:14" x14ac:dyDescent="0.25">
      <c r="A32" s="36"/>
      <c r="B32" s="41" t="s">
        <v>25</v>
      </c>
      <c r="C32" s="41"/>
      <c r="D32" s="41"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100</v>
      </c>
      <c r="F40"/>
      <c r="G40"/>
      <c r="H40"/>
      <c r="I40" s="13"/>
      <c r="J40" s="13"/>
      <c r="K40" s="13"/>
      <c r="L40" s="13"/>
      <c r="M40" s="13"/>
      <c r="N40" s="14"/>
    </row>
    <row r="41" spans="1:17" ht="42.75" x14ac:dyDescent="0.25">
      <c r="A41" s="36"/>
      <c r="B41" s="43" t="s">
        <v>32</v>
      </c>
      <c r="C41" s="813">
        <v>60</v>
      </c>
      <c r="D41" s="746">
        <v>60</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320" t="s">
        <v>2172</v>
      </c>
      <c r="C49" s="72" t="s">
        <v>2172</v>
      </c>
      <c r="D49" s="71" t="s">
        <v>682</v>
      </c>
      <c r="E49" s="321">
        <v>701820100159</v>
      </c>
      <c r="F49" s="73" t="s">
        <v>20</v>
      </c>
      <c r="G49" s="322">
        <v>1</v>
      </c>
      <c r="H49" s="226">
        <v>40210</v>
      </c>
      <c r="I49" s="226">
        <v>40543</v>
      </c>
      <c r="J49" s="74" t="s">
        <v>21</v>
      </c>
      <c r="K49" s="323">
        <v>11</v>
      </c>
      <c r="L49" s="75">
        <v>0</v>
      </c>
      <c r="M49" s="321">
        <v>1222</v>
      </c>
      <c r="N49" s="75">
        <f>+M49*G49</f>
        <v>1222</v>
      </c>
      <c r="O49" s="324">
        <v>587796190</v>
      </c>
      <c r="P49" s="77" t="s">
        <v>5921</v>
      </c>
      <c r="Q49" s="65"/>
      <c r="R49" s="61"/>
      <c r="S49" s="61"/>
      <c r="T49" s="61"/>
      <c r="U49" s="61"/>
      <c r="V49" s="61"/>
      <c r="W49" s="61"/>
      <c r="X49" s="61"/>
      <c r="Y49" s="61"/>
      <c r="Z49" s="61"/>
    </row>
    <row r="50" spans="1:26" s="62" customFormat="1" x14ac:dyDescent="0.25">
      <c r="A50" s="50">
        <v>2</v>
      </c>
      <c r="B50" s="320" t="s">
        <v>2172</v>
      </c>
      <c r="C50" s="72" t="s">
        <v>2172</v>
      </c>
      <c r="D50" s="71" t="s">
        <v>682</v>
      </c>
      <c r="E50" s="321">
        <v>701820140192</v>
      </c>
      <c r="F50" s="73" t="s">
        <v>20</v>
      </c>
      <c r="G50" s="228">
        <v>1</v>
      </c>
      <c r="H50" s="226">
        <v>41662</v>
      </c>
      <c r="I50" s="226">
        <v>41946</v>
      </c>
      <c r="J50" s="74" t="s">
        <v>21</v>
      </c>
      <c r="K50" s="323">
        <v>8.23</v>
      </c>
      <c r="L50" s="75">
        <v>1.1000000000000001</v>
      </c>
      <c r="M50" s="321">
        <v>698</v>
      </c>
      <c r="N50" s="75">
        <f>+M50*G50</f>
        <v>698</v>
      </c>
      <c r="O50" s="324">
        <v>662960768</v>
      </c>
      <c r="P50" s="77">
        <v>92</v>
      </c>
      <c r="Q50" s="65"/>
      <c r="R50" s="61"/>
      <c r="S50" s="61"/>
      <c r="T50" s="61"/>
      <c r="U50" s="61"/>
      <c r="V50" s="61"/>
      <c r="W50" s="61"/>
      <c r="X50" s="61"/>
      <c r="Y50" s="61"/>
      <c r="Z50" s="61"/>
    </row>
    <row r="51" spans="1:26" s="62" customFormat="1" x14ac:dyDescent="0.25">
      <c r="A51" s="50">
        <v>3</v>
      </c>
      <c r="B51" s="320" t="s">
        <v>2146</v>
      </c>
      <c r="C51" s="72" t="s">
        <v>2146</v>
      </c>
      <c r="D51" s="71" t="s">
        <v>682</v>
      </c>
      <c r="E51" s="321">
        <v>701820130344</v>
      </c>
      <c r="F51" s="73" t="s">
        <v>20</v>
      </c>
      <c r="G51" s="228">
        <v>1</v>
      </c>
      <c r="H51" s="226">
        <v>41508</v>
      </c>
      <c r="I51" s="226">
        <v>41988</v>
      </c>
      <c r="J51" s="74" t="s">
        <v>21</v>
      </c>
      <c r="K51" s="323">
        <v>1.26</v>
      </c>
      <c r="L51" s="75">
        <v>2.5</v>
      </c>
      <c r="M51" s="321">
        <v>350</v>
      </c>
      <c r="N51" s="75">
        <f>+M51*G51</f>
        <v>350</v>
      </c>
      <c r="O51" s="324">
        <v>937086530</v>
      </c>
      <c r="P51" s="77">
        <v>93</v>
      </c>
      <c r="Q51" s="65"/>
      <c r="R51" s="61"/>
      <c r="S51" s="61"/>
      <c r="T51" s="61"/>
      <c r="U51" s="61"/>
      <c r="V51" s="61"/>
      <c r="W51" s="61"/>
      <c r="X51" s="61"/>
      <c r="Y51" s="61"/>
      <c r="Z51" s="61"/>
    </row>
    <row r="52" spans="1:26" s="62" customFormat="1" x14ac:dyDescent="0.25">
      <c r="A52" s="50"/>
      <c r="B52" s="320"/>
      <c r="C52" s="72"/>
      <c r="D52" s="71"/>
      <c r="E52" s="321"/>
      <c r="F52" s="73"/>
      <c r="G52" s="322"/>
      <c r="H52" s="226"/>
      <c r="I52" s="226"/>
      <c r="J52" s="74"/>
      <c r="K52" s="323"/>
      <c r="L52" s="75"/>
      <c r="M52" s="321"/>
      <c r="N52" s="75"/>
      <c r="O52" s="324"/>
      <c r="P52" s="77"/>
      <c r="Q52" s="65"/>
      <c r="R52" s="61"/>
      <c r="S52" s="61"/>
      <c r="T52" s="61"/>
      <c r="U52" s="61"/>
      <c r="V52" s="61"/>
      <c r="W52" s="61"/>
      <c r="X52" s="61"/>
      <c r="Y52" s="61"/>
      <c r="Z52" s="61"/>
    </row>
    <row r="53" spans="1:26" s="62" customFormat="1" x14ac:dyDescent="0.25">
      <c r="A53" s="50"/>
      <c r="B53" s="320"/>
      <c r="C53" s="72"/>
      <c r="D53" s="71"/>
      <c r="E53" s="321"/>
      <c r="F53" s="73"/>
      <c r="G53" s="322"/>
      <c r="H53" s="226"/>
      <c r="I53" s="226"/>
      <c r="J53" s="74"/>
      <c r="K53" s="323"/>
      <c r="L53" s="75"/>
      <c r="M53" s="321"/>
      <c r="N53" s="75"/>
      <c r="O53" s="324"/>
      <c r="P53" s="77"/>
      <c r="Q53" s="65"/>
      <c r="R53" s="61"/>
      <c r="S53" s="61"/>
      <c r="T53" s="61"/>
      <c r="U53" s="61"/>
      <c r="V53" s="61"/>
      <c r="W53" s="61"/>
      <c r="X53" s="61"/>
      <c r="Y53" s="61"/>
      <c r="Z53" s="61"/>
    </row>
    <row r="54" spans="1:26" s="62" customFormat="1" x14ac:dyDescent="0.25">
      <c r="A54" s="50">
        <f>+A52+1</f>
        <v>1</v>
      </c>
      <c r="B54" s="320"/>
      <c r="C54" s="72"/>
      <c r="D54" s="71"/>
      <c r="E54" s="321"/>
      <c r="F54" s="73"/>
      <c r="G54" s="228"/>
      <c r="H54" s="73"/>
      <c r="I54" s="74"/>
      <c r="J54" s="74"/>
      <c r="K54" s="323"/>
      <c r="L54" s="75"/>
      <c r="M54" s="321"/>
      <c r="N54" s="75"/>
      <c r="O54" s="324"/>
      <c r="P54" s="77"/>
      <c r="Q54" s="65"/>
      <c r="R54" s="61"/>
      <c r="S54" s="61"/>
      <c r="T54" s="61"/>
      <c r="U54" s="61"/>
      <c r="V54" s="61"/>
      <c r="W54" s="61"/>
      <c r="X54" s="61"/>
      <c r="Y54" s="61"/>
      <c r="Z54" s="61"/>
    </row>
    <row r="55" spans="1:26" s="62" customFormat="1" x14ac:dyDescent="0.25">
      <c r="A55" s="50">
        <f>+A54+1</f>
        <v>2</v>
      </c>
      <c r="B55" s="320"/>
      <c r="C55" s="72"/>
      <c r="D55" s="71"/>
      <c r="E55" s="321"/>
      <c r="F55" s="73"/>
      <c r="G55" s="228"/>
      <c r="H55" s="73"/>
      <c r="I55" s="74"/>
      <c r="J55" s="74"/>
      <c r="K55" s="323"/>
      <c r="L55" s="74"/>
      <c r="M55" s="321"/>
      <c r="N55" s="75"/>
      <c r="O55" s="324"/>
      <c r="P55" s="77"/>
      <c r="Q55" s="65"/>
      <c r="R55" s="61"/>
      <c r="S55" s="61"/>
      <c r="T55" s="61"/>
      <c r="U55" s="61"/>
      <c r="V55" s="61"/>
      <c r="W55" s="61"/>
      <c r="X55" s="61"/>
      <c r="Y55" s="61"/>
      <c r="Z55" s="61"/>
    </row>
    <row r="56" spans="1:26" s="62" customFormat="1" x14ac:dyDescent="0.25">
      <c r="A56" s="50">
        <f>+A55+1</f>
        <v>3</v>
      </c>
      <c r="B56" s="320"/>
      <c r="C56" s="72"/>
      <c r="D56" s="71"/>
      <c r="E56" s="321"/>
      <c r="F56" s="73"/>
      <c r="G56" s="228"/>
      <c r="H56" s="73"/>
      <c r="I56" s="74"/>
      <c r="J56" s="74"/>
      <c r="K56" s="323"/>
      <c r="L56" s="74"/>
      <c r="M56" s="321"/>
      <c r="N56" s="75"/>
      <c r="O56" s="324"/>
      <c r="P56" s="77"/>
      <c r="Q56" s="65"/>
      <c r="R56" s="61"/>
      <c r="S56" s="61"/>
      <c r="T56" s="61"/>
      <c r="U56" s="61"/>
      <c r="V56" s="61"/>
      <c r="W56" s="61"/>
      <c r="X56" s="61"/>
      <c r="Y56" s="61"/>
      <c r="Z56" s="61"/>
    </row>
    <row r="57" spans="1:26" s="62" customFormat="1" x14ac:dyDescent="0.25">
      <c r="A57" s="50">
        <f>+A56+1</f>
        <v>4</v>
      </c>
      <c r="B57" s="320"/>
      <c r="C57" s="72"/>
      <c r="D57" s="71"/>
      <c r="E57" s="321"/>
      <c r="F57" s="73"/>
      <c r="G57" s="228"/>
      <c r="H57" s="73"/>
      <c r="I57" s="74"/>
      <c r="J57" s="74"/>
      <c r="K57" s="323"/>
      <c r="L57" s="74"/>
      <c r="M57" s="321"/>
      <c r="N57" s="75"/>
      <c r="O57" s="324"/>
      <c r="P57" s="77"/>
      <c r="Q57" s="65"/>
      <c r="R57" s="61"/>
      <c r="S57" s="61"/>
      <c r="T57" s="61"/>
      <c r="U57" s="61"/>
      <c r="V57" s="61"/>
      <c r="W57" s="61"/>
      <c r="X57" s="61"/>
      <c r="Y57" s="61"/>
      <c r="Z57" s="61"/>
    </row>
    <row r="58" spans="1:26" s="62" customFormat="1" x14ac:dyDescent="0.25">
      <c r="A58" s="50">
        <f>+A57+1</f>
        <v>5</v>
      </c>
      <c r="B58" s="71"/>
      <c r="C58" s="72"/>
      <c r="D58" s="71"/>
      <c r="E58" s="321"/>
      <c r="F58" s="73"/>
      <c r="G58" s="228"/>
      <c r="H58" s="73"/>
      <c r="I58" s="74"/>
      <c r="J58" s="74"/>
      <c r="K58" s="323"/>
      <c r="L58" s="74"/>
      <c r="M58" s="321"/>
      <c r="N58" s="75"/>
      <c r="O58" s="324"/>
      <c r="P58" s="77"/>
      <c r="Q58" s="65"/>
      <c r="R58" s="61"/>
      <c r="S58" s="61"/>
      <c r="T58" s="61"/>
      <c r="U58" s="61"/>
      <c r="V58" s="61"/>
      <c r="W58" s="61"/>
      <c r="X58" s="61"/>
      <c r="Y58" s="61"/>
      <c r="Z58" s="61"/>
    </row>
    <row r="59" spans="1:26" s="62" customFormat="1" x14ac:dyDescent="0.25">
      <c r="A59" s="50"/>
      <c r="B59" s="78" t="s">
        <v>30</v>
      </c>
      <c r="C59" s="72"/>
      <c r="D59" s="71"/>
      <c r="E59" s="321"/>
      <c r="F59" s="73"/>
      <c r="G59" s="228"/>
      <c r="H59" s="73"/>
      <c r="I59" s="74"/>
      <c r="J59" s="74"/>
      <c r="K59" s="325">
        <f>SUM(K49:K58)</f>
        <v>20.490000000000002</v>
      </c>
      <c r="L59" s="79">
        <f>SUM(L49:L58)</f>
        <v>3.6</v>
      </c>
      <c r="M59" s="326">
        <v>1572</v>
      </c>
      <c r="N59" s="79"/>
      <c r="O59" s="324"/>
      <c r="P59" s="77"/>
      <c r="Q59" s="81"/>
    </row>
    <row r="60" spans="1:26" s="82" customFormat="1" x14ac:dyDescent="0.25">
      <c r="E60" s="83"/>
    </row>
    <row r="61" spans="1:26" s="82" customFormat="1" x14ac:dyDescent="0.25">
      <c r="B61" s="1422" t="s">
        <v>56</v>
      </c>
      <c r="C61" s="1422" t="s">
        <v>57</v>
      </c>
      <c r="D61" s="1424" t="s">
        <v>58</v>
      </c>
      <c r="E61" s="1424"/>
    </row>
    <row r="62" spans="1:26" s="82" customFormat="1" x14ac:dyDescent="0.25">
      <c r="B62" s="1423"/>
      <c r="C62" s="1423"/>
      <c r="D62" s="766" t="s">
        <v>59</v>
      </c>
      <c r="E62" s="85" t="s">
        <v>60</v>
      </c>
    </row>
    <row r="63" spans="1:26" s="82" customFormat="1" ht="18.75" x14ac:dyDescent="0.25">
      <c r="B63" s="86" t="s">
        <v>61</v>
      </c>
      <c r="C63" s="327">
        <f>K59</f>
        <v>20.490000000000002</v>
      </c>
      <c r="D63" s="740"/>
      <c r="E63" s="740" t="s">
        <v>23</v>
      </c>
      <c r="F63" s="89"/>
      <c r="G63" s="89"/>
      <c r="H63" s="89"/>
      <c r="I63" s="89"/>
      <c r="J63" s="89"/>
      <c r="K63" s="89"/>
      <c r="L63" s="89"/>
      <c r="M63" s="89"/>
    </row>
    <row r="64" spans="1:26" s="82" customFormat="1" x14ac:dyDescent="0.25">
      <c r="B64" s="86" t="s">
        <v>62</v>
      </c>
      <c r="C64" s="328">
        <v>1572</v>
      </c>
      <c r="D64" s="740" t="s">
        <v>23</v>
      </c>
      <c r="E64" s="740"/>
    </row>
    <row r="65" spans="2:17" s="82" customFormat="1" x14ac:dyDescent="0.25">
      <c r="B65" s="90"/>
      <c r="C65" s="1413"/>
      <c r="D65" s="1413"/>
      <c r="E65" s="1413"/>
      <c r="F65" s="1413"/>
      <c r="G65" s="1413"/>
      <c r="H65" s="1413"/>
      <c r="I65" s="1413"/>
      <c r="J65" s="1413"/>
      <c r="K65" s="1413"/>
      <c r="L65" s="1413"/>
      <c r="M65" s="1413"/>
      <c r="N65" s="1413"/>
    </row>
    <row r="66" spans="2:17" ht="15.75" thickBot="1" x14ac:dyDescent="0.3"/>
    <row r="67" spans="2:17" ht="27" thickBot="1" x14ac:dyDescent="0.3">
      <c r="B67" s="1414" t="s">
        <v>63</v>
      </c>
      <c r="C67" s="1414"/>
      <c r="D67" s="1414"/>
      <c r="E67" s="1414"/>
      <c r="F67" s="1414"/>
      <c r="G67" s="1414"/>
      <c r="H67" s="1414"/>
      <c r="I67" s="1414"/>
      <c r="J67" s="1414"/>
      <c r="K67" s="1414"/>
      <c r="L67" s="1414"/>
      <c r="M67" s="1414"/>
      <c r="N67" s="1414"/>
    </row>
    <row r="70" spans="2:17" ht="105" x14ac:dyDescent="0.25">
      <c r="B70" s="91" t="s">
        <v>64</v>
      </c>
      <c r="C70" s="92" t="s">
        <v>65</v>
      </c>
      <c r="D70" s="92" t="s">
        <v>66</v>
      </c>
      <c r="E70" s="92" t="s">
        <v>67</v>
      </c>
      <c r="F70" s="92" t="s">
        <v>68</v>
      </c>
      <c r="G70" s="92" t="s">
        <v>69</v>
      </c>
      <c r="H70" s="92" t="s">
        <v>70</v>
      </c>
      <c r="I70" s="92" t="s">
        <v>71</v>
      </c>
      <c r="J70" s="92" t="s">
        <v>72</v>
      </c>
      <c r="K70" s="92" t="s">
        <v>73</v>
      </c>
      <c r="L70" s="92" t="s">
        <v>74</v>
      </c>
      <c r="M70" s="93" t="s">
        <v>75</v>
      </c>
      <c r="N70" s="93" t="s">
        <v>76</v>
      </c>
      <c r="O70" s="1387" t="s">
        <v>77</v>
      </c>
      <c r="P70" s="1388"/>
      <c r="Q70" s="92" t="s">
        <v>78</v>
      </c>
    </row>
    <row r="71" spans="2:17" ht="60" x14ac:dyDescent="0.25">
      <c r="B71" s="94" t="s">
        <v>1270</v>
      </c>
      <c r="C71" s="94" t="s">
        <v>366</v>
      </c>
      <c r="D71" s="107" t="s">
        <v>5920</v>
      </c>
      <c r="E71" s="95">
        <v>600</v>
      </c>
      <c r="F71" s="96" t="s">
        <v>368</v>
      </c>
      <c r="G71" s="96" t="s">
        <v>368</v>
      </c>
      <c r="H71" s="96" t="s">
        <v>368</v>
      </c>
      <c r="I71" s="97" t="s">
        <v>21</v>
      </c>
      <c r="J71" s="97" t="s">
        <v>21</v>
      </c>
      <c r="K71" s="97" t="s">
        <v>21</v>
      </c>
      <c r="L71" s="97" t="s">
        <v>21</v>
      </c>
      <c r="M71" s="97" t="s">
        <v>21</v>
      </c>
      <c r="N71" s="97" t="s">
        <v>21</v>
      </c>
      <c r="O71" s="1390" t="s">
        <v>5919</v>
      </c>
      <c r="P71" s="1391"/>
      <c r="Q71" s="41" t="s">
        <v>21</v>
      </c>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94"/>
      <c r="C75" s="94"/>
      <c r="D75" s="95"/>
      <c r="E75" s="95"/>
      <c r="F75" s="96"/>
      <c r="G75" s="96"/>
      <c r="H75" s="96"/>
      <c r="I75" s="97"/>
      <c r="J75" s="97"/>
      <c r="K75" s="41"/>
      <c r="L75" s="41"/>
      <c r="M75" s="41"/>
      <c r="N75" s="41"/>
      <c r="O75" s="1410"/>
      <c r="P75" s="1411"/>
      <c r="Q75" s="41"/>
    </row>
    <row r="76" spans="2:17" x14ac:dyDescent="0.25">
      <c r="B76" s="94"/>
      <c r="C76" s="94"/>
      <c r="D76" s="95"/>
      <c r="E76" s="95"/>
      <c r="F76" s="96"/>
      <c r="G76" s="96"/>
      <c r="H76" s="96"/>
      <c r="I76" s="97"/>
      <c r="J76" s="97"/>
      <c r="K76" s="41"/>
      <c r="L76" s="41"/>
      <c r="M76" s="41"/>
      <c r="N76" s="41"/>
      <c r="O76" s="1410"/>
      <c r="P76" s="1411"/>
      <c r="Q76" s="41"/>
    </row>
    <row r="77" spans="2:17" x14ac:dyDescent="0.25">
      <c r="B77" s="41"/>
      <c r="C77" s="41"/>
      <c r="D77" s="41"/>
      <c r="E77" s="41"/>
      <c r="F77" s="41"/>
      <c r="G77" s="41"/>
      <c r="H77" s="41"/>
      <c r="I77" s="41"/>
      <c r="J77" s="41"/>
      <c r="K77" s="41"/>
      <c r="L77" s="41"/>
      <c r="M77" s="41"/>
      <c r="N77" s="41"/>
      <c r="O77" s="1410"/>
      <c r="P77" s="1411"/>
      <c r="Q77" s="41"/>
    </row>
    <row r="78" spans="2:17" x14ac:dyDescent="0.25">
      <c r="B78" s="1" t="s">
        <v>83</v>
      </c>
    </row>
    <row r="79" spans="2:17" x14ac:dyDescent="0.25">
      <c r="B79" s="1" t="s">
        <v>84</v>
      </c>
    </row>
    <row r="80" spans="2:17" x14ac:dyDescent="0.25">
      <c r="B80" s="1" t="s">
        <v>85</v>
      </c>
    </row>
    <row r="82" spans="2:18" ht="15.75" thickBot="1" x14ac:dyDescent="0.3"/>
    <row r="83" spans="2:18" ht="27" thickBot="1" x14ac:dyDescent="0.3">
      <c r="B83" s="1393" t="s">
        <v>86</v>
      </c>
      <c r="C83" s="1394"/>
      <c r="D83" s="1394"/>
      <c r="E83" s="1394"/>
      <c r="F83" s="1394"/>
      <c r="G83" s="1394"/>
      <c r="H83" s="1394"/>
      <c r="I83" s="1394"/>
      <c r="J83" s="1394"/>
      <c r="K83" s="1394"/>
      <c r="L83" s="1394"/>
      <c r="M83" s="1394"/>
      <c r="N83" s="1395"/>
    </row>
    <row r="88" spans="2:18" ht="75" x14ac:dyDescent="0.25">
      <c r="B88" s="91" t="s">
        <v>87</v>
      </c>
      <c r="C88" s="91" t="s">
        <v>88</v>
      </c>
      <c r="D88" s="91" t="s">
        <v>89</v>
      </c>
      <c r="E88" s="91" t="s">
        <v>90</v>
      </c>
      <c r="F88" s="91" t="s">
        <v>91</v>
      </c>
      <c r="G88" s="91" t="s">
        <v>92</v>
      </c>
      <c r="H88" s="91" t="s">
        <v>93</v>
      </c>
      <c r="I88" s="91" t="s">
        <v>94</v>
      </c>
      <c r="J88" s="1387" t="s">
        <v>95</v>
      </c>
      <c r="K88" s="1405"/>
      <c r="L88" s="1388"/>
      <c r="M88" s="91" t="s">
        <v>96</v>
      </c>
      <c r="N88" s="91" t="s">
        <v>97</v>
      </c>
      <c r="O88" s="91" t="s">
        <v>98</v>
      </c>
      <c r="P88" s="1387" t="s">
        <v>77</v>
      </c>
      <c r="Q88" s="1388"/>
    </row>
    <row r="89" spans="2:18" ht="45" customHeight="1" x14ac:dyDescent="0.25">
      <c r="B89" s="104" t="s">
        <v>4850</v>
      </c>
      <c r="C89" s="104" t="s">
        <v>215</v>
      </c>
      <c r="D89" s="104" t="s">
        <v>5918</v>
      </c>
      <c r="E89" s="94">
        <v>64520626</v>
      </c>
      <c r="F89" s="104" t="s">
        <v>2639</v>
      </c>
      <c r="G89" s="94" t="s">
        <v>453</v>
      </c>
      <c r="H89" s="111">
        <v>37498</v>
      </c>
      <c r="I89" s="96" t="s">
        <v>368</v>
      </c>
      <c r="J89" s="104" t="s">
        <v>5917</v>
      </c>
      <c r="K89" s="107" t="s">
        <v>5916</v>
      </c>
      <c r="L89" s="97" t="s">
        <v>394</v>
      </c>
      <c r="M89" s="41" t="s">
        <v>20</v>
      </c>
      <c r="N89" s="41" t="s">
        <v>21</v>
      </c>
      <c r="O89" s="41" t="s">
        <v>20</v>
      </c>
      <c r="P89" s="1390" t="s">
        <v>5915</v>
      </c>
      <c r="Q89" s="1391"/>
    </row>
    <row r="90" spans="2:18" ht="45" customHeight="1" x14ac:dyDescent="0.25">
      <c r="B90" s="104" t="s">
        <v>4850</v>
      </c>
      <c r="C90" s="104" t="s">
        <v>215</v>
      </c>
      <c r="D90" s="104" t="s">
        <v>5914</v>
      </c>
      <c r="E90" s="94">
        <v>64521817</v>
      </c>
      <c r="F90" s="104" t="s">
        <v>2639</v>
      </c>
      <c r="G90" s="94" t="s">
        <v>453</v>
      </c>
      <c r="H90" s="111">
        <v>38458</v>
      </c>
      <c r="I90" s="96" t="s">
        <v>368</v>
      </c>
      <c r="J90" s="104" t="s">
        <v>5913</v>
      </c>
      <c r="K90" s="107" t="s">
        <v>5912</v>
      </c>
      <c r="L90" s="107" t="s">
        <v>394</v>
      </c>
      <c r="M90" s="41" t="s">
        <v>20</v>
      </c>
      <c r="N90" s="41" t="s">
        <v>21</v>
      </c>
      <c r="O90" s="41" t="s">
        <v>20</v>
      </c>
      <c r="P90" s="1390" t="s">
        <v>5911</v>
      </c>
      <c r="Q90" s="1391"/>
    </row>
    <row r="91" spans="2:18" ht="45" customHeight="1" x14ac:dyDescent="0.25">
      <c r="B91" s="1518" t="s">
        <v>4765</v>
      </c>
      <c r="C91" s="1518" t="s">
        <v>111</v>
      </c>
      <c r="D91" s="1524" t="s">
        <v>3916</v>
      </c>
      <c r="E91" s="1524">
        <v>1143329057</v>
      </c>
      <c r="F91" s="1524" t="s">
        <v>278</v>
      </c>
      <c r="G91" s="1518" t="s">
        <v>1363</v>
      </c>
      <c r="H91" s="1602">
        <v>41082</v>
      </c>
      <c r="I91" s="1484">
        <v>131529</v>
      </c>
      <c r="J91" s="104" t="s">
        <v>5910</v>
      </c>
      <c r="K91" s="107" t="s">
        <v>5909</v>
      </c>
      <c r="L91" s="97" t="s">
        <v>394</v>
      </c>
      <c r="M91" s="1403" t="s">
        <v>20</v>
      </c>
      <c r="N91" s="1403" t="s">
        <v>21</v>
      </c>
      <c r="O91" s="1403" t="s">
        <v>20</v>
      </c>
      <c r="P91" s="1595" t="s">
        <v>5908</v>
      </c>
      <c r="Q91" s="1596"/>
    </row>
    <row r="92" spans="2:18" ht="30" x14ac:dyDescent="0.25">
      <c r="B92" s="1526"/>
      <c r="C92" s="1526"/>
      <c r="D92" s="1601"/>
      <c r="E92" s="1601"/>
      <c r="F92" s="1601"/>
      <c r="G92" s="1526"/>
      <c r="H92" s="1603"/>
      <c r="I92" s="1485"/>
      <c r="J92" s="104" t="s">
        <v>5907</v>
      </c>
      <c r="K92" s="107" t="s">
        <v>5906</v>
      </c>
      <c r="L92" s="107" t="s">
        <v>394</v>
      </c>
      <c r="M92" s="1397"/>
      <c r="N92" s="1397"/>
      <c r="O92" s="1397"/>
      <c r="P92" s="1597"/>
      <c r="Q92" s="1598"/>
    </row>
    <row r="93" spans="2:18" x14ac:dyDescent="0.25">
      <c r="B93" s="1519"/>
      <c r="C93" s="1519"/>
      <c r="D93" s="1525"/>
      <c r="E93" s="1525"/>
      <c r="F93" s="1525"/>
      <c r="G93" s="1519"/>
      <c r="H93" s="1606"/>
      <c r="I93" s="1486"/>
      <c r="J93" s="104" t="s">
        <v>1645</v>
      </c>
      <c r="K93" s="1027">
        <v>2014</v>
      </c>
      <c r="L93" s="107" t="s">
        <v>394</v>
      </c>
      <c r="M93" s="1404"/>
      <c r="N93" s="1404"/>
      <c r="O93" s="1404"/>
      <c r="P93" s="1599"/>
      <c r="Q93" s="1600"/>
    </row>
    <row r="94" spans="2:18" ht="30" x14ac:dyDescent="0.25">
      <c r="B94" s="1518" t="s">
        <v>4765</v>
      </c>
      <c r="C94" s="1518" t="s">
        <v>111</v>
      </c>
      <c r="D94" s="1524" t="s">
        <v>5905</v>
      </c>
      <c r="E94" s="1524">
        <v>64697365</v>
      </c>
      <c r="F94" s="1524" t="s">
        <v>278</v>
      </c>
      <c r="G94" s="1518" t="s">
        <v>453</v>
      </c>
      <c r="H94" s="1602">
        <v>41117</v>
      </c>
      <c r="I94" s="1484">
        <v>145317</v>
      </c>
      <c r="J94" s="104" t="s">
        <v>137</v>
      </c>
      <c r="K94" s="107" t="s">
        <v>5904</v>
      </c>
      <c r="L94" s="97" t="s">
        <v>394</v>
      </c>
      <c r="M94" s="41" t="s">
        <v>20</v>
      </c>
      <c r="N94" s="1403" t="s">
        <v>20</v>
      </c>
      <c r="O94" s="1403" t="s">
        <v>20</v>
      </c>
      <c r="P94" s="1595" t="s">
        <v>5903</v>
      </c>
      <c r="Q94" s="1596"/>
    </row>
    <row r="95" spans="2:18" ht="60" x14ac:dyDescent="0.25">
      <c r="B95" s="1526"/>
      <c r="C95" s="1526"/>
      <c r="D95" s="1601"/>
      <c r="E95" s="1601"/>
      <c r="F95" s="1601"/>
      <c r="G95" s="1526"/>
      <c r="H95" s="1603"/>
      <c r="I95" s="1485"/>
      <c r="J95" s="104" t="s">
        <v>5902</v>
      </c>
      <c r="K95" s="107" t="s">
        <v>5901</v>
      </c>
      <c r="L95" s="107" t="s">
        <v>394</v>
      </c>
      <c r="M95" s="41" t="s">
        <v>20</v>
      </c>
      <c r="N95" s="1404"/>
      <c r="O95" s="1404"/>
      <c r="P95" s="1597"/>
      <c r="Q95" s="1598"/>
    </row>
    <row r="96" spans="2:18" ht="45" customHeight="1" x14ac:dyDescent="0.25">
      <c r="B96" s="1518" t="s">
        <v>4765</v>
      </c>
      <c r="C96" s="1518" t="s">
        <v>111</v>
      </c>
      <c r="D96" s="1524" t="s">
        <v>5900</v>
      </c>
      <c r="E96" s="1524">
        <v>50879179</v>
      </c>
      <c r="F96" s="1524" t="s">
        <v>113</v>
      </c>
      <c r="G96" s="1518" t="s">
        <v>410</v>
      </c>
      <c r="H96" s="1602">
        <v>38618</v>
      </c>
      <c r="I96" s="1484" t="s">
        <v>368</v>
      </c>
      <c r="J96" s="104" t="s">
        <v>5899</v>
      </c>
      <c r="K96" s="107" t="s">
        <v>5898</v>
      </c>
      <c r="L96" s="97" t="s">
        <v>394</v>
      </c>
      <c r="M96" s="41" t="s">
        <v>20</v>
      </c>
      <c r="N96" s="1403" t="s">
        <v>20</v>
      </c>
      <c r="O96" s="1403" t="s">
        <v>20</v>
      </c>
      <c r="P96" s="1493" t="s">
        <v>5897</v>
      </c>
      <c r="Q96" s="1494"/>
      <c r="R96" s="1421"/>
    </row>
    <row r="97" spans="2:18" ht="192.75" customHeight="1" x14ac:dyDescent="0.25">
      <c r="B97" s="1526"/>
      <c r="C97" s="1526"/>
      <c r="D97" s="1601"/>
      <c r="E97" s="1601"/>
      <c r="F97" s="1601"/>
      <c r="G97" s="1526"/>
      <c r="H97" s="1603"/>
      <c r="I97" s="1485"/>
      <c r="J97" s="104" t="s">
        <v>5896</v>
      </c>
      <c r="K97" s="107" t="s">
        <v>5895</v>
      </c>
      <c r="L97" s="107" t="s">
        <v>394</v>
      </c>
      <c r="M97" s="41" t="s">
        <v>20</v>
      </c>
      <c r="N97" s="1404"/>
      <c r="O97" s="1404"/>
      <c r="P97" s="1604"/>
      <c r="Q97" s="1605"/>
      <c r="R97" s="1421"/>
    </row>
    <row r="98" spans="2:18" ht="30" x14ac:dyDescent="0.25">
      <c r="B98" s="1518" t="s">
        <v>4765</v>
      </c>
      <c r="C98" s="1518" t="s">
        <v>111</v>
      </c>
      <c r="D98" s="1518" t="s">
        <v>5894</v>
      </c>
      <c r="E98" s="1524">
        <v>34947806</v>
      </c>
      <c r="F98" s="1524" t="s">
        <v>113</v>
      </c>
      <c r="G98" s="1518" t="s">
        <v>453</v>
      </c>
      <c r="H98" s="1602">
        <v>38331</v>
      </c>
      <c r="I98" s="1484" t="s">
        <v>368</v>
      </c>
      <c r="J98" s="104" t="s">
        <v>4540</v>
      </c>
      <c r="K98" s="107" t="s">
        <v>5893</v>
      </c>
      <c r="L98" s="97" t="s">
        <v>394</v>
      </c>
      <c r="M98" s="1403" t="s">
        <v>20</v>
      </c>
      <c r="N98" s="1403" t="s">
        <v>20</v>
      </c>
      <c r="O98" s="1403" t="s">
        <v>20</v>
      </c>
      <c r="P98" s="1595" t="s">
        <v>5892</v>
      </c>
      <c r="Q98" s="1596"/>
    </row>
    <row r="99" spans="2:18" ht="30" x14ac:dyDescent="0.25">
      <c r="B99" s="1526"/>
      <c r="C99" s="1526"/>
      <c r="D99" s="1526"/>
      <c r="E99" s="1601"/>
      <c r="F99" s="1601"/>
      <c r="G99" s="1526"/>
      <c r="H99" s="1603"/>
      <c r="I99" s="1485"/>
      <c r="J99" s="104" t="s">
        <v>4540</v>
      </c>
      <c r="K99" s="107" t="s">
        <v>5891</v>
      </c>
      <c r="L99" s="97" t="s">
        <v>394</v>
      </c>
      <c r="M99" s="1397"/>
      <c r="N99" s="1397"/>
      <c r="O99" s="1397"/>
      <c r="P99" s="1597"/>
      <c r="Q99" s="1598"/>
    </row>
    <row r="100" spans="2:18" ht="60" x14ac:dyDescent="0.25">
      <c r="B100" s="1526"/>
      <c r="C100" s="1526"/>
      <c r="D100" s="1526"/>
      <c r="E100" s="1601"/>
      <c r="F100" s="1601"/>
      <c r="G100" s="1526"/>
      <c r="H100" s="1603"/>
      <c r="I100" s="1485"/>
      <c r="J100" s="104" t="s">
        <v>1641</v>
      </c>
      <c r="K100" s="107" t="s">
        <v>5890</v>
      </c>
      <c r="L100" s="97" t="s">
        <v>394</v>
      </c>
      <c r="M100" s="1397"/>
      <c r="N100" s="1397"/>
      <c r="O100" s="1397"/>
      <c r="P100" s="1597"/>
      <c r="Q100" s="1598"/>
    </row>
    <row r="101" spans="2:18" ht="75" x14ac:dyDescent="0.25">
      <c r="B101" s="1526"/>
      <c r="C101" s="1526"/>
      <c r="D101" s="1519"/>
      <c r="E101" s="1601"/>
      <c r="F101" s="1601"/>
      <c r="G101" s="1526"/>
      <c r="H101" s="1603"/>
      <c r="I101" s="1485"/>
      <c r="J101" s="104" t="s">
        <v>5889</v>
      </c>
      <c r="K101" s="107" t="s">
        <v>5888</v>
      </c>
      <c r="L101" s="97" t="s">
        <v>376</v>
      </c>
      <c r="M101" s="1404"/>
      <c r="N101" s="1404"/>
      <c r="O101" s="1404"/>
      <c r="P101" s="1597"/>
      <c r="Q101" s="1598"/>
    </row>
    <row r="102" spans="2:18" x14ac:dyDescent="0.25">
      <c r="B102" s="104"/>
      <c r="C102" s="104"/>
      <c r="D102" s="94"/>
      <c r="E102" s="94"/>
      <c r="F102" s="94"/>
      <c r="G102" s="104"/>
      <c r="H102" s="111"/>
      <c r="I102" s="96"/>
      <c r="J102" s="104"/>
      <c r="K102" s="107"/>
      <c r="L102" s="97"/>
      <c r="M102" s="41"/>
      <c r="N102" s="41"/>
      <c r="O102" s="41"/>
      <c r="P102" s="1390"/>
      <c r="Q102" s="1391"/>
    </row>
    <row r="103" spans="2:18" x14ac:dyDescent="0.25">
      <c r="B103" s="104"/>
      <c r="C103" s="104"/>
      <c r="D103" s="94"/>
      <c r="E103" s="94"/>
      <c r="F103" s="94"/>
      <c r="G103" s="104"/>
      <c r="H103" s="111"/>
      <c r="I103" s="96"/>
      <c r="J103" s="104"/>
      <c r="K103" s="107"/>
      <c r="L103" s="97"/>
      <c r="M103" s="41"/>
      <c r="N103" s="41"/>
      <c r="O103" s="41"/>
      <c r="P103" s="1390"/>
      <c r="Q103" s="1391"/>
    </row>
    <row r="104" spans="2:18" x14ac:dyDescent="0.25">
      <c r="B104" s="104"/>
      <c r="C104" s="104"/>
      <c r="D104" s="94"/>
      <c r="E104" s="94"/>
      <c r="F104" s="94"/>
      <c r="G104" s="104"/>
      <c r="H104" s="111"/>
      <c r="I104" s="96"/>
      <c r="J104" s="104"/>
      <c r="K104" s="107"/>
      <c r="L104" s="97"/>
      <c r="M104" s="41"/>
      <c r="N104" s="41"/>
      <c r="O104" s="41"/>
      <c r="P104" s="1390"/>
      <c r="Q104" s="1391"/>
    </row>
    <row r="106" spans="2:18" ht="15.75" thickBot="1" x14ac:dyDescent="0.3"/>
    <row r="107" spans="2:18" ht="27" thickBot="1" x14ac:dyDescent="0.3">
      <c r="B107" s="1393" t="s">
        <v>143</v>
      </c>
      <c r="C107" s="1394"/>
      <c r="D107" s="1394"/>
      <c r="E107" s="1394"/>
      <c r="F107" s="1394"/>
      <c r="G107" s="1394"/>
      <c r="H107" s="1394"/>
      <c r="I107" s="1394"/>
      <c r="J107" s="1394"/>
      <c r="K107" s="1394"/>
      <c r="L107" s="1394"/>
      <c r="M107" s="1394"/>
      <c r="N107" s="1395"/>
    </row>
    <row r="110" spans="2:18" ht="30" x14ac:dyDescent="0.25">
      <c r="B110" s="92" t="s">
        <v>19</v>
      </c>
      <c r="C110" s="92" t="s">
        <v>144</v>
      </c>
      <c r="D110" s="1387" t="s">
        <v>77</v>
      </c>
      <c r="E110" s="1388"/>
    </row>
    <row r="111" spans="2:18" x14ac:dyDescent="0.25">
      <c r="B111" s="120" t="s">
        <v>145</v>
      </c>
      <c r="C111" s="746" t="s">
        <v>20</v>
      </c>
      <c r="D111" s="1389"/>
      <c r="E111" s="1389"/>
    </row>
    <row r="114" spans="1:26" ht="26.25" x14ac:dyDescent="0.25">
      <c r="B114" s="1408" t="s">
        <v>146</v>
      </c>
      <c r="C114" s="1409"/>
      <c r="D114" s="1409"/>
      <c r="E114" s="1409"/>
      <c r="F114" s="1409"/>
      <c r="G114" s="1409"/>
      <c r="H114" s="1409"/>
      <c r="I114" s="1409"/>
      <c r="J114" s="1409"/>
      <c r="K114" s="1409"/>
      <c r="L114" s="1409"/>
      <c r="M114" s="1409"/>
      <c r="N114" s="1409"/>
      <c r="O114" s="1409"/>
      <c r="P114" s="1409"/>
    </row>
    <row r="116" spans="1:26" ht="15.75" thickBot="1" x14ac:dyDescent="0.3"/>
    <row r="117" spans="1:26" ht="27" thickBot="1" x14ac:dyDescent="0.3">
      <c r="B117" s="1393" t="s">
        <v>147</v>
      </c>
      <c r="C117" s="1394"/>
      <c r="D117" s="1394"/>
      <c r="E117" s="1394"/>
      <c r="F117" s="1394"/>
      <c r="G117" s="1394"/>
      <c r="H117" s="1394"/>
      <c r="I117" s="1394"/>
      <c r="J117" s="1394"/>
      <c r="K117" s="1394"/>
      <c r="L117" s="1394"/>
      <c r="M117" s="1394"/>
      <c r="N117" s="1395"/>
    </row>
    <row r="119" spans="1:26" ht="15.75" thickBot="1" x14ac:dyDescent="0.3">
      <c r="M119" s="46"/>
      <c r="N119" s="46"/>
    </row>
    <row r="120" spans="1:26" s="13" customFormat="1" ht="60" x14ac:dyDescent="0.25">
      <c r="B120" s="47" t="s">
        <v>35</v>
      </c>
      <c r="C120" s="47" t="s">
        <v>36</v>
      </c>
      <c r="D120" s="47" t="s">
        <v>37</v>
      </c>
      <c r="E120" s="47" t="s">
        <v>38</v>
      </c>
      <c r="F120" s="47" t="s">
        <v>39</v>
      </c>
      <c r="G120" s="47" t="s">
        <v>40</v>
      </c>
      <c r="H120" s="47" t="s">
        <v>41</v>
      </c>
      <c r="I120" s="47" t="s">
        <v>42</v>
      </c>
      <c r="J120" s="47" t="s">
        <v>43</v>
      </c>
      <c r="K120" s="47" t="s">
        <v>44</v>
      </c>
      <c r="L120" s="47" t="s">
        <v>45</v>
      </c>
      <c r="M120" s="48" t="s">
        <v>46</v>
      </c>
      <c r="N120" s="47" t="s">
        <v>47</v>
      </c>
      <c r="O120" s="47" t="s">
        <v>48</v>
      </c>
      <c r="P120" s="49" t="s">
        <v>49</v>
      </c>
      <c r="Q120" s="49" t="s">
        <v>50</v>
      </c>
    </row>
    <row r="121" spans="1:26" s="62" customFormat="1" x14ac:dyDescent="0.25">
      <c r="A121" s="50">
        <v>1</v>
      </c>
      <c r="B121" s="320" t="s">
        <v>2172</v>
      </c>
      <c r="C121" s="72" t="s">
        <v>2172</v>
      </c>
      <c r="D121" s="71" t="s">
        <v>682</v>
      </c>
      <c r="E121" s="321">
        <v>701820110213</v>
      </c>
      <c r="F121" s="73" t="s">
        <v>20</v>
      </c>
      <c r="G121" s="322">
        <v>1</v>
      </c>
      <c r="H121" s="226">
        <v>40576</v>
      </c>
      <c r="I121" s="226">
        <v>40908</v>
      </c>
      <c r="J121" s="74" t="s">
        <v>21</v>
      </c>
      <c r="K121" s="323">
        <v>10.92</v>
      </c>
      <c r="L121" s="74"/>
      <c r="M121" s="321">
        <v>1672</v>
      </c>
      <c r="N121" s="75">
        <f>+M121*G121</f>
        <v>1672</v>
      </c>
      <c r="O121" s="324">
        <v>945786636</v>
      </c>
      <c r="P121" s="77">
        <v>98</v>
      </c>
      <c r="Q121" s="65"/>
      <c r="R121" s="61"/>
      <c r="S121" s="61"/>
      <c r="T121" s="61"/>
      <c r="U121" s="61"/>
      <c r="V121" s="61"/>
      <c r="W121" s="61"/>
      <c r="X121" s="61"/>
      <c r="Y121" s="61"/>
      <c r="Z121" s="61"/>
    </row>
    <row r="122" spans="1:26" s="62" customFormat="1" x14ac:dyDescent="0.25">
      <c r="A122" s="50">
        <f>+A121+1</f>
        <v>2</v>
      </c>
      <c r="B122" s="320" t="s">
        <v>2146</v>
      </c>
      <c r="C122" s="72" t="s">
        <v>2146</v>
      </c>
      <c r="D122" s="71" t="s">
        <v>682</v>
      </c>
      <c r="E122" s="321">
        <v>701820120226</v>
      </c>
      <c r="F122" s="73" t="s">
        <v>20</v>
      </c>
      <c r="G122" s="322">
        <v>1</v>
      </c>
      <c r="H122" s="226">
        <v>40948</v>
      </c>
      <c r="I122" s="226">
        <v>41274</v>
      </c>
      <c r="J122" s="74" t="s">
        <v>21</v>
      </c>
      <c r="K122" s="323">
        <v>10.67</v>
      </c>
      <c r="L122" s="74"/>
      <c r="M122" s="321">
        <v>24</v>
      </c>
      <c r="N122" s="75">
        <f>+M122*G122</f>
        <v>24</v>
      </c>
      <c r="O122" s="324">
        <v>12758624</v>
      </c>
      <c r="P122" s="77">
        <v>100</v>
      </c>
      <c r="Q122" s="65"/>
      <c r="R122" s="61"/>
      <c r="S122" s="61"/>
      <c r="T122" s="61"/>
      <c r="U122" s="61"/>
      <c r="V122" s="61"/>
      <c r="W122" s="61"/>
      <c r="X122" s="61"/>
      <c r="Y122" s="61"/>
      <c r="Z122" s="61"/>
    </row>
    <row r="123" spans="1:26" s="62" customFormat="1" x14ac:dyDescent="0.25">
      <c r="A123" s="50">
        <v>3</v>
      </c>
      <c r="B123" s="320"/>
      <c r="C123" s="72"/>
      <c r="D123" s="71"/>
      <c r="E123" s="321"/>
      <c r="F123" s="73"/>
      <c r="G123" s="322"/>
      <c r="H123" s="226"/>
      <c r="I123" s="226"/>
      <c r="J123" s="74"/>
      <c r="K123" s="323"/>
      <c r="L123" s="74"/>
      <c r="M123" s="321"/>
      <c r="N123" s="75"/>
      <c r="O123" s="324"/>
      <c r="P123" s="77"/>
      <c r="Q123" s="65"/>
      <c r="R123" s="61"/>
      <c r="S123" s="61"/>
      <c r="T123" s="61"/>
      <c r="U123" s="61"/>
      <c r="V123" s="61"/>
      <c r="W123" s="61"/>
      <c r="X123" s="61"/>
      <c r="Y123" s="61"/>
      <c r="Z123" s="61"/>
    </row>
    <row r="124" spans="1:26" s="62" customFormat="1" x14ac:dyDescent="0.25">
      <c r="A124" s="50">
        <f>+A123+1</f>
        <v>4</v>
      </c>
      <c r="B124" s="71"/>
      <c r="C124" s="72"/>
      <c r="D124" s="71"/>
      <c r="E124" s="228"/>
      <c r="F124" s="73"/>
      <c r="G124" s="73"/>
      <c r="H124" s="73"/>
      <c r="I124" s="74"/>
      <c r="J124" s="74"/>
      <c r="K124" s="74"/>
      <c r="L124" s="74"/>
      <c r="M124" s="75"/>
      <c r="N124" s="75"/>
      <c r="O124" s="77"/>
      <c r="P124" s="77"/>
      <c r="Q124" s="65"/>
      <c r="R124" s="61"/>
      <c r="S124" s="61"/>
      <c r="T124" s="61"/>
      <c r="U124" s="61"/>
      <c r="V124" s="61"/>
      <c r="W124" s="61"/>
      <c r="X124" s="61"/>
      <c r="Y124" s="61"/>
      <c r="Z124" s="61"/>
    </row>
    <row r="125" spans="1:26" s="62" customFormat="1" x14ac:dyDescent="0.25">
      <c r="A125" s="50">
        <f>+A124+1</f>
        <v>5</v>
      </c>
      <c r="B125" s="71"/>
      <c r="C125" s="72"/>
      <c r="D125" s="71"/>
      <c r="E125" s="228"/>
      <c r="F125" s="73"/>
      <c r="G125" s="73"/>
      <c r="H125" s="73"/>
      <c r="I125" s="74"/>
      <c r="J125" s="74"/>
      <c r="K125" s="74"/>
      <c r="L125" s="74"/>
      <c r="M125" s="75"/>
      <c r="N125" s="75"/>
      <c r="O125" s="77"/>
      <c r="P125" s="77"/>
      <c r="Q125" s="65"/>
      <c r="R125" s="61"/>
      <c r="S125" s="61"/>
      <c r="T125" s="61"/>
      <c r="U125" s="61"/>
      <c r="V125" s="61"/>
      <c r="W125" s="61"/>
      <c r="X125" s="61"/>
      <c r="Y125" s="61"/>
      <c r="Z125" s="61"/>
    </row>
    <row r="126" spans="1:26" s="62" customFormat="1" x14ac:dyDescent="0.25">
      <c r="A126" s="50">
        <f>+A125+1</f>
        <v>6</v>
      </c>
      <c r="B126" s="71"/>
      <c r="C126" s="72"/>
      <c r="D126" s="71"/>
      <c r="E126" s="228"/>
      <c r="F126" s="73"/>
      <c r="G126" s="73"/>
      <c r="H126" s="73"/>
      <c r="I126" s="74"/>
      <c r="J126" s="74"/>
      <c r="K126" s="74"/>
      <c r="L126" s="74"/>
      <c r="M126" s="75"/>
      <c r="N126" s="75"/>
      <c r="O126" s="77"/>
      <c r="P126" s="77"/>
      <c r="Q126" s="65"/>
      <c r="R126" s="61"/>
      <c r="S126" s="61"/>
      <c r="T126" s="61"/>
      <c r="U126" s="61"/>
      <c r="V126" s="61"/>
      <c r="W126" s="61"/>
      <c r="X126" s="61"/>
      <c r="Y126" s="61"/>
      <c r="Z126" s="61"/>
    </row>
    <row r="127" spans="1:26" s="62" customFormat="1" x14ac:dyDescent="0.25">
      <c r="A127" s="50">
        <f>+A126+1</f>
        <v>7</v>
      </c>
      <c r="B127" s="71"/>
      <c r="C127" s="72"/>
      <c r="D127" s="71"/>
      <c r="E127" s="228"/>
      <c r="F127" s="73"/>
      <c r="G127" s="73"/>
      <c r="H127" s="73"/>
      <c r="I127" s="74"/>
      <c r="J127" s="74"/>
      <c r="K127" s="74"/>
      <c r="L127" s="74"/>
      <c r="M127" s="75"/>
      <c r="N127" s="75"/>
      <c r="O127" s="77"/>
      <c r="P127" s="77"/>
      <c r="Q127" s="65"/>
      <c r="R127" s="61"/>
      <c r="S127" s="61"/>
      <c r="T127" s="61"/>
      <c r="U127" s="61"/>
      <c r="V127" s="61"/>
      <c r="W127" s="61"/>
      <c r="X127" s="61"/>
      <c r="Y127" s="61"/>
      <c r="Z127" s="61"/>
    </row>
    <row r="128" spans="1:26" s="62" customFormat="1" x14ac:dyDescent="0.25">
      <c r="A128" s="50">
        <f>+A127+1</f>
        <v>8</v>
      </c>
      <c r="B128" s="71"/>
      <c r="C128" s="72"/>
      <c r="D128" s="71"/>
      <c r="E128" s="228"/>
      <c r="F128" s="73"/>
      <c r="G128" s="73"/>
      <c r="H128" s="73"/>
      <c r="I128" s="74"/>
      <c r="J128" s="74"/>
      <c r="K128" s="74"/>
      <c r="L128" s="74"/>
      <c r="M128" s="75"/>
      <c r="N128" s="75"/>
      <c r="O128" s="77"/>
      <c r="P128" s="77"/>
      <c r="Q128" s="65"/>
      <c r="R128" s="61"/>
      <c r="S128" s="61"/>
      <c r="T128" s="61"/>
      <c r="U128" s="61"/>
      <c r="V128" s="61"/>
      <c r="W128" s="61"/>
      <c r="X128" s="61"/>
      <c r="Y128" s="61"/>
      <c r="Z128" s="61"/>
    </row>
    <row r="129" spans="1:17" s="62" customFormat="1" x14ac:dyDescent="0.25">
      <c r="A129" s="50"/>
      <c r="B129" s="78" t="s">
        <v>30</v>
      </c>
      <c r="C129" s="72"/>
      <c r="D129" s="71"/>
      <c r="E129" s="228"/>
      <c r="F129" s="73"/>
      <c r="G129" s="73"/>
      <c r="H129" s="73"/>
      <c r="I129" s="74"/>
      <c r="J129" s="74"/>
      <c r="K129" s="79">
        <f>SUM(K121:K128)</f>
        <v>21.59</v>
      </c>
      <c r="L129" s="79">
        <f>SUM(L121:L128)</f>
        <v>0</v>
      </c>
      <c r="M129" s="251"/>
      <c r="N129" s="79"/>
      <c r="O129" s="77"/>
      <c r="P129" s="77"/>
      <c r="Q129" s="81"/>
    </row>
    <row r="130" spans="1:17" x14ac:dyDescent="0.25">
      <c r="B130" s="82"/>
      <c r="C130" s="82"/>
      <c r="D130" s="82"/>
      <c r="E130" s="83"/>
      <c r="F130" s="82"/>
      <c r="G130" s="82"/>
      <c r="H130" s="82"/>
      <c r="I130" s="82"/>
      <c r="J130" s="82"/>
      <c r="K130" s="82"/>
      <c r="L130" s="82"/>
      <c r="M130" s="82"/>
      <c r="N130" s="82"/>
      <c r="O130" s="82"/>
      <c r="P130" s="82"/>
    </row>
    <row r="131" spans="1:17" ht="18.75" x14ac:dyDescent="0.25">
      <c r="B131" s="86" t="s">
        <v>151</v>
      </c>
      <c r="C131" s="133">
        <f>+K129</f>
        <v>21.59</v>
      </c>
      <c r="H131" s="89"/>
      <c r="I131" s="89"/>
      <c r="J131" s="89"/>
      <c r="K131" s="89"/>
      <c r="L131" s="89"/>
      <c r="M131" s="89"/>
      <c r="N131" s="82"/>
      <c r="O131" s="82"/>
      <c r="P131" s="82"/>
    </row>
    <row r="133" spans="1:17" ht="15.75" thickBot="1" x14ac:dyDescent="0.3"/>
    <row r="134" spans="1:17" ht="30.75" thickBot="1" x14ac:dyDescent="0.3">
      <c r="B134" s="134" t="s">
        <v>152</v>
      </c>
      <c r="C134" s="135" t="s">
        <v>153</v>
      </c>
      <c r="D134" s="134" t="s">
        <v>29</v>
      </c>
      <c r="E134" s="135" t="s">
        <v>154</v>
      </c>
    </row>
    <row r="135" spans="1:17" x14ac:dyDescent="0.25">
      <c r="B135" s="136" t="s">
        <v>155</v>
      </c>
      <c r="C135" s="137">
        <v>20</v>
      </c>
      <c r="D135" s="137"/>
      <c r="E135" s="1396">
        <f>+D135+D136+D137</f>
        <v>40</v>
      </c>
    </row>
    <row r="136" spans="1:17" x14ac:dyDescent="0.25">
      <c r="B136" s="136" t="s">
        <v>156</v>
      </c>
      <c r="C136" s="740">
        <v>30</v>
      </c>
      <c r="D136" s="746">
        <v>0</v>
      </c>
      <c r="E136" s="1397"/>
    </row>
    <row r="137" spans="1:17" ht="15.75" thickBot="1" x14ac:dyDescent="0.3">
      <c r="B137" s="136" t="s">
        <v>157</v>
      </c>
      <c r="C137" s="139">
        <v>40</v>
      </c>
      <c r="D137" s="139">
        <v>40</v>
      </c>
      <c r="E137" s="1398"/>
    </row>
    <row r="139" spans="1:17" ht="15.75" thickBot="1" x14ac:dyDescent="0.3"/>
    <row r="140" spans="1:17" ht="27" thickBot="1" x14ac:dyDescent="0.3">
      <c r="B140" s="1393" t="s">
        <v>158</v>
      </c>
      <c r="C140" s="1394"/>
      <c r="D140" s="1394"/>
      <c r="E140" s="1394"/>
      <c r="F140" s="1394"/>
      <c r="G140" s="1394"/>
      <c r="H140" s="1394"/>
      <c r="I140" s="1394"/>
      <c r="J140" s="1394"/>
      <c r="K140" s="1394"/>
      <c r="L140" s="1394"/>
      <c r="M140" s="1394"/>
      <c r="N140" s="1395"/>
    </row>
    <row r="142" spans="1:17" ht="75" x14ac:dyDescent="0.25">
      <c r="B142" s="91" t="s">
        <v>87</v>
      </c>
      <c r="C142" s="91" t="s">
        <v>88</v>
      </c>
      <c r="D142" s="91" t="s">
        <v>89</v>
      </c>
      <c r="E142" s="91" t="s">
        <v>90</v>
      </c>
      <c r="F142" s="91" t="s">
        <v>91</v>
      </c>
      <c r="G142" s="91" t="s">
        <v>92</v>
      </c>
      <c r="H142" s="91" t="s">
        <v>93</v>
      </c>
      <c r="I142" s="91" t="s">
        <v>94</v>
      </c>
      <c r="J142" s="1387" t="s">
        <v>95</v>
      </c>
      <c r="K142" s="1405"/>
      <c r="L142" s="1388"/>
      <c r="M142" s="91" t="s">
        <v>96</v>
      </c>
      <c r="N142" s="91" t="s">
        <v>97</v>
      </c>
      <c r="O142" s="91" t="s">
        <v>98</v>
      </c>
      <c r="P142" s="1387" t="s">
        <v>77</v>
      </c>
      <c r="Q142" s="1388"/>
    </row>
    <row r="143" spans="1:17" ht="45" x14ac:dyDescent="0.25">
      <c r="B143" s="104" t="s">
        <v>159</v>
      </c>
      <c r="C143" s="104" t="s">
        <v>1244</v>
      </c>
      <c r="D143" s="104" t="s">
        <v>5887</v>
      </c>
      <c r="E143" s="94">
        <v>64578074</v>
      </c>
      <c r="F143" s="104" t="s">
        <v>761</v>
      </c>
      <c r="G143" s="104" t="s">
        <v>453</v>
      </c>
      <c r="H143" s="111">
        <v>39276</v>
      </c>
      <c r="I143" s="95" t="s">
        <v>21</v>
      </c>
      <c r="J143" s="104" t="s">
        <v>5886</v>
      </c>
      <c r="K143" s="107" t="s">
        <v>5885</v>
      </c>
      <c r="L143" s="97" t="s">
        <v>394</v>
      </c>
      <c r="M143" s="41" t="s">
        <v>20</v>
      </c>
      <c r="N143" s="41" t="s">
        <v>20</v>
      </c>
      <c r="O143" s="41" t="s">
        <v>20</v>
      </c>
      <c r="P143" s="1390"/>
      <c r="Q143" s="1391"/>
    </row>
    <row r="144" spans="1:17" ht="60" x14ac:dyDescent="0.25">
      <c r="B144" s="104" t="s">
        <v>758</v>
      </c>
      <c r="C144" s="104" t="s">
        <v>1244</v>
      </c>
      <c r="D144" s="104" t="s">
        <v>5884</v>
      </c>
      <c r="E144" s="94">
        <v>1102808161</v>
      </c>
      <c r="F144" s="104" t="s">
        <v>5883</v>
      </c>
      <c r="G144" s="94" t="s">
        <v>373</v>
      </c>
      <c r="H144" s="111">
        <v>41265</v>
      </c>
      <c r="I144" s="95" t="s">
        <v>21</v>
      </c>
      <c r="J144" s="104" t="s">
        <v>5882</v>
      </c>
      <c r="K144" s="107" t="s">
        <v>5881</v>
      </c>
      <c r="L144" s="97" t="s">
        <v>394</v>
      </c>
      <c r="M144" s="41" t="s">
        <v>20</v>
      </c>
      <c r="N144" s="41" t="s">
        <v>20</v>
      </c>
      <c r="O144" s="41" t="s">
        <v>20</v>
      </c>
      <c r="P144" s="1390"/>
      <c r="Q144" s="1391"/>
    </row>
    <row r="145" spans="2:17" ht="30" x14ac:dyDescent="0.25">
      <c r="B145" s="104" t="s">
        <v>175</v>
      </c>
      <c r="C145" s="1520" t="s">
        <v>1244</v>
      </c>
      <c r="D145" s="1522" t="s">
        <v>5880</v>
      </c>
      <c r="E145" s="1522">
        <v>64701779</v>
      </c>
      <c r="F145" s="1522" t="s">
        <v>379</v>
      </c>
      <c r="G145" s="1518" t="s">
        <v>831</v>
      </c>
      <c r="H145" s="1589">
        <v>39521</v>
      </c>
      <c r="I145" s="1592" t="s">
        <v>21</v>
      </c>
      <c r="J145" s="106" t="s">
        <v>5879</v>
      </c>
      <c r="K145" s="107" t="s">
        <v>5878</v>
      </c>
      <c r="L145" s="97" t="s">
        <v>394</v>
      </c>
      <c r="M145" s="1403" t="s">
        <v>20</v>
      </c>
      <c r="N145" s="1403" t="s">
        <v>20</v>
      </c>
      <c r="O145" s="1403" t="s">
        <v>20</v>
      </c>
      <c r="P145" s="1595"/>
      <c r="Q145" s="1596"/>
    </row>
    <row r="146" spans="2:17" ht="30" x14ac:dyDescent="0.25">
      <c r="B146" s="104" t="s">
        <v>175</v>
      </c>
      <c r="C146" s="1527"/>
      <c r="D146" s="1528"/>
      <c r="E146" s="1528"/>
      <c r="F146" s="1528"/>
      <c r="G146" s="1526"/>
      <c r="H146" s="1590"/>
      <c r="I146" s="1593"/>
      <c r="J146" s="106" t="s">
        <v>5877</v>
      </c>
      <c r="K146" s="107" t="s">
        <v>5876</v>
      </c>
      <c r="L146" s="97" t="s">
        <v>394</v>
      </c>
      <c r="M146" s="1397"/>
      <c r="N146" s="1397"/>
      <c r="O146" s="1397"/>
      <c r="P146" s="1597"/>
      <c r="Q146" s="1598"/>
    </row>
    <row r="147" spans="2:17" ht="30" x14ac:dyDescent="0.25">
      <c r="B147" s="104" t="s">
        <v>175</v>
      </c>
      <c r="C147" s="1521"/>
      <c r="D147" s="1517"/>
      <c r="E147" s="1517"/>
      <c r="F147" s="1517"/>
      <c r="G147" s="1519"/>
      <c r="H147" s="1591"/>
      <c r="I147" s="1594"/>
      <c r="J147" s="106" t="s">
        <v>5875</v>
      </c>
      <c r="K147" s="107" t="s">
        <v>5874</v>
      </c>
      <c r="L147" s="97" t="s">
        <v>394</v>
      </c>
      <c r="M147" s="1404"/>
      <c r="N147" s="1404"/>
      <c r="O147" s="1404"/>
      <c r="P147" s="1599"/>
      <c r="Q147" s="1600"/>
    </row>
    <row r="150" spans="2:17" ht="15.75" thickBot="1" x14ac:dyDescent="0.3"/>
    <row r="151" spans="2:17" ht="30" x14ac:dyDescent="0.25">
      <c r="B151" s="42" t="s">
        <v>19</v>
      </c>
      <c r="C151" s="42" t="s">
        <v>152</v>
      </c>
      <c r="D151" s="91" t="s">
        <v>153</v>
      </c>
      <c r="E151" s="42" t="s">
        <v>29</v>
      </c>
      <c r="F151" s="135" t="s">
        <v>182</v>
      </c>
      <c r="G151" s="147"/>
    </row>
    <row r="152" spans="2:17" ht="108" x14ac:dyDescent="0.2">
      <c r="B152" s="1399" t="s">
        <v>183</v>
      </c>
      <c r="C152" s="148" t="s">
        <v>184</v>
      </c>
      <c r="D152" s="746">
        <v>25</v>
      </c>
      <c r="E152" s="746">
        <v>25</v>
      </c>
      <c r="F152" s="1400">
        <f>+E152+E153+E154</f>
        <v>60</v>
      </c>
      <c r="G152" s="149"/>
    </row>
    <row r="153" spans="2:17" ht="96" x14ac:dyDescent="0.2">
      <c r="B153" s="1399"/>
      <c r="C153" s="148" t="s">
        <v>185</v>
      </c>
      <c r="D153" s="739">
        <v>25</v>
      </c>
      <c r="E153" s="746">
        <v>25</v>
      </c>
      <c r="F153" s="1401"/>
      <c r="G153" s="149"/>
    </row>
    <row r="154" spans="2:17" ht="60" x14ac:dyDescent="0.2">
      <c r="B154" s="1399"/>
      <c r="C154" s="148" t="s">
        <v>186</v>
      </c>
      <c r="D154" s="746">
        <v>10</v>
      </c>
      <c r="E154" s="746">
        <v>10</v>
      </c>
      <c r="F154" s="1402"/>
      <c r="G154" s="149"/>
    </row>
    <row r="155" spans="2:17" x14ac:dyDescent="0.25">
      <c r="C155"/>
    </row>
    <row r="158" spans="2:17" x14ac:dyDescent="0.25">
      <c r="B158" s="39" t="s">
        <v>187</v>
      </c>
    </row>
    <row r="161" spans="2:5" x14ac:dyDescent="0.25">
      <c r="B161" s="40" t="s">
        <v>19</v>
      </c>
      <c r="C161" s="40" t="s">
        <v>28</v>
      </c>
      <c r="D161" s="42" t="s">
        <v>29</v>
      </c>
      <c r="E161" s="42" t="s">
        <v>30</v>
      </c>
    </row>
    <row r="162" spans="2:5" ht="28.5" x14ac:dyDescent="0.25">
      <c r="B162" s="43" t="s">
        <v>188</v>
      </c>
      <c r="C162" s="813">
        <v>40</v>
      </c>
      <c r="D162" s="746">
        <f>+E135</f>
        <v>40</v>
      </c>
      <c r="E162" s="1403">
        <f>+D162+D163</f>
        <v>100</v>
      </c>
    </row>
    <row r="163" spans="2:5" ht="42.75" x14ac:dyDescent="0.25">
      <c r="B163" s="43" t="s">
        <v>189</v>
      </c>
      <c r="C163" s="813">
        <v>60</v>
      </c>
      <c r="D163" s="746">
        <f>+F152</f>
        <v>60</v>
      </c>
      <c r="E163" s="1404"/>
    </row>
  </sheetData>
  <mergeCells count="104">
    <mergeCell ref="P90:Q90"/>
    <mergeCell ref="H91:H93"/>
    <mergeCell ref="P94:Q95"/>
    <mergeCell ref="N94:N95"/>
    <mergeCell ref="R96:R97"/>
    <mergeCell ref="B140:N140"/>
    <mergeCell ref="N98:N101"/>
    <mergeCell ref="O98:O101"/>
    <mergeCell ref="B61:B62"/>
    <mergeCell ref="C61:C62"/>
    <mergeCell ref="D61:E61"/>
    <mergeCell ref="B94:B95"/>
    <mergeCell ref="C94:C95"/>
    <mergeCell ref="D94:D95"/>
    <mergeCell ref="C10:E10"/>
    <mergeCell ref="B14:C21"/>
    <mergeCell ref="B22:C22"/>
    <mergeCell ref="E40:E41"/>
    <mergeCell ref="M45:N45"/>
    <mergeCell ref="J88:L88"/>
    <mergeCell ref="B2:P2"/>
    <mergeCell ref="B4:P4"/>
    <mergeCell ref="C6:N6"/>
    <mergeCell ref="C7:N7"/>
    <mergeCell ref="C8:N8"/>
    <mergeCell ref="C9:N9"/>
    <mergeCell ref="O77:P77"/>
    <mergeCell ref="B83:N83"/>
    <mergeCell ref="I91:I93"/>
    <mergeCell ref="M91:M93"/>
    <mergeCell ref="N91:N93"/>
    <mergeCell ref="O91:O93"/>
    <mergeCell ref="P91:Q93"/>
    <mergeCell ref="P88:Q88"/>
    <mergeCell ref="C65:N65"/>
    <mergeCell ref="B67:N67"/>
    <mergeCell ref="O70:P70"/>
    <mergeCell ref="O71:P71"/>
    <mergeCell ref="O72:P72"/>
    <mergeCell ref="O73:P73"/>
    <mergeCell ref="O74:P74"/>
    <mergeCell ref="O75:P75"/>
    <mergeCell ref="O76:P76"/>
    <mergeCell ref="B91:B93"/>
    <mergeCell ref="C91:C93"/>
    <mergeCell ref="D91:D93"/>
    <mergeCell ref="E91:E93"/>
    <mergeCell ref="F91:F93"/>
    <mergeCell ref="G91:G93"/>
    <mergeCell ref="P89:Q89"/>
    <mergeCell ref="B107:N107"/>
    <mergeCell ref="B98:B101"/>
    <mergeCell ref="C98:C101"/>
    <mergeCell ref="D98:D101"/>
    <mergeCell ref="E98:E101"/>
    <mergeCell ref="F98:F101"/>
    <mergeCell ref="G98:G101"/>
    <mergeCell ref="O94:O95"/>
    <mergeCell ref="H96:H97"/>
    <mergeCell ref="I96:I97"/>
    <mergeCell ref="I98:I101"/>
    <mergeCell ref="N96:N97"/>
    <mergeCell ref="O96:O97"/>
    <mergeCell ref="M98:M101"/>
    <mergeCell ref="H98:H101"/>
    <mergeCell ref="E94:E95"/>
    <mergeCell ref="F94:F95"/>
    <mergeCell ref="G94:G95"/>
    <mergeCell ref="H94:H95"/>
    <mergeCell ref="I94:I95"/>
    <mergeCell ref="B96:B97"/>
    <mergeCell ref="C96:C97"/>
    <mergeCell ref="D96:D97"/>
    <mergeCell ref="E96:E97"/>
    <mergeCell ref="F96:F97"/>
    <mergeCell ref="G96:G97"/>
    <mergeCell ref="P102:Q102"/>
    <mergeCell ref="P103:Q103"/>
    <mergeCell ref="P104:Q104"/>
    <mergeCell ref="P96:Q97"/>
    <mergeCell ref="P98:Q101"/>
    <mergeCell ref="D110:E110"/>
    <mergeCell ref="D111:E111"/>
    <mergeCell ref="B114:P114"/>
    <mergeCell ref="B117:N117"/>
    <mergeCell ref="E135:E137"/>
    <mergeCell ref="B152:B154"/>
    <mergeCell ref="F152:F154"/>
    <mergeCell ref="C145:C147"/>
    <mergeCell ref="D145:D147"/>
    <mergeCell ref="F145:F147"/>
    <mergeCell ref="M145:M147"/>
    <mergeCell ref="N145:N147"/>
    <mergeCell ref="O145:O147"/>
    <mergeCell ref="E162:E163"/>
    <mergeCell ref="J142:L142"/>
    <mergeCell ref="P142:Q142"/>
    <mergeCell ref="P143:Q143"/>
    <mergeCell ref="P144:Q144"/>
    <mergeCell ref="G145:G147"/>
    <mergeCell ref="H145:H147"/>
    <mergeCell ref="I145:I147"/>
    <mergeCell ref="P145:Q147"/>
    <mergeCell ref="E145:E147"/>
  </mergeCells>
  <dataValidations count="2">
    <dataValidation type="decimal" allowBlank="1" showInputMessage="1" showErrorMessage="1" sqref="WVH983079 WLL983079 C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C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C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C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C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C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C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C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C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C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C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C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C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C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C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 type="list" allowBlank="1" showInputMessage="1" showErrorMessage="1" sqref="WVE983079 A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A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A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A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A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A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A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A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A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A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A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A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A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A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A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59"/>
  <sheetViews>
    <sheetView topLeftCell="C22"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41.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43" t="s">
        <v>5988</v>
      </c>
      <c r="D6" s="1443"/>
      <c r="E6" s="1443"/>
      <c r="F6" s="1443"/>
      <c r="G6" s="1443"/>
      <c r="H6" s="1443"/>
      <c r="I6" s="1443"/>
      <c r="J6" s="1443"/>
      <c r="K6" s="1443"/>
      <c r="L6" s="1443"/>
      <c r="M6" s="1443"/>
      <c r="N6" s="1444"/>
    </row>
    <row r="7" spans="2:16" ht="16.5" thickBot="1" x14ac:dyDescent="0.3">
      <c r="B7" s="3" t="s">
        <v>4</v>
      </c>
      <c r="C7" s="1443"/>
      <c r="D7" s="1443"/>
      <c r="E7" s="1443"/>
      <c r="F7" s="1443"/>
      <c r="G7" s="1443"/>
      <c r="H7" s="1443"/>
      <c r="I7" s="1443"/>
      <c r="J7" s="1443"/>
      <c r="K7" s="1443"/>
      <c r="L7" s="1443"/>
      <c r="M7" s="1443"/>
      <c r="N7" s="1444"/>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25</v>
      </c>
      <c r="D10" s="1415"/>
      <c r="E10" s="1416"/>
      <c r="F10" s="4"/>
      <c r="G10" s="4"/>
      <c r="H10" s="4"/>
      <c r="I10" s="4"/>
      <c r="J10" s="4"/>
      <c r="K10" s="4"/>
      <c r="L10" s="4"/>
      <c r="M10" s="4"/>
      <c r="N10" s="5"/>
    </row>
    <row r="11" spans="2:16" ht="16.5" thickBot="1" x14ac:dyDescent="0.3">
      <c r="B11" s="6" t="s">
        <v>10</v>
      </c>
      <c r="C11" s="223">
        <v>41978</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1417" t="s">
        <v>11</v>
      </c>
      <c r="C14" s="1417"/>
      <c r="D14" s="760" t="s">
        <v>12</v>
      </c>
      <c r="E14" s="760" t="s">
        <v>13</v>
      </c>
      <c r="F14" s="760" t="s">
        <v>14</v>
      </c>
      <c r="G14" s="16"/>
      <c r="I14" s="17"/>
      <c r="J14" s="17"/>
      <c r="K14" s="17"/>
      <c r="L14" s="17"/>
      <c r="M14" s="17"/>
      <c r="N14" s="14"/>
    </row>
    <row r="15" spans="2:16" x14ac:dyDescent="0.25">
      <c r="B15" s="1417"/>
      <c r="C15" s="1417"/>
      <c r="D15" s="760">
        <v>25</v>
      </c>
      <c r="E15" s="18">
        <v>1001310200</v>
      </c>
      <c r="F15" s="357">
        <v>1150</v>
      </c>
      <c r="G15" s="20"/>
      <c r="I15" s="21"/>
      <c r="J15" s="21"/>
      <c r="K15" s="21"/>
      <c r="L15" s="21"/>
      <c r="M15" s="21"/>
      <c r="N15" s="14"/>
    </row>
    <row r="16" spans="2:16" x14ac:dyDescent="0.25">
      <c r="B16" s="1417"/>
      <c r="C16" s="1417"/>
      <c r="D16" s="760"/>
      <c r="E16" s="18"/>
      <c r="F16" s="18"/>
      <c r="G16" s="20"/>
      <c r="I16" s="21"/>
      <c r="J16" s="21"/>
      <c r="K16" s="21"/>
      <c r="L16" s="21"/>
      <c r="M16" s="21"/>
      <c r="N16" s="14"/>
    </row>
    <row r="17" spans="1:14" x14ac:dyDescent="0.25">
      <c r="B17" s="1417"/>
      <c r="C17" s="1417"/>
      <c r="D17" s="760"/>
      <c r="E17" s="18"/>
      <c r="F17" s="18"/>
      <c r="G17" s="20"/>
      <c r="I17" s="21"/>
      <c r="J17" s="21"/>
      <c r="K17" s="21"/>
      <c r="L17" s="21"/>
      <c r="M17" s="21"/>
      <c r="N17" s="14"/>
    </row>
    <row r="18" spans="1:14" x14ac:dyDescent="0.25">
      <c r="B18" s="1417"/>
      <c r="C18" s="1417"/>
      <c r="D18" s="760"/>
      <c r="E18" s="22"/>
      <c r="F18" s="18"/>
      <c r="G18" s="20"/>
      <c r="H18" s="23"/>
      <c r="I18" s="21"/>
      <c r="J18" s="21"/>
      <c r="K18" s="21"/>
      <c r="L18" s="21"/>
      <c r="M18" s="21"/>
      <c r="N18" s="24"/>
    </row>
    <row r="19" spans="1:14" x14ac:dyDescent="0.25">
      <c r="B19" s="1417"/>
      <c r="C19" s="1417"/>
      <c r="D19" s="760"/>
      <c r="E19" s="22"/>
      <c r="F19" s="18"/>
      <c r="G19" s="20"/>
      <c r="H19" s="23"/>
      <c r="I19" s="25"/>
      <c r="J19" s="25"/>
      <c r="K19" s="25"/>
      <c r="L19" s="25"/>
      <c r="M19" s="25"/>
      <c r="N19" s="24"/>
    </row>
    <row r="20" spans="1:14" x14ac:dyDescent="0.25">
      <c r="B20" s="1417"/>
      <c r="C20" s="1417"/>
      <c r="D20" s="760"/>
      <c r="E20" s="22"/>
      <c r="F20" s="18"/>
      <c r="G20" s="20"/>
      <c r="H20" s="23"/>
      <c r="I20" s="13"/>
      <c r="J20" s="13"/>
      <c r="K20" s="13"/>
      <c r="L20" s="13"/>
      <c r="M20" s="13"/>
      <c r="N20" s="24"/>
    </row>
    <row r="21" spans="1:14" x14ac:dyDescent="0.25">
      <c r="B21" s="1417"/>
      <c r="C21" s="1417"/>
      <c r="D21" s="760"/>
      <c r="E21" s="22"/>
      <c r="F21" s="18"/>
      <c r="G21" s="20"/>
      <c r="H21" s="23"/>
      <c r="I21" s="13"/>
      <c r="J21" s="13"/>
      <c r="K21" s="13"/>
      <c r="L21" s="13"/>
      <c r="M21" s="13"/>
      <c r="N21" s="24"/>
    </row>
    <row r="22" spans="1:14" ht="15.75" thickBot="1" x14ac:dyDescent="0.3">
      <c r="B22" s="1418" t="s">
        <v>15</v>
      </c>
      <c r="C22" s="1419"/>
      <c r="D22" s="760">
        <v>25</v>
      </c>
      <c r="E22" s="26">
        <v>1001310200</v>
      </c>
      <c r="F22" s="357">
        <v>1150</v>
      </c>
      <c r="G22" s="20"/>
      <c r="H22" s="23"/>
      <c r="I22" s="13"/>
      <c r="J22" s="13"/>
      <c r="K22" s="13"/>
      <c r="L22" s="13"/>
      <c r="M22" s="13"/>
      <c r="N22" s="24"/>
    </row>
    <row r="23" spans="1:14" ht="45.75" thickBot="1" x14ac:dyDescent="0.3">
      <c r="A23" s="27"/>
      <c r="B23" s="28" t="s">
        <v>16</v>
      </c>
      <c r="C23" s="28" t="s">
        <v>17</v>
      </c>
      <c r="E23" s="17"/>
      <c r="F23" s="17"/>
      <c r="G23" s="17"/>
      <c r="H23" s="17"/>
      <c r="I23" s="29"/>
      <c r="J23" s="29"/>
      <c r="K23" s="29"/>
      <c r="L23" s="29"/>
      <c r="M23" s="29"/>
    </row>
    <row r="24" spans="1:14" ht="15.75" thickBot="1" x14ac:dyDescent="0.3">
      <c r="A24" s="30">
        <v>1</v>
      </c>
      <c r="C24" s="31">
        <f>+F22*0.8</f>
        <v>920</v>
      </c>
      <c r="D24" s="32"/>
      <c r="E24" s="33">
        <f>E22</f>
        <v>1001310200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746"/>
      <c r="D31" s="746" t="s">
        <v>23</v>
      </c>
      <c r="E31"/>
      <c r="F31"/>
      <c r="G31"/>
      <c r="H31"/>
      <c r="I31" s="13"/>
      <c r="J31" s="13"/>
      <c r="K31" s="13"/>
      <c r="L31" s="13"/>
      <c r="M31" s="13"/>
      <c r="N31" s="14"/>
    </row>
    <row r="32" spans="1:14" x14ac:dyDescent="0.25">
      <c r="A32" s="36"/>
      <c r="B32" s="41" t="s">
        <v>25</v>
      </c>
      <c r="C32" s="746"/>
      <c r="D32" s="746" t="s">
        <v>23</v>
      </c>
      <c r="E32"/>
      <c r="F32"/>
      <c r="G32"/>
      <c r="H32"/>
      <c r="I32" s="13"/>
      <c r="J32" s="13"/>
      <c r="K32" s="13"/>
      <c r="L32" s="13"/>
      <c r="M32" s="13"/>
      <c r="N32" s="14"/>
    </row>
    <row r="33" spans="1:17" x14ac:dyDescent="0.25">
      <c r="A33" s="36"/>
      <c r="B33" s="41" t="s">
        <v>26</v>
      </c>
      <c r="C33" s="41"/>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x14ac:dyDescent="0.25">
      <c r="A39" s="36"/>
      <c r="B39" s="40" t="s">
        <v>19</v>
      </c>
      <c r="C39" s="40" t="s">
        <v>28</v>
      </c>
      <c r="D39" s="42" t="s">
        <v>29</v>
      </c>
      <c r="E39" s="42" t="s">
        <v>30</v>
      </c>
      <c r="F39"/>
      <c r="G39"/>
      <c r="H39"/>
      <c r="I39" s="13"/>
      <c r="J39" s="13"/>
      <c r="K39" s="13"/>
      <c r="L39" s="13"/>
      <c r="M39" s="13"/>
      <c r="N39" s="14"/>
    </row>
    <row r="40" spans="1:17" ht="28.5" x14ac:dyDescent="0.25">
      <c r="A40" s="36"/>
      <c r="B40" s="43" t="s">
        <v>31</v>
      </c>
      <c r="C40" s="813">
        <v>40</v>
      </c>
      <c r="D40" s="746">
        <v>40</v>
      </c>
      <c r="E40" s="1403">
        <f>+D40+D41</f>
        <v>75</v>
      </c>
      <c r="F40"/>
      <c r="G40"/>
      <c r="H40"/>
      <c r="I40" s="13"/>
      <c r="J40" s="13"/>
      <c r="K40" s="13"/>
      <c r="L40" s="13"/>
      <c r="M40" s="13"/>
      <c r="N40" s="14"/>
    </row>
    <row r="41" spans="1:17" ht="42.7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thickBot="1" x14ac:dyDescent="0.3">
      <c r="M45" s="1420" t="s">
        <v>33</v>
      </c>
      <c r="N45" s="1420"/>
    </row>
    <row r="46" spans="1:17" x14ac:dyDescent="0.25">
      <c r="B46" s="39" t="s">
        <v>34</v>
      </c>
      <c r="M46" s="46"/>
      <c r="N46" s="46"/>
    </row>
    <row r="47" spans="1:17" ht="15.75" thickBot="1" x14ac:dyDescent="0.3">
      <c r="M47" s="46"/>
      <c r="N47" s="46"/>
    </row>
    <row r="48" spans="1:17" s="13" customFormat="1" ht="6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x14ac:dyDescent="0.25">
      <c r="A49" s="50">
        <v>1</v>
      </c>
      <c r="B49" s="71" t="s">
        <v>5932</v>
      </c>
      <c r="C49" s="72" t="s">
        <v>442</v>
      </c>
      <c r="D49" s="71" t="s">
        <v>442</v>
      </c>
      <c r="E49" s="76">
        <v>701820130330</v>
      </c>
      <c r="F49" s="73" t="s">
        <v>20</v>
      </c>
      <c r="G49" s="225">
        <v>1</v>
      </c>
      <c r="H49" s="226">
        <v>41512</v>
      </c>
      <c r="I49" s="226">
        <v>41988</v>
      </c>
      <c r="J49" s="74" t="s">
        <v>21</v>
      </c>
      <c r="K49" s="75">
        <v>13.13</v>
      </c>
      <c r="L49" s="75">
        <v>2.5</v>
      </c>
      <c r="M49" s="76">
        <v>350</v>
      </c>
      <c r="N49" s="76">
        <f>+M49*G49</f>
        <v>350</v>
      </c>
      <c r="O49" s="77">
        <v>685861400</v>
      </c>
      <c r="P49" s="77">
        <v>38</v>
      </c>
      <c r="Q49" s="65"/>
      <c r="R49" s="61"/>
      <c r="S49" s="61"/>
      <c r="T49" s="61"/>
      <c r="U49" s="61"/>
      <c r="V49" s="61"/>
      <c r="W49" s="61"/>
      <c r="X49" s="61"/>
      <c r="Y49" s="61"/>
      <c r="Z49" s="61"/>
    </row>
    <row r="50" spans="1:26" s="62" customFormat="1" x14ac:dyDescent="0.25">
      <c r="A50" s="50">
        <f t="shared" ref="A50:A56" si="0">+A49+1</f>
        <v>2</v>
      </c>
      <c r="B50" s="71" t="s">
        <v>5932</v>
      </c>
      <c r="C50" s="72" t="s">
        <v>442</v>
      </c>
      <c r="D50" s="71" t="s">
        <v>442</v>
      </c>
      <c r="E50" s="76">
        <v>701820110067</v>
      </c>
      <c r="F50" s="73" t="s">
        <v>20</v>
      </c>
      <c r="G50" s="228">
        <v>1</v>
      </c>
      <c r="H50" s="226">
        <v>40560</v>
      </c>
      <c r="I50" s="226">
        <v>40908</v>
      </c>
      <c r="J50" s="74" t="s">
        <v>21</v>
      </c>
      <c r="K50" s="75">
        <v>11.43</v>
      </c>
      <c r="L50" s="75">
        <v>0</v>
      </c>
      <c r="M50" s="76">
        <v>420</v>
      </c>
      <c r="N50" s="76">
        <v>420</v>
      </c>
      <c r="O50" s="77">
        <v>251104261</v>
      </c>
      <c r="P50" s="77" t="s">
        <v>1867</v>
      </c>
      <c r="Q50" s="65"/>
      <c r="R50" s="61"/>
      <c r="S50" s="61"/>
      <c r="T50" s="61"/>
      <c r="U50" s="61"/>
      <c r="V50" s="61"/>
      <c r="W50" s="61"/>
      <c r="X50" s="61"/>
      <c r="Y50" s="61"/>
      <c r="Z50" s="61"/>
    </row>
    <row r="51" spans="1:26" s="62" customFormat="1" x14ac:dyDescent="0.25">
      <c r="A51" s="50">
        <f t="shared" si="0"/>
        <v>3</v>
      </c>
      <c r="B51" s="71" t="s">
        <v>5932</v>
      </c>
      <c r="C51" s="72" t="s">
        <v>442</v>
      </c>
      <c r="D51" s="71" t="s">
        <v>442</v>
      </c>
      <c r="E51" s="76">
        <v>701820100070</v>
      </c>
      <c r="F51" s="73" t="s">
        <v>20</v>
      </c>
      <c r="G51" s="228">
        <v>1</v>
      </c>
      <c r="H51" s="226">
        <v>40208</v>
      </c>
      <c r="I51" s="226">
        <v>40543</v>
      </c>
      <c r="J51" s="74" t="s">
        <v>21</v>
      </c>
      <c r="K51" s="75">
        <v>11</v>
      </c>
      <c r="L51" s="75">
        <v>0</v>
      </c>
      <c r="M51" s="76">
        <v>474</v>
      </c>
      <c r="N51" s="76">
        <v>474</v>
      </c>
      <c r="O51" s="77">
        <v>250599106</v>
      </c>
      <c r="P51" s="77" t="s">
        <v>5987</v>
      </c>
      <c r="Q51" s="65"/>
      <c r="R51" s="61"/>
      <c r="S51" s="61"/>
      <c r="T51" s="61"/>
      <c r="U51" s="61"/>
      <c r="V51" s="61"/>
      <c r="W51" s="61"/>
      <c r="X51" s="61"/>
      <c r="Y51" s="61"/>
      <c r="Z51" s="61"/>
    </row>
    <row r="52" spans="1:26" s="62" customFormat="1" x14ac:dyDescent="0.25">
      <c r="A52" s="50">
        <f t="shared" si="0"/>
        <v>4</v>
      </c>
      <c r="B52" s="71"/>
      <c r="C52" s="72"/>
      <c r="D52" s="71"/>
      <c r="E52" s="75"/>
      <c r="F52" s="73"/>
      <c r="G52" s="228"/>
      <c r="H52" s="226"/>
      <c r="I52" s="226"/>
      <c r="J52" s="74"/>
      <c r="K52" s="75"/>
      <c r="L52" s="75"/>
      <c r="M52" s="76"/>
      <c r="N52" s="76"/>
      <c r="O52" s="77"/>
      <c r="P52" s="77"/>
      <c r="Q52" s="65"/>
      <c r="R52" s="61"/>
      <c r="S52" s="61"/>
      <c r="T52" s="61"/>
      <c r="U52" s="61"/>
      <c r="V52" s="61"/>
      <c r="W52" s="61"/>
      <c r="X52" s="61"/>
      <c r="Y52" s="61"/>
      <c r="Z52" s="61"/>
    </row>
    <row r="53" spans="1:26" s="62" customFormat="1" x14ac:dyDescent="0.25">
      <c r="A53" s="50">
        <f t="shared" si="0"/>
        <v>5</v>
      </c>
      <c r="B53" s="71"/>
      <c r="C53" s="72"/>
      <c r="D53" s="71"/>
      <c r="E53" s="75"/>
      <c r="F53" s="73"/>
      <c r="G53" s="228"/>
      <c r="H53" s="226"/>
      <c r="I53" s="226"/>
      <c r="J53" s="74"/>
      <c r="K53" s="75"/>
      <c r="L53" s="75"/>
      <c r="M53" s="76"/>
      <c r="N53" s="76"/>
      <c r="O53" s="77"/>
      <c r="P53" s="77"/>
      <c r="Q53" s="65"/>
      <c r="R53" s="61"/>
      <c r="S53" s="61"/>
      <c r="T53" s="61"/>
      <c r="U53" s="61"/>
      <c r="V53" s="61"/>
      <c r="W53" s="61"/>
      <c r="X53" s="61"/>
      <c r="Y53" s="61"/>
      <c r="Z53" s="61"/>
    </row>
    <row r="54" spans="1:26" s="62" customFormat="1" x14ac:dyDescent="0.25">
      <c r="A54" s="50">
        <f t="shared" si="0"/>
        <v>6</v>
      </c>
      <c r="B54" s="71"/>
      <c r="C54" s="72"/>
      <c r="D54" s="71"/>
      <c r="E54" s="228"/>
      <c r="F54" s="73"/>
      <c r="G54" s="73"/>
      <c r="H54" s="73"/>
      <c r="I54" s="74"/>
      <c r="J54" s="74"/>
      <c r="K54" s="74"/>
      <c r="L54" s="74"/>
      <c r="M54" s="75"/>
      <c r="N54" s="75"/>
      <c r="O54" s="77"/>
      <c r="P54" s="77"/>
      <c r="Q54" s="65"/>
      <c r="R54" s="61"/>
      <c r="S54" s="61"/>
      <c r="T54" s="61"/>
      <c r="U54" s="61"/>
      <c r="V54" s="61"/>
      <c r="W54" s="61"/>
      <c r="X54" s="61"/>
      <c r="Y54" s="61"/>
      <c r="Z54" s="61"/>
    </row>
    <row r="55" spans="1:26" s="62" customFormat="1" x14ac:dyDescent="0.25">
      <c r="A55" s="50">
        <f t="shared" si="0"/>
        <v>7</v>
      </c>
      <c r="B55" s="71"/>
      <c r="C55" s="72"/>
      <c r="D55" s="71"/>
      <c r="E55" s="228"/>
      <c r="F55" s="73"/>
      <c r="G55" s="73"/>
      <c r="H55" s="73"/>
      <c r="I55" s="74"/>
      <c r="J55" s="74"/>
      <c r="K55" s="74"/>
      <c r="L55" s="74"/>
      <c r="M55" s="75"/>
      <c r="N55" s="75"/>
      <c r="O55" s="77"/>
      <c r="P55" s="77"/>
      <c r="Q55" s="65"/>
      <c r="R55" s="61"/>
      <c r="S55" s="61"/>
      <c r="T55" s="61"/>
      <c r="U55" s="61"/>
      <c r="V55" s="61"/>
      <c r="W55" s="61"/>
      <c r="X55" s="61"/>
      <c r="Y55" s="61"/>
      <c r="Z55" s="61"/>
    </row>
    <row r="56" spans="1:26" s="62" customFormat="1" x14ac:dyDescent="0.25">
      <c r="A56" s="50">
        <f t="shared" si="0"/>
        <v>8</v>
      </c>
      <c r="B56" s="71"/>
      <c r="C56" s="72"/>
      <c r="D56" s="71"/>
      <c r="E56" s="228"/>
      <c r="F56" s="73"/>
      <c r="G56" s="73"/>
      <c r="H56" s="73"/>
      <c r="I56" s="74"/>
      <c r="J56" s="74"/>
      <c r="K56" s="74"/>
      <c r="L56" s="74"/>
      <c r="M56" s="75"/>
      <c r="N56" s="75"/>
      <c r="O56" s="77"/>
      <c r="P56" s="77"/>
      <c r="Q56" s="65"/>
      <c r="R56" s="61"/>
      <c r="S56" s="61"/>
      <c r="T56" s="61"/>
      <c r="U56" s="61"/>
      <c r="V56" s="61"/>
      <c r="W56" s="61"/>
      <c r="X56" s="61"/>
      <c r="Y56" s="61"/>
      <c r="Z56" s="61"/>
    </row>
    <row r="57" spans="1:26" s="62" customFormat="1" x14ac:dyDescent="0.25">
      <c r="A57" s="50"/>
      <c r="B57" s="78" t="s">
        <v>30</v>
      </c>
      <c r="C57" s="72"/>
      <c r="D57" s="71"/>
      <c r="E57" s="228"/>
      <c r="F57" s="73"/>
      <c r="G57" s="73"/>
      <c r="H57" s="73"/>
      <c r="I57" s="74"/>
      <c r="J57" s="74"/>
      <c r="K57" s="79">
        <f>SUM(K49:K56)</f>
        <v>35.56</v>
      </c>
      <c r="L57" s="79">
        <f>SUM(L49:L56)</f>
        <v>2.5</v>
      </c>
      <c r="M57" s="251">
        <v>474</v>
      </c>
      <c r="N57" s="79"/>
      <c r="O57" s="77"/>
      <c r="P57" s="77"/>
      <c r="Q57" s="81"/>
    </row>
    <row r="58" spans="1:26" s="82" customFormat="1" x14ac:dyDescent="0.25">
      <c r="E58" s="83"/>
    </row>
    <row r="59" spans="1:26" s="82" customFormat="1" x14ac:dyDescent="0.25">
      <c r="B59" s="1422" t="s">
        <v>56</v>
      </c>
      <c r="C59" s="1422" t="s">
        <v>57</v>
      </c>
      <c r="D59" s="1424" t="s">
        <v>58</v>
      </c>
      <c r="E59" s="1424"/>
    </row>
    <row r="60" spans="1:26" s="82" customFormat="1" x14ac:dyDescent="0.25">
      <c r="B60" s="1423"/>
      <c r="C60" s="1423"/>
      <c r="D60" s="766" t="s">
        <v>59</v>
      </c>
      <c r="E60" s="85" t="s">
        <v>60</v>
      </c>
    </row>
    <row r="61" spans="1:26" s="82" customFormat="1" ht="18.75" x14ac:dyDescent="0.25">
      <c r="B61" s="86" t="s">
        <v>61</v>
      </c>
      <c r="C61" s="87">
        <f>+K57</f>
        <v>35.56</v>
      </c>
      <c r="D61" s="88" t="s">
        <v>23</v>
      </c>
      <c r="E61" s="88"/>
      <c r="F61" s="89"/>
      <c r="G61" s="89"/>
      <c r="H61" s="89"/>
      <c r="I61" s="89"/>
      <c r="J61" s="89"/>
      <c r="K61" s="89"/>
      <c r="L61" s="89"/>
      <c r="M61" s="89"/>
    </row>
    <row r="62" spans="1:26" s="82" customFormat="1" x14ac:dyDescent="0.25">
      <c r="B62" s="86" t="s">
        <v>62</v>
      </c>
      <c r="C62" s="87" t="s">
        <v>5986</v>
      </c>
      <c r="D62" s="88" t="s">
        <v>1114</v>
      </c>
      <c r="E62" s="88" t="s">
        <v>23</v>
      </c>
    </row>
    <row r="63" spans="1:26" s="82" customFormat="1" x14ac:dyDescent="0.25">
      <c r="B63" s="90"/>
      <c r="C63" s="1413"/>
      <c r="D63" s="1413"/>
      <c r="E63" s="1413"/>
      <c r="F63" s="1413"/>
      <c r="G63" s="1413"/>
      <c r="H63" s="1413"/>
      <c r="I63" s="1413"/>
      <c r="J63" s="1413"/>
      <c r="K63" s="1413"/>
      <c r="L63" s="1413"/>
      <c r="M63" s="1413"/>
      <c r="N63" s="1413"/>
    </row>
    <row r="64" spans="1:26" ht="15.75" thickBot="1" x14ac:dyDescent="0.3"/>
    <row r="65" spans="2:17" ht="27" thickBot="1" x14ac:dyDescent="0.3">
      <c r="B65" s="1414" t="s">
        <v>63</v>
      </c>
      <c r="C65" s="1414"/>
      <c r="D65" s="1414"/>
      <c r="E65" s="1414"/>
      <c r="F65" s="1414"/>
      <c r="G65" s="1414"/>
      <c r="H65" s="1414"/>
      <c r="I65" s="1414"/>
      <c r="J65" s="1414"/>
      <c r="K65" s="1414"/>
      <c r="L65" s="1414"/>
      <c r="M65" s="1414"/>
      <c r="N65" s="1414"/>
    </row>
    <row r="68" spans="2:17" ht="105" x14ac:dyDescent="0.25">
      <c r="B68" s="91" t="s">
        <v>64</v>
      </c>
      <c r="C68" s="92" t="s">
        <v>65</v>
      </c>
      <c r="D68" s="92" t="s">
        <v>66</v>
      </c>
      <c r="E68" s="92" t="s">
        <v>67</v>
      </c>
      <c r="F68" s="92" t="s">
        <v>68</v>
      </c>
      <c r="G68" s="92" t="s">
        <v>69</v>
      </c>
      <c r="H68" s="92" t="s">
        <v>70</v>
      </c>
      <c r="I68" s="92" t="s">
        <v>71</v>
      </c>
      <c r="J68" s="92" t="s">
        <v>72</v>
      </c>
      <c r="K68" s="92" t="s">
        <v>73</v>
      </c>
      <c r="L68" s="92" t="s">
        <v>74</v>
      </c>
      <c r="M68" s="93" t="s">
        <v>75</v>
      </c>
      <c r="N68" s="93" t="s">
        <v>76</v>
      </c>
      <c r="O68" s="1387" t="s">
        <v>77</v>
      </c>
      <c r="P68" s="1388"/>
      <c r="Q68" s="92" t="s">
        <v>78</v>
      </c>
    </row>
    <row r="69" spans="2:17" x14ac:dyDescent="0.25">
      <c r="B69" s="94" t="s">
        <v>365</v>
      </c>
      <c r="C69" s="94" t="s">
        <v>366</v>
      </c>
      <c r="D69" s="95" t="s">
        <v>5274</v>
      </c>
      <c r="E69" s="95" t="s">
        <v>21</v>
      </c>
      <c r="F69" s="96" t="s">
        <v>2675</v>
      </c>
      <c r="G69" s="96" t="s">
        <v>2675</v>
      </c>
      <c r="H69" s="96" t="s">
        <v>2675</v>
      </c>
      <c r="I69" s="97" t="s">
        <v>2675</v>
      </c>
      <c r="J69" s="97" t="s">
        <v>2675</v>
      </c>
      <c r="K69" s="41" t="s">
        <v>2675</v>
      </c>
      <c r="L69" s="41" t="s">
        <v>2675</v>
      </c>
      <c r="M69" s="41" t="s">
        <v>5985</v>
      </c>
      <c r="N69" s="41" t="s">
        <v>2675</v>
      </c>
      <c r="O69" s="1390" t="s">
        <v>5984</v>
      </c>
      <c r="P69" s="1391"/>
      <c r="Q69" s="41" t="s">
        <v>21</v>
      </c>
    </row>
    <row r="70" spans="2:17" x14ac:dyDescent="0.25">
      <c r="B70" s="94"/>
      <c r="C70" s="94"/>
      <c r="D70" s="95"/>
      <c r="E70" s="95"/>
      <c r="F70" s="96"/>
      <c r="G70" s="96"/>
      <c r="H70" s="96"/>
      <c r="I70" s="97"/>
      <c r="J70" s="97"/>
      <c r="K70" s="41"/>
      <c r="L70" s="41"/>
      <c r="M70" s="41"/>
      <c r="N70" s="41"/>
      <c r="O70" s="1410"/>
      <c r="P70" s="1411"/>
      <c r="Q70" s="41"/>
    </row>
    <row r="71" spans="2:17" x14ac:dyDescent="0.25">
      <c r="B71" s="94"/>
      <c r="C71" s="94"/>
      <c r="D71" s="95"/>
      <c r="E71" s="95"/>
      <c r="F71" s="96"/>
      <c r="G71" s="96"/>
      <c r="H71" s="96"/>
      <c r="I71" s="97"/>
      <c r="J71" s="97"/>
      <c r="K71" s="41"/>
      <c r="L71" s="41"/>
      <c r="M71" s="41"/>
      <c r="N71" s="41"/>
      <c r="O71" s="1410"/>
      <c r="P71" s="1411"/>
      <c r="Q71" s="41"/>
    </row>
    <row r="72" spans="2:17" x14ac:dyDescent="0.25">
      <c r="B72" s="94"/>
      <c r="C72" s="94"/>
      <c r="D72" s="95"/>
      <c r="E72" s="95"/>
      <c r="F72" s="96"/>
      <c r="G72" s="96"/>
      <c r="H72" s="96"/>
      <c r="I72" s="97"/>
      <c r="J72" s="97"/>
      <c r="K72" s="41"/>
      <c r="L72" s="41"/>
      <c r="M72" s="41"/>
      <c r="N72" s="41"/>
      <c r="O72" s="1410"/>
      <c r="P72" s="1411"/>
      <c r="Q72" s="41"/>
    </row>
    <row r="73" spans="2:17" x14ac:dyDescent="0.25">
      <c r="B73" s="94"/>
      <c r="C73" s="94"/>
      <c r="D73" s="95"/>
      <c r="E73" s="95"/>
      <c r="F73" s="96"/>
      <c r="G73" s="96"/>
      <c r="H73" s="96"/>
      <c r="I73" s="97"/>
      <c r="J73" s="97"/>
      <c r="K73" s="41"/>
      <c r="L73" s="41"/>
      <c r="M73" s="41"/>
      <c r="N73" s="41"/>
      <c r="O73" s="1410"/>
      <c r="P73" s="1411"/>
      <c r="Q73" s="41"/>
    </row>
    <row r="74" spans="2:17" x14ac:dyDescent="0.25">
      <c r="B74" s="94"/>
      <c r="C74" s="94"/>
      <c r="D74" s="95"/>
      <c r="E74" s="95"/>
      <c r="F74" s="96"/>
      <c r="G74" s="96"/>
      <c r="H74" s="96"/>
      <c r="I74" s="97"/>
      <c r="J74" s="97"/>
      <c r="K74" s="41"/>
      <c r="L74" s="41"/>
      <c r="M74" s="41"/>
      <c r="N74" s="41"/>
      <c r="O74" s="1410"/>
      <c r="P74" s="1411"/>
      <c r="Q74" s="41"/>
    </row>
    <row r="75" spans="2:17" x14ac:dyDescent="0.25">
      <c r="B75" s="41"/>
      <c r="C75" s="41"/>
      <c r="D75" s="41"/>
      <c r="E75" s="41"/>
      <c r="F75" s="41"/>
      <c r="G75" s="41"/>
      <c r="H75" s="41"/>
      <c r="I75" s="41"/>
      <c r="J75" s="41"/>
      <c r="K75" s="41"/>
      <c r="L75" s="41"/>
      <c r="M75" s="41"/>
      <c r="N75" s="41"/>
      <c r="O75" s="1410"/>
      <c r="P75" s="1411"/>
      <c r="Q75" s="41"/>
    </row>
    <row r="76" spans="2:17" x14ac:dyDescent="0.25">
      <c r="B76" s="1" t="s">
        <v>83</v>
      </c>
    </row>
    <row r="77" spans="2:17" x14ac:dyDescent="0.25">
      <c r="B77" s="1" t="s">
        <v>84</v>
      </c>
    </row>
    <row r="78" spans="2:17" x14ac:dyDescent="0.25">
      <c r="B78" s="1" t="s">
        <v>85</v>
      </c>
    </row>
    <row r="80" spans="2:17" ht="15.75" thickBot="1" x14ac:dyDescent="0.3"/>
    <row r="81" spans="2:17" ht="27" thickBot="1" x14ac:dyDescent="0.3">
      <c r="B81" s="1393" t="s">
        <v>86</v>
      </c>
      <c r="C81" s="1394"/>
      <c r="D81" s="1394"/>
      <c r="E81" s="1394"/>
      <c r="F81" s="1394"/>
      <c r="G81" s="1394"/>
      <c r="H81" s="1394"/>
      <c r="I81" s="1394"/>
      <c r="J81" s="1394"/>
      <c r="K81" s="1394"/>
      <c r="L81" s="1394"/>
      <c r="M81" s="1394"/>
      <c r="N81" s="1395"/>
    </row>
    <row r="86" spans="2:17" ht="75" x14ac:dyDescent="0.25">
      <c r="B86" s="91" t="s">
        <v>87</v>
      </c>
      <c r="C86" s="91" t="s">
        <v>88</v>
      </c>
      <c r="D86" s="91" t="s">
        <v>89</v>
      </c>
      <c r="E86" s="91" t="s">
        <v>90</v>
      </c>
      <c r="F86" s="91" t="s">
        <v>91</v>
      </c>
      <c r="G86" s="91" t="s">
        <v>92</v>
      </c>
      <c r="H86" s="91" t="s">
        <v>93</v>
      </c>
      <c r="I86" s="91" t="s">
        <v>94</v>
      </c>
      <c r="J86" s="1387" t="s">
        <v>95</v>
      </c>
      <c r="K86" s="1405"/>
      <c r="L86" s="1388"/>
      <c r="M86" s="91" t="s">
        <v>96</v>
      </c>
      <c r="N86" s="91" t="s">
        <v>97</v>
      </c>
      <c r="O86" s="91" t="s">
        <v>98</v>
      </c>
      <c r="P86" s="1387" t="s">
        <v>77</v>
      </c>
      <c r="Q86" s="1388"/>
    </row>
    <row r="87" spans="2:17" ht="45" customHeight="1" x14ac:dyDescent="0.25">
      <c r="B87" s="1520" t="s">
        <v>507</v>
      </c>
      <c r="C87" s="1577" t="s">
        <v>215</v>
      </c>
      <c r="D87" s="1520" t="s">
        <v>5983</v>
      </c>
      <c r="E87" s="1522">
        <v>64570434</v>
      </c>
      <c r="F87" s="1520" t="s">
        <v>5982</v>
      </c>
      <c r="G87" s="1520" t="s">
        <v>5981</v>
      </c>
      <c r="H87" s="1516">
        <v>37183</v>
      </c>
      <c r="I87" s="1484" t="s">
        <v>368</v>
      </c>
      <c r="J87" s="106" t="s">
        <v>5932</v>
      </c>
      <c r="K87" s="269" t="s">
        <v>5980</v>
      </c>
      <c r="L87" s="97" t="s">
        <v>2152</v>
      </c>
      <c r="M87" s="1403" t="s">
        <v>20</v>
      </c>
      <c r="N87" s="1403" t="s">
        <v>20</v>
      </c>
      <c r="O87" s="1403" t="s">
        <v>20</v>
      </c>
      <c r="P87" s="1633"/>
      <c r="Q87" s="1634"/>
    </row>
    <row r="88" spans="2:17" ht="30" x14ac:dyDescent="0.25">
      <c r="B88" s="1521"/>
      <c r="C88" s="1579"/>
      <c r="D88" s="1521"/>
      <c r="E88" s="1517"/>
      <c r="F88" s="1521"/>
      <c r="G88" s="1521"/>
      <c r="H88" s="1523"/>
      <c r="I88" s="1486"/>
      <c r="J88" s="1385" t="s">
        <v>5979</v>
      </c>
      <c r="K88" s="1386" t="s">
        <v>5978</v>
      </c>
      <c r="L88" s="1384" t="s">
        <v>2152</v>
      </c>
      <c r="M88" s="1404"/>
      <c r="N88" s="1404"/>
      <c r="O88" s="1404"/>
      <c r="P88" s="1635"/>
      <c r="Q88" s="1636"/>
    </row>
    <row r="89" spans="2:17" ht="30" x14ac:dyDescent="0.25">
      <c r="B89" s="1611" t="s">
        <v>507</v>
      </c>
      <c r="C89" s="1611" t="s">
        <v>215</v>
      </c>
      <c r="D89" s="1611" t="s">
        <v>5977</v>
      </c>
      <c r="E89" s="1611">
        <v>33083200</v>
      </c>
      <c r="F89" s="1611" t="s">
        <v>5976</v>
      </c>
      <c r="G89" s="1611" t="s">
        <v>453</v>
      </c>
      <c r="H89" s="1614">
        <v>36602</v>
      </c>
      <c r="I89" s="1484" t="s">
        <v>368</v>
      </c>
      <c r="J89" s="1385" t="s">
        <v>5975</v>
      </c>
      <c r="K89" s="199" t="s">
        <v>5974</v>
      </c>
      <c r="L89" s="1384" t="s">
        <v>2152</v>
      </c>
      <c r="M89" s="1611" t="s">
        <v>20</v>
      </c>
      <c r="N89" s="1611" t="s">
        <v>20</v>
      </c>
      <c r="O89" s="1611" t="s">
        <v>20</v>
      </c>
      <c r="P89" s="1633"/>
      <c r="Q89" s="1634"/>
    </row>
    <row r="90" spans="2:17" ht="26.25" customHeight="1" x14ac:dyDescent="0.25">
      <c r="B90" s="1613"/>
      <c r="C90" s="1613"/>
      <c r="D90" s="1613"/>
      <c r="E90" s="1613"/>
      <c r="F90" s="1613"/>
      <c r="G90" s="1613"/>
      <c r="H90" s="1616"/>
      <c r="I90" s="1486"/>
      <c r="J90" s="1383" t="s">
        <v>5932</v>
      </c>
      <c r="K90" s="278">
        <v>41883</v>
      </c>
      <c r="L90" s="279" t="s">
        <v>3579</v>
      </c>
      <c r="M90" s="1613"/>
      <c r="N90" s="1613"/>
      <c r="O90" s="1613"/>
      <c r="P90" s="1635"/>
      <c r="Q90" s="1636"/>
    </row>
    <row r="91" spans="2:17" ht="26.25" customHeight="1" x14ac:dyDescent="0.25">
      <c r="B91" s="1611" t="s">
        <v>507</v>
      </c>
      <c r="C91" s="1611" t="s">
        <v>215</v>
      </c>
      <c r="D91" s="1611" t="s">
        <v>5973</v>
      </c>
      <c r="E91" s="1611">
        <v>64695179</v>
      </c>
      <c r="F91" s="1611" t="s">
        <v>113</v>
      </c>
      <c r="G91" s="1611" t="s">
        <v>453</v>
      </c>
      <c r="H91" s="1614">
        <v>37974</v>
      </c>
      <c r="I91" s="1484" t="s">
        <v>368</v>
      </c>
      <c r="J91" s="277" t="s">
        <v>5958</v>
      </c>
      <c r="K91" s="278" t="s">
        <v>5972</v>
      </c>
      <c r="L91" s="279" t="s">
        <v>2152</v>
      </c>
      <c r="M91" s="1611" t="s">
        <v>20</v>
      </c>
      <c r="N91" s="1611" t="s">
        <v>20</v>
      </c>
      <c r="O91" s="1611" t="s">
        <v>20</v>
      </c>
      <c r="P91" s="1633"/>
      <c r="Q91" s="1634"/>
    </row>
    <row r="92" spans="2:17" ht="26.25" customHeight="1" x14ac:dyDescent="0.25">
      <c r="B92" s="1612"/>
      <c r="C92" s="1612"/>
      <c r="D92" s="1612"/>
      <c r="E92" s="1612"/>
      <c r="F92" s="1612"/>
      <c r="G92" s="1612"/>
      <c r="H92" s="1615"/>
      <c r="I92" s="1485"/>
      <c r="J92" s="277" t="s">
        <v>5958</v>
      </c>
      <c r="K92" s="278" t="s">
        <v>5971</v>
      </c>
      <c r="L92" s="279" t="s">
        <v>2152</v>
      </c>
      <c r="M92" s="1612"/>
      <c r="N92" s="1612"/>
      <c r="O92" s="1612"/>
      <c r="P92" s="1637"/>
      <c r="Q92" s="1638"/>
    </row>
    <row r="93" spans="2:17" ht="30" x14ac:dyDescent="0.25">
      <c r="B93" s="1613"/>
      <c r="C93" s="1613"/>
      <c r="D93" s="1613"/>
      <c r="E93" s="1613"/>
      <c r="F93" s="1613"/>
      <c r="G93" s="1613"/>
      <c r="H93" s="1616"/>
      <c r="I93" s="1486"/>
      <c r="J93" s="277" t="s">
        <v>5950</v>
      </c>
      <c r="K93" s="278" t="s">
        <v>5970</v>
      </c>
      <c r="L93" s="279" t="s">
        <v>3579</v>
      </c>
      <c r="M93" s="1613"/>
      <c r="N93" s="1613"/>
      <c r="O93" s="1613"/>
      <c r="P93" s="1635"/>
      <c r="Q93" s="1636"/>
    </row>
    <row r="94" spans="2:17" ht="45" x14ac:dyDescent="0.25">
      <c r="B94" s="1520" t="s">
        <v>507</v>
      </c>
      <c r="C94" s="1577" t="s">
        <v>896</v>
      </c>
      <c r="D94" s="1520" t="s">
        <v>5969</v>
      </c>
      <c r="E94" s="1522">
        <v>23175593</v>
      </c>
      <c r="F94" s="1520" t="s">
        <v>113</v>
      </c>
      <c r="G94" s="1520" t="s">
        <v>453</v>
      </c>
      <c r="H94" s="1516">
        <v>37974</v>
      </c>
      <c r="I94" s="1484" t="s">
        <v>368</v>
      </c>
      <c r="J94" s="277" t="s">
        <v>5968</v>
      </c>
      <c r="K94" s="278" t="s">
        <v>5967</v>
      </c>
      <c r="L94" s="279" t="s">
        <v>2152</v>
      </c>
      <c r="M94" s="1403" t="s">
        <v>20</v>
      </c>
      <c r="N94" s="1403" t="s">
        <v>20</v>
      </c>
      <c r="O94" s="1403" t="s">
        <v>20</v>
      </c>
      <c r="P94" s="1629" t="s">
        <v>5966</v>
      </c>
      <c r="Q94" s="1630"/>
    </row>
    <row r="95" spans="2:17" ht="177.75" customHeight="1" x14ac:dyDescent="0.25">
      <c r="B95" s="1521"/>
      <c r="C95" s="1579"/>
      <c r="D95" s="1521"/>
      <c r="E95" s="1517"/>
      <c r="F95" s="1521"/>
      <c r="G95" s="1521"/>
      <c r="H95" s="1523"/>
      <c r="I95" s="1486"/>
      <c r="J95" s="104" t="s">
        <v>5950</v>
      </c>
      <c r="K95" s="269">
        <v>41646</v>
      </c>
      <c r="L95" s="97" t="s">
        <v>3579</v>
      </c>
      <c r="M95" s="1404"/>
      <c r="N95" s="1404"/>
      <c r="O95" s="1404"/>
      <c r="P95" s="1631"/>
      <c r="Q95" s="1632"/>
    </row>
    <row r="96" spans="2:17" ht="30" x14ac:dyDescent="0.25">
      <c r="B96" s="104" t="s">
        <v>560</v>
      </c>
      <c r="C96" s="803" t="s">
        <v>111</v>
      </c>
      <c r="D96" s="104" t="s">
        <v>5965</v>
      </c>
      <c r="E96" s="94">
        <v>1102810888</v>
      </c>
      <c r="F96" s="94" t="s">
        <v>278</v>
      </c>
      <c r="G96" s="804" t="s">
        <v>312</v>
      </c>
      <c r="H96" s="111">
        <v>40355</v>
      </c>
      <c r="I96" s="95" t="s">
        <v>368</v>
      </c>
      <c r="J96" s="104" t="s">
        <v>5964</v>
      </c>
      <c r="K96" s="107" t="s">
        <v>5963</v>
      </c>
      <c r="L96" s="97" t="s">
        <v>274</v>
      </c>
      <c r="M96" s="746" t="s">
        <v>20</v>
      </c>
      <c r="N96" s="746" t="s">
        <v>20</v>
      </c>
      <c r="O96" s="746" t="s">
        <v>20</v>
      </c>
      <c r="P96" s="1389"/>
      <c r="Q96" s="1389"/>
    </row>
    <row r="97" spans="2:17" ht="198.75" customHeight="1" x14ac:dyDescent="0.25">
      <c r="B97" s="104" t="s">
        <v>560</v>
      </c>
      <c r="C97" s="803" t="s">
        <v>111</v>
      </c>
      <c r="D97" s="107" t="s">
        <v>3330</v>
      </c>
      <c r="E97" s="97">
        <v>1102827829</v>
      </c>
      <c r="F97" s="94" t="s">
        <v>278</v>
      </c>
      <c r="G97" s="804" t="s">
        <v>453</v>
      </c>
      <c r="H97" s="111">
        <v>41117</v>
      </c>
      <c r="I97" s="95" t="s">
        <v>368</v>
      </c>
      <c r="J97" s="104" t="s">
        <v>5962</v>
      </c>
      <c r="K97" s="480">
        <v>41683</v>
      </c>
      <c r="L97" s="97" t="s">
        <v>274</v>
      </c>
      <c r="M97" s="746" t="s">
        <v>20</v>
      </c>
      <c r="N97" s="746" t="s">
        <v>20</v>
      </c>
      <c r="O97" s="746" t="s">
        <v>20</v>
      </c>
      <c r="P97" s="1617" t="s">
        <v>5961</v>
      </c>
      <c r="Q97" s="1617"/>
    </row>
    <row r="98" spans="2:17" ht="30" x14ac:dyDescent="0.25">
      <c r="B98" s="104" t="s">
        <v>560</v>
      </c>
      <c r="C98" s="803" t="s">
        <v>111</v>
      </c>
      <c r="D98" s="107" t="s">
        <v>5960</v>
      </c>
      <c r="E98" s="97">
        <v>64582506</v>
      </c>
      <c r="F98" s="94" t="s">
        <v>278</v>
      </c>
      <c r="G98" s="107" t="s">
        <v>5959</v>
      </c>
      <c r="H98" s="111">
        <v>39430</v>
      </c>
      <c r="I98" s="95" t="s">
        <v>368</v>
      </c>
      <c r="J98" s="107" t="s">
        <v>5958</v>
      </c>
      <c r="K98" s="480">
        <v>41958</v>
      </c>
      <c r="L98" s="97" t="s">
        <v>274</v>
      </c>
      <c r="M98" s="746" t="s">
        <v>20</v>
      </c>
      <c r="N98" s="746" t="s">
        <v>20</v>
      </c>
      <c r="O98" s="746" t="s">
        <v>20</v>
      </c>
      <c r="P98" s="1410"/>
      <c r="Q98" s="1411"/>
    </row>
    <row r="99" spans="2:17" ht="30" x14ac:dyDescent="0.25">
      <c r="B99" s="104" t="s">
        <v>560</v>
      </c>
      <c r="C99" s="746" t="s">
        <v>111</v>
      </c>
      <c r="D99" s="41" t="s">
        <v>5957</v>
      </c>
      <c r="E99" s="41">
        <v>1102844295</v>
      </c>
      <c r="F99" s="41" t="s">
        <v>278</v>
      </c>
      <c r="G99" s="120" t="s">
        <v>5956</v>
      </c>
      <c r="H99" s="200">
        <v>41613</v>
      </c>
      <c r="I99" s="95" t="s">
        <v>368</v>
      </c>
      <c r="J99" s="41" t="s">
        <v>5954</v>
      </c>
      <c r="K99" s="200">
        <v>41950</v>
      </c>
      <c r="L99" s="41" t="s">
        <v>274</v>
      </c>
      <c r="M99" s="746" t="s">
        <v>20</v>
      </c>
      <c r="N99" s="746" t="s">
        <v>20</v>
      </c>
      <c r="O99" s="746" t="s">
        <v>20</v>
      </c>
      <c r="P99" s="1382"/>
      <c r="Q99" s="1381"/>
    </row>
    <row r="100" spans="2:17" ht="30" x14ac:dyDescent="0.25">
      <c r="B100" s="104" t="s">
        <v>560</v>
      </c>
      <c r="C100" s="746" t="s">
        <v>111</v>
      </c>
      <c r="D100" s="41" t="s">
        <v>5955</v>
      </c>
      <c r="E100" s="41">
        <v>1102838743</v>
      </c>
      <c r="F100" s="41" t="s">
        <v>113</v>
      </c>
      <c r="G100" s="746" t="s">
        <v>453</v>
      </c>
      <c r="H100" s="200">
        <v>41620</v>
      </c>
      <c r="I100" s="95" t="s">
        <v>368</v>
      </c>
      <c r="J100" s="41" t="s">
        <v>5954</v>
      </c>
      <c r="K100" s="200">
        <v>41953</v>
      </c>
      <c r="L100" s="120" t="s">
        <v>113</v>
      </c>
      <c r="M100" s="746" t="s">
        <v>20</v>
      </c>
      <c r="N100" s="746" t="s">
        <v>20</v>
      </c>
      <c r="O100" s="746" t="s">
        <v>20</v>
      </c>
      <c r="P100" s="1410"/>
      <c r="Q100" s="1411"/>
    </row>
    <row r="101" spans="2:17" ht="201" customHeight="1" x14ac:dyDescent="0.25">
      <c r="B101" s="104" t="s">
        <v>560</v>
      </c>
      <c r="C101" s="746" t="s">
        <v>111</v>
      </c>
      <c r="D101" s="120" t="s">
        <v>306</v>
      </c>
      <c r="E101" s="41">
        <v>102822275</v>
      </c>
      <c r="F101" s="41" t="s">
        <v>278</v>
      </c>
      <c r="G101" s="739" t="s">
        <v>3227</v>
      </c>
      <c r="H101" s="200">
        <v>41042</v>
      </c>
      <c r="I101" s="95" t="s">
        <v>368</v>
      </c>
      <c r="J101" s="41" t="s">
        <v>5953</v>
      </c>
      <c r="K101" s="200">
        <v>41646</v>
      </c>
      <c r="L101" s="41" t="s">
        <v>274</v>
      </c>
      <c r="M101" s="746" t="s">
        <v>20</v>
      </c>
      <c r="N101" s="746" t="s">
        <v>20</v>
      </c>
      <c r="O101" s="746" t="s">
        <v>20</v>
      </c>
      <c r="P101" s="1406" t="s">
        <v>5952</v>
      </c>
      <c r="Q101" s="1407"/>
    </row>
    <row r="102" spans="2:17" ht="30" x14ac:dyDescent="0.25">
      <c r="B102" s="104" t="s">
        <v>560</v>
      </c>
      <c r="C102" s="746" t="s">
        <v>111</v>
      </c>
      <c r="D102" s="120" t="s">
        <v>5951</v>
      </c>
      <c r="E102" s="41">
        <v>1102799988</v>
      </c>
      <c r="F102" s="41" t="s">
        <v>113</v>
      </c>
      <c r="G102" s="739" t="s">
        <v>453</v>
      </c>
      <c r="H102" s="200">
        <v>39640</v>
      </c>
      <c r="I102" s="95" t="s">
        <v>368</v>
      </c>
      <c r="J102" s="120" t="s">
        <v>5950</v>
      </c>
      <c r="K102" s="200">
        <v>41977</v>
      </c>
      <c r="L102" s="120" t="s">
        <v>113</v>
      </c>
      <c r="M102" s="746" t="s">
        <v>20</v>
      </c>
      <c r="N102" s="746" t="s">
        <v>20</v>
      </c>
      <c r="O102" s="746" t="s">
        <v>20</v>
      </c>
      <c r="P102" s="1410"/>
      <c r="Q102" s="1411"/>
    </row>
    <row r="103" spans="2:17" ht="30" x14ac:dyDescent="0.25">
      <c r="B103" s="104" t="s">
        <v>560</v>
      </c>
      <c r="C103" s="746" t="s">
        <v>726</v>
      </c>
      <c r="D103" s="120" t="s">
        <v>5949</v>
      </c>
      <c r="E103" s="41">
        <v>1102812290</v>
      </c>
      <c r="F103" s="41" t="s">
        <v>278</v>
      </c>
      <c r="G103" s="739" t="s">
        <v>453</v>
      </c>
      <c r="H103" s="200">
        <v>41354</v>
      </c>
      <c r="I103" s="95" t="s">
        <v>368</v>
      </c>
      <c r="J103" s="120" t="s">
        <v>5948</v>
      </c>
      <c r="K103" s="200">
        <v>41961</v>
      </c>
      <c r="L103" s="120" t="s">
        <v>274</v>
      </c>
      <c r="M103" s="746" t="s">
        <v>20</v>
      </c>
      <c r="N103" s="746" t="s">
        <v>20</v>
      </c>
      <c r="O103" s="746" t="s">
        <v>20</v>
      </c>
      <c r="P103" s="1410"/>
      <c r="Q103" s="1411"/>
    </row>
    <row r="104" spans="2:17" ht="15.75" thickBot="1" x14ac:dyDescent="0.3">
      <c r="B104" s="104"/>
      <c r="C104" s="13"/>
      <c r="D104" s="248"/>
      <c r="G104" s="249"/>
      <c r="H104" s="250"/>
      <c r="J104" s="248"/>
      <c r="K104" s="250"/>
      <c r="L104" s="248"/>
      <c r="M104" s="13"/>
      <c r="N104" s="13"/>
      <c r="O104" s="13"/>
    </row>
    <row r="105" spans="2:17" ht="27" thickBot="1" x14ac:dyDescent="0.3">
      <c r="B105" s="1393" t="s">
        <v>143</v>
      </c>
      <c r="C105" s="1394"/>
      <c r="D105" s="1394"/>
      <c r="E105" s="1394"/>
      <c r="F105" s="1394"/>
      <c r="G105" s="1394"/>
      <c r="H105" s="1394"/>
      <c r="I105" s="1394"/>
      <c r="J105" s="1394"/>
      <c r="K105" s="1394"/>
      <c r="L105" s="1394"/>
      <c r="M105" s="1394"/>
      <c r="N105" s="1395"/>
    </row>
    <row r="108" spans="2:17" ht="30" x14ac:dyDescent="0.25">
      <c r="B108" s="92" t="s">
        <v>19</v>
      </c>
      <c r="C108" s="92" t="s">
        <v>144</v>
      </c>
      <c r="D108" s="1387" t="s">
        <v>77</v>
      </c>
      <c r="E108" s="1388"/>
    </row>
    <row r="109" spans="2:17" x14ac:dyDescent="0.25">
      <c r="B109" s="120" t="s">
        <v>145</v>
      </c>
      <c r="C109" s="746" t="s">
        <v>20</v>
      </c>
      <c r="D109" s="1389"/>
      <c r="E109" s="1389"/>
    </row>
    <row r="112" spans="2:17" ht="26.25" x14ac:dyDescent="0.25">
      <c r="B112" s="1408" t="s">
        <v>146</v>
      </c>
      <c r="C112" s="1409"/>
      <c r="D112" s="1409"/>
      <c r="E112" s="1409"/>
      <c r="F112" s="1409"/>
      <c r="G112" s="1409"/>
      <c r="H112" s="1409"/>
      <c r="I112" s="1409"/>
      <c r="J112" s="1409"/>
      <c r="K112" s="1409"/>
      <c r="L112" s="1409"/>
      <c r="M112" s="1409"/>
      <c r="N112" s="1409"/>
      <c r="O112" s="1409"/>
      <c r="P112" s="1409"/>
    </row>
    <row r="114" spans="1:26" ht="15.75" thickBot="1" x14ac:dyDescent="0.3"/>
    <row r="115" spans="1:26" ht="27" thickBot="1" x14ac:dyDescent="0.3">
      <c r="B115" s="1393" t="s">
        <v>147</v>
      </c>
      <c r="C115" s="1394"/>
      <c r="D115" s="1394"/>
      <c r="E115" s="1394"/>
      <c r="F115" s="1394"/>
      <c r="G115" s="1394"/>
      <c r="H115" s="1394"/>
      <c r="I115" s="1394"/>
      <c r="J115" s="1394"/>
      <c r="K115" s="1394"/>
      <c r="L115" s="1394"/>
      <c r="M115" s="1394"/>
      <c r="N115" s="1395"/>
    </row>
    <row r="117" spans="1:26" ht="15.75" thickBot="1" x14ac:dyDescent="0.3">
      <c r="M117" s="46"/>
      <c r="N117" s="46"/>
    </row>
    <row r="118" spans="1:26" s="13" customFormat="1" ht="60.75" thickBot="1" x14ac:dyDescent="0.3">
      <c r="B118" s="47" t="s">
        <v>35</v>
      </c>
      <c r="C118" s="47" t="s">
        <v>36</v>
      </c>
      <c r="D118" s="47" t="s">
        <v>37</v>
      </c>
      <c r="E118" s="47" t="s">
        <v>38</v>
      </c>
      <c r="F118" s="47" t="s">
        <v>39</v>
      </c>
      <c r="G118" s="47" t="s">
        <v>40</v>
      </c>
      <c r="H118" s="47" t="s">
        <v>41</v>
      </c>
      <c r="I118" s="47" t="s">
        <v>42</v>
      </c>
      <c r="J118" s="47" t="s">
        <v>43</v>
      </c>
      <c r="K118" s="47" t="s">
        <v>44</v>
      </c>
      <c r="L118" s="47" t="s">
        <v>45</v>
      </c>
      <c r="M118" s="48" t="s">
        <v>46</v>
      </c>
      <c r="N118" s="47" t="s">
        <v>47</v>
      </c>
      <c r="O118" s="47" t="s">
        <v>48</v>
      </c>
      <c r="P118" s="49" t="s">
        <v>49</v>
      </c>
      <c r="Q118" s="49" t="s">
        <v>50</v>
      </c>
    </row>
    <row r="119" spans="1:26" s="62" customFormat="1" ht="15.75" thickBot="1" x14ac:dyDescent="0.3">
      <c r="A119" s="50">
        <v>1</v>
      </c>
      <c r="B119" s="1443"/>
      <c r="C119" s="1443"/>
      <c r="D119" s="1443"/>
      <c r="E119" s="1443"/>
      <c r="F119" s="1443"/>
      <c r="G119" s="1443"/>
      <c r="H119" s="1443"/>
      <c r="I119" s="1443"/>
      <c r="J119" s="1443"/>
      <c r="K119" s="1443"/>
      <c r="L119" s="1443"/>
      <c r="M119" s="1444"/>
      <c r="N119" s="75"/>
      <c r="O119" s="77"/>
      <c r="P119" s="77"/>
      <c r="Q119" s="65"/>
      <c r="R119" s="61"/>
      <c r="S119" s="61"/>
      <c r="T119" s="61"/>
      <c r="U119" s="61"/>
      <c r="V119" s="61"/>
      <c r="W119" s="61"/>
      <c r="X119" s="61"/>
      <c r="Y119" s="61"/>
      <c r="Z119" s="61"/>
    </row>
    <row r="120" spans="1:26" s="62" customFormat="1" x14ac:dyDescent="0.25">
      <c r="A120" s="50" t="e">
        <f>+#REF!+1</f>
        <v>#REF!</v>
      </c>
      <c r="B120" s="71" t="s">
        <v>5932</v>
      </c>
      <c r="C120" s="72" t="s">
        <v>442</v>
      </c>
      <c r="D120" s="71" t="s">
        <v>442</v>
      </c>
      <c r="E120" s="76">
        <v>701820120185</v>
      </c>
      <c r="F120" s="73" t="s">
        <v>20</v>
      </c>
      <c r="G120" s="73">
        <v>100</v>
      </c>
      <c r="H120" s="226">
        <v>40932</v>
      </c>
      <c r="I120" s="226">
        <v>41273</v>
      </c>
      <c r="J120" s="74" t="s">
        <v>21</v>
      </c>
      <c r="K120" s="75">
        <v>11.2</v>
      </c>
      <c r="L120" s="75">
        <v>0</v>
      </c>
      <c r="M120" s="76">
        <v>300</v>
      </c>
      <c r="N120" s="76">
        <v>300</v>
      </c>
      <c r="O120" s="77">
        <v>214660380</v>
      </c>
      <c r="P120" s="77" t="s">
        <v>5947</v>
      </c>
      <c r="Q120" s="65"/>
      <c r="R120" s="61"/>
      <c r="S120" s="61"/>
      <c r="T120" s="61"/>
      <c r="U120" s="61"/>
      <c r="V120" s="61"/>
      <c r="W120" s="61"/>
      <c r="X120" s="61"/>
      <c r="Y120" s="61"/>
      <c r="Z120" s="61"/>
    </row>
    <row r="121" spans="1:26" s="62" customFormat="1" x14ac:dyDescent="0.25">
      <c r="A121" s="50" t="e">
        <f>+A120+1</f>
        <v>#REF!</v>
      </c>
      <c r="B121" s="71" t="s">
        <v>5932</v>
      </c>
      <c r="C121" s="72" t="s">
        <v>442</v>
      </c>
      <c r="D121" s="71" t="s">
        <v>442</v>
      </c>
      <c r="E121" s="76">
        <v>701820130152</v>
      </c>
      <c r="F121" s="73" t="s">
        <v>20</v>
      </c>
      <c r="G121" s="73">
        <v>100</v>
      </c>
      <c r="H121" s="226">
        <v>41304</v>
      </c>
      <c r="I121" s="226">
        <v>41639</v>
      </c>
      <c r="J121" s="74" t="s">
        <v>21</v>
      </c>
      <c r="K121" s="75">
        <v>11</v>
      </c>
      <c r="L121" s="75">
        <v>0</v>
      </c>
      <c r="M121" s="76">
        <v>539</v>
      </c>
      <c r="N121" s="76">
        <v>539</v>
      </c>
      <c r="O121" s="77">
        <v>462820458</v>
      </c>
      <c r="P121" s="77" t="s">
        <v>5946</v>
      </c>
      <c r="Q121" s="65"/>
      <c r="R121" s="61"/>
      <c r="S121" s="61"/>
      <c r="T121" s="61"/>
      <c r="U121" s="61"/>
      <c r="V121" s="61"/>
      <c r="W121" s="61"/>
      <c r="X121" s="61"/>
      <c r="Y121" s="61"/>
      <c r="Z121" s="61"/>
    </row>
    <row r="122" spans="1:26" s="62" customFormat="1" x14ac:dyDescent="0.25">
      <c r="A122" s="50" t="e">
        <f>+A121+1</f>
        <v>#REF!</v>
      </c>
      <c r="B122" s="71"/>
      <c r="C122" s="72"/>
      <c r="D122" s="71"/>
      <c r="E122" s="228"/>
      <c r="F122" s="73"/>
      <c r="G122" s="73"/>
      <c r="H122" s="73"/>
      <c r="I122" s="74"/>
      <c r="J122" s="74"/>
      <c r="K122" s="74"/>
      <c r="L122" s="74"/>
      <c r="M122" s="76"/>
      <c r="N122" s="76"/>
      <c r="O122" s="77"/>
      <c r="P122" s="77"/>
      <c r="Q122" s="65"/>
      <c r="R122" s="61"/>
      <c r="S122" s="61"/>
      <c r="T122" s="61"/>
      <c r="U122" s="61"/>
      <c r="V122" s="61"/>
      <c r="W122" s="61"/>
      <c r="X122" s="61"/>
      <c r="Y122" s="61"/>
      <c r="Z122" s="61"/>
    </row>
    <row r="123" spans="1:26" s="62" customFormat="1" x14ac:dyDescent="0.25">
      <c r="A123" s="50" t="e">
        <f>+A122+1</f>
        <v>#REF!</v>
      </c>
      <c r="B123" s="71"/>
      <c r="C123" s="72"/>
      <c r="D123" s="71"/>
      <c r="E123" s="228"/>
      <c r="F123" s="73"/>
      <c r="G123" s="73"/>
      <c r="H123" s="73"/>
      <c r="I123" s="74"/>
      <c r="J123" s="74"/>
      <c r="K123" s="74"/>
      <c r="L123" s="74"/>
      <c r="M123" s="75"/>
      <c r="N123" s="75"/>
      <c r="O123" s="77"/>
      <c r="P123" s="77"/>
      <c r="Q123" s="65"/>
      <c r="R123" s="61"/>
      <c r="S123" s="61"/>
      <c r="T123" s="61"/>
      <c r="U123" s="61"/>
      <c r="V123" s="61"/>
      <c r="W123" s="61"/>
      <c r="X123" s="61"/>
      <c r="Y123" s="61"/>
      <c r="Z123" s="61"/>
    </row>
    <row r="124" spans="1:26" s="62" customFormat="1" x14ac:dyDescent="0.25">
      <c r="A124" s="50"/>
      <c r="B124" s="78" t="s">
        <v>30</v>
      </c>
      <c r="C124" s="72"/>
      <c r="D124" s="71"/>
      <c r="E124" s="228"/>
      <c r="F124" s="73"/>
      <c r="G124" s="73"/>
      <c r="H124" s="73"/>
      <c r="I124" s="74"/>
      <c r="J124" s="74"/>
      <c r="K124" s="79">
        <f>SUM(K119:K123)</f>
        <v>22.2</v>
      </c>
      <c r="L124" s="79">
        <f>SUM(L119:L123)</f>
        <v>0</v>
      </c>
      <c r="M124" s="251">
        <v>539</v>
      </c>
      <c r="N124" s="79" t="s">
        <v>5059</v>
      </c>
      <c r="O124" s="77"/>
      <c r="P124" s="77"/>
      <c r="Q124" s="81"/>
    </row>
    <row r="125" spans="1:26" x14ac:dyDescent="0.25">
      <c r="B125" s="82"/>
      <c r="C125" s="82"/>
      <c r="D125" s="82"/>
      <c r="E125" s="83"/>
      <c r="F125" s="82"/>
      <c r="G125" s="82"/>
      <c r="H125" s="82"/>
      <c r="I125" s="82"/>
      <c r="J125" s="82"/>
      <c r="K125" s="82"/>
      <c r="L125" s="82"/>
      <c r="M125" s="82"/>
      <c r="N125" s="82"/>
      <c r="O125" s="82"/>
      <c r="P125" s="82"/>
    </row>
    <row r="126" spans="1:26" ht="18.75" x14ac:dyDescent="0.25">
      <c r="B126" s="86" t="s">
        <v>151</v>
      </c>
      <c r="C126" s="133">
        <f>+K124</f>
        <v>22.2</v>
      </c>
      <c r="H126" s="89"/>
      <c r="I126" s="89"/>
      <c r="J126" s="89"/>
      <c r="K126" s="89"/>
      <c r="L126" s="89"/>
      <c r="M126" s="89"/>
      <c r="N126" s="82"/>
      <c r="O126" s="82"/>
      <c r="P126" s="82"/>
    </row>
    <row r="128" spans="1:26" ht="15.75" thickBot="1" x14ac:dyDescent="0.3"/>
    <row r="129" spans="2:17" ht="30.75" thickBot="1" x14ac:dyDescent="0.3">
      <c r="B129" s="134" t="s">
        <v>152</v>
      </c>
      <c r="C129" s="135" t="s">
        <v>153</v>
      </c>
      <c r="D129" s="134" t="s">
        <v>29</v>
      </c>
      <c r="E129" s="135" t="s">
        <v>154</v>
      </c>
    </row>
    <row r="130" spans="2:17" x14ac:dyDescent="0.25">
      <c r="B130" s="136" t="s">
        <v>155</v>
      </c>
      <c r="C130" s="137">
        <v>20</v>
      </c>
      <c r="D130" s="137"/>
      <c r="E130" s="1396">
        <f>+D130+D131+D132</f>
        <v>40</v>
      </c>
    </row>
    <row r="131" spans="2:17" x14ac:dyDescent="0.25">
      <c r="B131" s="136" t="s">
        <v>156</v>
      </c>
      <c r="C131" s="740">
        <v>30</v>
      </c>
      <c r="D131" s="746">
        <v>0</v>
      </c>
      <c r="E131" s="1397"/>
    </row>
    <row r="132" spans="2:17" ht="15.75" thickBot="1" x14ac:dyDescent="0.3">
      <c r="B132" s="136" t="s">
        <v>157</v>
      </c>
      <c r="C132" s="139">
        <v>40</v>
      </c>
      <c r="D132" s="139">
        <v>40</v>
      </c>
      <c r="E132" s="1398"/>
    </row>
    <row r="134" spans="2:17" ht="15.75" thickBot="1" x14ac:dyDescent="0.3"/>
    <row r="135" spans="2:17" ht="27" thickBot="1" x14ac:dyDescent="0.3">
      <c r="B135" s="1393" t="s">
        <v>158</v>
      </c>
      <c r="C135" s="1394"/>
      <c r="D135" s="1394"/>
      <c r="E135" s="1394"/>
      <c r="F135" s="1394"/>
      <c r="G135" s="1394"/>
      <c r="H135" s="1394"/>
      <c r="I135" s="1394"/>
      <c r="J135" s="1394"/>
      <c r="K135" s="1394"/>
      <c r="L135" s="1394"/>
      <c r="M135" s="1394"/>
      <c r="N135" s="1395"/>
    </row>
    <row r="137" spans="2:17" ht="75" x14ac:dyDescent="0.25">
      <c r="B137" s="91" t="s">
        <v>87</v>
      </c>
      <c r="C137" s="91" t="s">
        <v>88</v>
      </c>
      <c r="D137" s="91" t="s">
        <v>89</v>
      </c>
      <c r="E137" s="91" t="s">
        <v>90</v>
      </c>
      <c r="F137" s="91" t="s">
        <v>91</v>
      </c>
      <c r="G137" s="91" t="s">
        <v>92</v>
      </c>
      <c r="H137" s="91" t="s">
        <v>93</v>
      </c>
      <c r="I137" s="91" t="s">
        <v>94</v>
      </c>
      <c r="J137" s="1387" t="s">
        <v>95</v>
      </c>
      <c r="K137" s="1405"/>
      <c r="L137" s="1388"/>
      <c r="M137" s="91" t="s">
        <v>96</v>
      </c>
      <c r="N137" s="91" t="s">
        <v>97</v>
      </c>
      <c r="O137" s="91" t="s">
        <v>98</v>
      </c>
      <c r="P137" s="1387" t="s">
        <v>77</v>
      </c>
      <c r="Q137" s="1388"/>
    </row>
    <row r="138" spans="2:17" ht="60" x14ac:dyDescent="0.25">
      <c r="B138" s="104" t="s">
        <v>1018</v>
      </c>
      <c r="C138" s="803" t="s">
        <v>321</v>
      </c>
      <c r="D138" s="104" t="s">
        <v>5945</v>
      </c>
      <c r="E138" s="94">
        <v>92513440</v>
      </c>
      <c r="F138" s="94" t="s">
        <v>261</v>
      </c>
      <c r="G138" s="804" t="s">
        <v>3227</v>
      </c>
      <c r="H138" s="111">
        <v>34907</v>
      </c>
      <c r="I138" s="95" t="s">
        <v>368</v>
      </c>
      <c r="J138" s="104" t="s">
        <v>5944</v>
      </c>
      <c r="K138" s="269" t="s">
        <v>5943</v>
      </c>
      <c r="L138" s="97" t="s">
        <v>2152</v>
      </c>
      <c r="M138" s="746" t="s">
        <v>20</v>
      </c>
      <c r="N138" s="746" t="s">
        <v>20</v>
      </c>
      <c r="O138" s="746" t="s">
        <v>20</v>
      </c>
      <c r="P138" s="1389"/>
      <c r="Q138" s="1389"/>
    </row>
    <row r="139" spans="2:17" ht="165" customHeight="1" x14ac:dyDescent="0.25">
      <c r="B139" s="104" t="s">
        <v>1018</v>
      </c>
      <c r="C139" s="803" t="s">
        <v>111</v>
      </c>
      <c r="D139" s="104" t="s">
        <v>5942</v>
      </c>
      <c r="E139" s="94">
        <v>64547320</v>
      </c>
      <c r="F139" s="104" t="s">
        <v>332</v>
      </c>
      <c r="G139" s="804" t="s">
        <v>453</v>
      </c>
      <c r="H139" s="111">
        <v>37124</v>
      </c>
      <c r="I139" s="95" t="s">
        <v>368</v>
      </c>
      <c r="J139" s="106" t="s">
        <v>5941</v>
      </c>
      <c r="K139" s="269" t="s">
        <v>5940</v>
      </c>
      <c r="L139" s="97" t="s">
        <v>245</v>
      </c>
      <c r="M139" s="746" t="s">
        <v>20</v>
      </c>
      <c r="N139" s="746" t="s">
        <v>21</v>
      </c>
      <c r="O139" s="746" t="s">
        <v>20</v>
      </c>
      <c r="P139" s="1390" t="s">
        <v>5939</v>
      </c>
      <c r="Q139" s="1391"/>
    </row>
    <row r="140" spans="2:17" ht="44.25" customHeight="1" x14ac:dyDescent="0.25">
      <c r="B140" s="1520" t="s">
        <v>758</v>
      </c>
      <c r="C140" s="1625" t="s">
        <v>321</v>
      </c>
      <c r="D140" s="1620" t="s">
        <v>5938</v>
      </c>
      <c r="E140" s="1627">
        <v>64546213</v>
      </c>
      <c r="F140" s="1620" t="s">
        <v>332</v>
      </c>
      <c r="G140" s="1627" t="s">
        <v>453</v>
      </c>
      <c r="H140" s="1618">
        <v>37897</v>
      </c>
      <c r="I140" s="1607" t="s">
        <v>368</v>
      </c>
      <c r="J140" s="106" t="s">
        <v>5932</v>
      </c>
      <c r="K140" s="495" t="s">
        <v>5937</v>
      </c>
      <c r="L140" s="97" t="s">
        <v>5936</v>
      </c>
      <c r="M140" s="1609" t="s">
        <v>20</v>
      </c>
      <c r="N140" s="1609" t="s">
        <v>20</v>
      </c>
      <c r="O140" s="1609" t="s">
        <v>20</v>
      </c>
      <c r="P140" s="1609"/>
      <c r="Q140" s="1609"/>
    </row>
    <row r="141" spans="2:17" x14ac:dyDescent="0.25">
      <c r="B141" s="1521"/>
      <c r="C141" s="1626"/>
      <c r="D141" s="1621"/>
      <c r="E141" s="1628"/>
      <c r="F141" s="1621"/>
      <c r="G141" s="1628"/>
      <c r="H141" s="1619"/>
      <c r="I141" s="1608"/>
      <c r="J141" s="1354" t="s">
        <v>5935</v>
      </c>
      <c r="K141" s="1380" t="s">
        <v>5934</v>
      </c>
      <c r="L141" s="118" t="s">
        <v>2152</v>
      </c>
      <c r="M141" s="1610"/>
      <c r="N141" s="1610"/>
      <c r="O141" s="1610"/>
      <c r="P141" s="1610"/>
      <c r="Q141" s="1610"/>
    </row>
    <row r="142" spans="2:17" ht="30" x14ac:dyDescent="0.25">
      <c r="B142" s="1620" t="s">
        <v>758</v>
      </c>
      <c r="C142" s="1622" t="s">
        <v>111</v>
      </c>
      <c r="D142" s="1622" t="s">
        <v>5933</v>
      </c>
      <c r="E142" s="1622">
        <v>64565305</v>
      </c>
      <c r="F142" s="1623" t="s">
        <v>332</v>
      </c>
      <c r="G142" s="1622" t="s">
        <v>453</v>
      </c>
      <c r="H142" s="1624">
        <v>37897</v>
      </c>
      <c r="I142" s="1622" t="s">
        <v>368</v>
      </c>
      <c r="J142" s="1" t="s">
        <v>5932</v>
      </c>
      <c r="K142" s="1379" t="s">
        <v>5931</v>
      </c>
      <c r="L142" s="1" t="s">
        <v>4708</v>
      </c>
      <c r="M142" s="1622" t="s">
        <v>20</v>
      </c>
      <c r="N142" s="1622" t="s">
        <v>20</v>
      </c>
      <c r="O142" s="1622" t="s">
        <v>20</v>
      </c>
      <c r="P142" s="1622"/>
      <c r="Q142" s="1622"/>
    </row>
    <row r="143" spans="2:17" ht="30" x14ac:dyDescent="0.25">
      <c r="B143" s="1621"/>
      <c r="C143" s="1622"/>
      <c r="D143" s="1622"/>
      <c r="E143" s="1622"/>
      <c r="F143" s="1623"/>
      <c r="G143" s="1622"/>
      <c r="H143" s="1624"/>
      <c r="I143" s="1622"/>
      <c r="J143" s="1" t="s">
        <v>5929</v>
      </c>
      <c r="K143" s="1379" t="s">
        <v>5930</v>
      </c>
      <c r="L143" s="1" t="s">
        <v>2152</v>
      </c>
      <c r="M143" s="1622"/>
      <c r="N143" s="1622"/>
      <c r="O143" s="1622"/>
      <c r="P143" s="1622"/>
      <c r="Q143" s="1622"/>
    </row>
    <row r="144" spans="2:17" ht="30" x14ac:dyDescent="0.25">
      <c r="B144" s="1621"/>
      <c r="C144" s="1622"/>
      <c r="D144" s="1622"/>
      <c r="E144" s="1622"/>
      <c r="F144" s="1623"/>
      <c r="G144" s="1622"/>
      <c r="H144" s="1624"/>
      <c r="I144" s="1622"/>
      <c r="J144" s="1" t="s">
        <v>5929</v>
      </c>
      <c r="K144" s="1379" t="s">
        <v>5928</v>
      </c>
      <c r="L144" s="1" t="s">
        <v>2152</v>
      </c>
      <c r="M144" s="1622"/>
      <c r="N144" s="1622"/>
      <c r="O144" s="1622"/>
      <c r="P144" s="1622"/>
      <c r="Q144" s="1622"/>
    </row>
    <row r="145" spans="2:15" ht="30" x14ac:dyDescent="0.25">
      <c r="B145" s="1" t="s">
        <v>5927</v>
      </c>
      <c r="C145" s="13" t="s">
        <v>671</v>
      </c>
      <c r="D145" s="248" t="s">
        <v>5926</v>
      </c>
      <c r="E145" s="1">
        <v>64546326</v>
      </c>
      <c r="F145" s="1" t="s">
        <v>350</v>
      </c>
      <c r="G145" s="248" t="s">
        <v>1991</v>
      </c>
      <c r="H145" s="1" t="s">
        <v>5925</v>
      </c>
      <c r="I145" s="1" t="s">
        <v>5924</v>
      </c>
      <c r="J145" s="1" t="s">
        <v>5923</v>
      </c>
      <c r="K145" s="250">
        <v>41949</v>
      </c>
      <c r="L145" s="1" t="s">
        <v>5922</v>
      </c>
      <c r="M145" s="13" t="s">
        <v>20</v>
      </c>
      <c r="N145" s="13" t="s">
        <v>20</v>
      </c>
      <c r="O145" s="13" t="s">
        <v>20</v>
      </c>
    </row>
    <row r="146" spans="2:15" ht="15.75" thickBot="1" x14ac:dyDescent="0.3">
      <c r="C146" s="13"/>
    </row>
    <row r="147" spans="2:15" ht="30" x14ac:dyDescent="0.25">
      <c r="B147" s="42" t="s">
        <v>19</v>
      </c>
      <c r="C147" s="42" t="s">
        <v>152</v>
      </c>
      <c r="D147" s="91" t="s">
        <v>153</v>
      </c>
      <c r="E147" s="42" t="s">
        <v>29</v>
      </c>
      <c r="F147" s="135" t="s">
        <v>182</v>
      </c>
      <c r="G147" s="147"/>
    </row>
    <row r="148" spans="2:15" ht="108" x14ac:dyDescent="0.2">
      <c r="B148" s="1399" t="s">
        <v>183</v>
      </c>
      <c r="C148" s="148" t="s">
        <v>184</v>
      </c>
      <c r="D148" s="746">
        <v>25</v>
      </c>
      <c r="E148" s="746">
        <v>0</v>
      </c>
      <c r="F148" s="1400">
        <f>+E148+E149+E150</f>
        <v>35</v>
      </c>
      <c r="G148" s="149"/>
    </row>
    <row r="149" spans="2:15" ht="96" x14ac:dyDescent="0.2">
      <c r="B149" s="1399"/>
      <c r="C149" s="148" t="s">
        <v>185</v>
      </c>
      <c r="D149" s="739">
        <v>25</v>
      </c>
      <c r="E149" s="746">
        <v>25</v>
      </c>
      <c r="F149" s="1401"/>
      <c r="G149" s="149"/>
    </row>
    <row r="150" spans="2:15" ht="60" x14ac:dyDescent="0.2">
      <c r="B150" s="1399"/>
      <c r="C150" s="148" t="s">
        <v>186</v>
      </c>
      <c r="D150" s="746">
        <v>10</v>
      </c>
      <c r="E150" s="746">
        <v>10</v>
      </c>
      <c r="F150" s="1402"/>
      <c r="G150" s="149"/>
    </row>
    <row r="151" spans="2:15" x14ac:dyDescent="0.25">
      <c r="C151"/>
    </row>
    <row r="154" spans="2:15" x14ac:dyDescent="0.25">
      <c r="B154" s="39" t="s">
        <v>187</v>
      </c>
    </row>
    <row r="157" spans="2:15" x14ac:dyDescent="0.25">
      <c r="B157" s="40" t="s">
        <v>19</v>
      </c>
      <c r="C157" s="40" t="s">
        <v>28</v>
      </c>
      <c r="D157" s="42" t="s">
        <v>29</v>
      </c>
      <c r="E157" s="42" t="s">
        <v>30</v>
      </c>
    </row>
    <row r="158" spans="2:15" ht="28.5" x14ac:dyDescent="0.25">
      <c r="B158" s="43" t="s">
        <v>188</v>
      </c>
      <c r="C158" s="813">
        <v>40</v>
      </c>
      <c r="D158" s="746">
        <f>+E130</f>
        <v>40</v>
      </c>
      <c r="E158" s="1403">
        <f>+D158+D159</f>
        <v>75</v>
      </c>
    </row>
    <row r="159" spans="2:15" ht="42.75" x14ac:dyDescent="0.25">
      <c r="B159" s="43" t="s">
        <v>189</v>
      </c>
      <c r="C159" s="813">
        <v>60</v>
      </c>
      <c r="D159" s="746">
        <f>+F148</f>
        <v>35</v>
      </c>
      <c r="E159" s="1404"/>
    </row>
  </sheetData>
  <mergeCells count="121">
    <mergeCell ref="B2:P2"/>
    <mergeCell ref="B4:P4"/>
    <mergeCell ref="C6:N6"/>
    <mergeCell ref="C7:N7"/>
    <mergeCell ref="C8:N8"/>
    <mergeCell ref="C9:N9"/>
    <mergeCell ref="C10:E10"/>
    <mergeCell ref="B14:C21"/>
    <mergeCell ref="B22:C22"/>
    <mergeCell ref="E40:E41"/>
    <mergeCell ref="M45:N45"/>
    <mergeCell ref="O75:P75"/>
    <mergeCell ref="B81:N81"/>
    <mergeCell ref="C63:N63"/>
    <mergeCell ref="B65:N65"/>
    <mergeCell ref="O68:P68"/>
    <mergeCell ref="O69:P69"/>
    <mergeCell ref="B59:B60"/>
    <mergeCell ref="C59:C60"/>
    <mergeCell ref="D59:E59"/>
    <mergeCell ref="J86:L86"/>
    <mergeCell ref="P86:Q86"/>
    <mergeCell ref="P96:Q96"/>
    <mergeCell ref="P89:Q90"/>
    <mergeCell ref="M91:M93"/>
    <mergeCell ref="P91:Q93"/>
    <mergeCell ref="M94:M95"/>
    <mergeCell ref="O70:P70"/>
    <mergeCell ref="O71:P71"/>
    <mergeCell ref="O72:P72"/>
    <mergeCell ref="O73:P73"/>
    <mergeCell ref="O74:P74"/>
    <mergeCell ref="O91:O93"/>
    <mergeCell ref="N91:N93"/>
    <mergeCell ref="M87:M88"/>
    <mergeCell ref="N87:N88"/>
    <mergeCell ref="O87:O88"/>
    <mergeCell ref="P87:Q88"/>
    <mergeCell ref="M89:M90"/>
    <mergeCell ref="N89:N90"/>
    <mergeCell ref="O89:O90"/>
    <mergeCell ref="B148:B150"/>
    <mergeCell ref="F148:F150"/>
    <mergeCell ref="E158:E159"/>
    <mergeCell ref="C140:C141"/>
    <mergeCell ref="D140:D141"/>
    <mergeCell ref="E140:E141"/>
    <mergeCell ref="F140:F141"/>
    <mergeCell ref="G140:G141"/>
    <mergeCell ref="B105:N105"/>
    <mergeCell ref="D108:E108"/>
    <mergeCell ref="D109:E109"/>
    <mergeCell ref="B112:P112"/>
    <mergeCell ref="B115:N115"/>
    <mergeCell ref="B119:M119"/>
    <mergeCell ref="I142:I144"/>
    <mergeCell ref="P142:Q144"/>
    <mergeCell ref="O142:O144"/>
    <mergeCell ref="M142:M144"/>
    <mergeCell ref="N142:N144"/>
    <mergeCell ref="B142:B144"/>
    <mergeCell ref="C142:C144"/>
    <mergeCell ref="D142:D144"/>
    <mergeCell ref="E142:E144"/>
    <mergeCell ref="F142:F144"/>
    <mergeCell ref="G142:G144"/>
    <mergeCell ref="H142:H144"/>
    <mergeCell ref="I89:I90"/>
    <mergeCell ref="B89:B90"/>
    <mergeCell ref="C89:C90"/>
    <mergeCell ref="D89:D90"/>
    <mergeCell ref="E89:E90"/>
    <mergeCell ref="F89:F90"/>
    <mergeCell ref="B91:B93"/>
    <mergeCell ref="C91:C93"/>
    <mergeCell ref="D91:D93"/>
    <mergeCell ref="E91:E93"/>
    <mergeCell ref="F91:F93"/>
    <mergeCell ref="G89:G90"/>
    <mergeCell ref="H89:H90"/>
    <mergeCell ref="P97:Q97"/>
    <mergeCell ref="P98:Q98"/>
    <mergeCell ref="P100:Q100"/>
    <mergeCell ref="P101:Q101"/>
    <mergeCell ref="G94:G95"/>
    <mergeCell ref="H94:H95"/>
    <mergeCell ref="I94:I95"/>
    <mergeCell ref="H140:H141"/>
    <mergeCell ref="B140:B141"/>
    <mergeCell ref="N94:N95"/>
    <mergeCell ref="O94:O95"/>
    <mergeCell ref="P94:Q95"/>
    <mergeCell ref="H87:H88"/>
    <mergeCell ref="I87:I88"/>
    <mergeCell ref="B94:B95"/>
    <mergeCell ref="C94:C95"/>
    <mergeCell ref="D94:D95"/>
    <mergeCell ref="E94:E95"/>
    <mergeCell ref="F94:F95"/>
    <mergeCell ref="G91:G93"/>
    <mergeCell ref="H91:H93"/>
    <mergeCell ref="I91:I93"/>
    <mergeCell ref="B87:B88"/>
    <mergeCell ref="C87:C88"/>
    <mergeCell ref="D87:D88"/>
    <mergeCell ref="E87:E88"/>
    <mergeCell ref="F87:F88"/>
    <mergeCell ref="G87:G88"/>
    <mergeCell ref="E130:E132"/>
    <mergeCell ref="B135:N135"/>
    <mergeCell ref="J137:L137"/>
    <mergeCell ref="P137:Q137"/>
    <mergeCell ref="P138:Q138"/>
    <mergeCell ref="I140:I141"/>
    <mergeCell ref="P102:Q102"/>
    <mergeCell ref="P103:Q103"/>
    <mergeCell ref="P139:Q139"/>
    <mergeCell ref="M140:M141"/>
    <mergeCell ref="N140:N141"/>
    <mergeCell ref="O140:O141"/>
    <mergeCell ref="P140:Q141"/>
  </mergeCells>
  <dataValidations count="2">
    <dataValidation type="decimal" allowBlank="1" showInputMessage="1" showErrorMessage="1" sqref="WVH983075 WLL983075 C65571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C131107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C196643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C262179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C327715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C393251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C458787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C524323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C589859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C655395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C720931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C786467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C852003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C917539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C983075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5 A65571 IS65571 SO65571 ACK65571 AMG65571 AWC65571 BFY65571 BPU65571 BZQ65571 CJM65571 CTI65571 DDE65571 DNA65571 DWW65571 EGS65571 EQO65571 FAK65571 FKG65571 FUC65571 GDY65571 GNU65571 GXQ65571 HHM65571 HRI65571 IBE65571 ILA65571 IUW65571 JES65571 JOO65571 JYK65571 KIG65571 KSC65571 LBY65571 LLU65571 LVQ65571 MFM65571 MPI65571 MZE65571 NJA65571 NSW65571 OCS65571 OMO65571 OWK65571 PGG65571 PQC65571 PZY65571 QJU65571 QTQ65571 RDM65571 RNI65571 RXE65571 SHA65571 SQW65571 TAS65571 TKO65571 TUK65571 UEG65571 UOC65571 UXY65571 VHU65571 VRQ65571 WBM65571 WLI65571 WVE65571 A131107 IS131107 SO131107 ACK131107 AMG131107 AWC131107 BFY131107 BPU131107 BZQ131107 CJM131107 CTI131107 DDE131107 DNA131107 DWW131107 EGS131107 EQO131107 FAK131107 FKG131107 FUC131107 GDY131107 GNU131107 GXQ131107 HHM131107 HRI131107 IBE131107 ILA131107 IUW131107 JES131107 JOO131107 JYK131107 KIG131107 KSC131107 LBY131107 LLU131107 LVQ131107 MFM131107 MPI131107 MZE131107 NJA131107 NSW131107 OCS131107 OMO131107 OWK131107 PGG131107 PQC131107 PZY131107 QJU131107 QTQ131107 RDM131107 RNI131107 RXE131107 SHA131107 SQW131107 TAS131107 TKO131107 TUK131107 UEG131107 UOC131107 UXY131107 VHU131107 VRQ131107 WBM131107 WLI131107 WVE131107 A196643 IS196643 SO196643 ACK196643 AMG196643 AWC196643 BFY196643 BPU196643 BZQ196643 CJM196643 CTI196643 DDE196643 DNA196643 DWW196643 EGS196643 EQO196643 FAK196643 FKG196643 FUC196643 GDY196643 GNU196643 GXQ196643 HHM196643 HRI196643 IBE196643 ILA196643 IUW196643 JES196643 JOO196643 JYK196643 KIG196643 KSC196643 LBY196643 LLU196643 LVQ196643 MFM196643 MPI196643 MZE196643 NJA196643 NSW196643 OCS196643 OMO196643 OWK196643 PGG196643 PQC196643 PZY196643 QJU196643 QTQ196643 RDM196643 RNI196643 RXE196643 SHA196643 SQW196643 TAS196643 TKO196643 TUK196643 UEG196643 UOC196643 UXY196643 VHU196643 VRQ196643 WBM196643 WLI196643 WVE196643 A262179 IS262179 SO262179 ACK262179 AMG262179 AWC262179 BFY262179 BPU262179 BZQ262179 CJM262179 CTI262179 DDE262179 DNA262179 DWW262179 EGS262179 EQO262179 FAK262179 FKG262179 FUC262179 GDY262179 GNU262179 GXQ262179 HHM262179 HRI262179 IBE262179 ILA262179 IUW262179 JES262179 JOO262179 JYK262179 KIG262179 KSC262179 LBY262179 LLU262179 LVQ262179 MFM262179 MPI262179 MZE262179 NJA262179 NSW262179 OCS262179 OMO262179 OWK262179 PGG262179 PQC262179 PZY262179 QJU262179 QTQ262179 RDM262179 RNI262179 RXE262179 SHA262179 SQW262179 TAS262179 TKO262179 TUK262179 UEG262179 UOC262179 UXY262179 VHU262179 VRQ262179 WBM262179 WLI262179 WVE262179 A327715 IS327715 SO327715 ACK327715 AMG327715 AWC327715 BFY327715 BPU327715 BZQ327715 CJM327715 CTI327715 DDE327715 DNA327715 DWW327715 EGS327715 EQO327715 FAK327715 FKG327715 FUC327715 GDY327715 GNU327715 GXQ327715 HHM327715 HRI327715 IBE327715 ILA327715 IUW327715 JES327715 JOO327715 JYK327715 KIG327715 KSC327715 LBY327715 LLU327715 LVQ327715 MFM327715 MPI327715 MZE327715 NJA327715 NSW327715 OCS327715 OMO327715 OWK327715 PGG327715 PQC327715 PZY327715 QJU327715 QTQ327715 RDM327715 RNI327715 RXE327715 SHA327715 SQW327715 TAS327715 TKO327715 TUK327715 UEG327715 UOC327715 UXY327715 VHU327715 VRQ327715 WBM327715 WLI327715 WVE327715 A393251 IS393251 SO393251 ACK393251 AMG393251 AWC393251 BFY393251 BPU393251 BZQ393251 CJM393251 CTI393251 DDE393251 DNA393251 DWW393251 EGS393251 EQO393251 FAK393251 FKG393251 FUC393251 GDY393251 GNU393251 GXQ393251 HHM393251 HRI393251 IBE393251 ILA393251 IUW393251 JES393251 JOO393251 JYK393251 KIG393251 KSC393251 LBY393251 LLU393251 LVQ393251 MFM393251 MPI393251 MZE393251 NJA393251 NSW393251 OCS393251 OMO393251 OWK393251 PGG393251 PQC393251 PZY393251 QJU393251 QTQ393251 RDM393251 RNI393251 RXE393251 SHA393251 SQW393251 TAS393251 TKO393251 TUK393251 UEG393251 UOC393251 UXY393251 VHU393251 VRQ393251 WBM393251 WLI393251 WVE393251 A458787 IS458787 SO458787 ACK458787 AMG458787 AWC458787 BFY458787 BPU458787 BZQ458787 CJM458787 CTI458787 DDE458787 DNA458787 DWW458787 EGS458787 EQO458787 FAK458787 FKG458787 FUC458787 GDY458787 GNU458787 GXQ458787 HHM458787 HRI458787 IBE458787 ILA458787 IUW458787 JES458787 JOO458787 JYK458787 KIG458787 KSC458787 LBY458787 LLU458787 LVQ458787 MFM458787 MPI458787 MZE458787 NJA458787 NSW458787 OCS458787 OMO458787 OWK458787 PGG458787 PQC458787 PZY458787 QJU458787 QTQ458787 RDM458787 RNI458787 RXE458787 SHA458787 SQW458787 TAS458787 TKO458787 TUK458787 UEG458787 UOC458787 UXY458787 VHU458787 VRQ458787 WBM458787 WLI458787 WVE458787 A524323 IS524323 SO524323 ACK524323 AMG524323 AWC524323 BFY524323 BPU524323 BZQ524323 CJM524323 CTI524323 DDE524323 DNA524323 DWW524323 EGS524323 EQO524323 FAK524323 FKG524323 FUC524323 GDY524323 GNU524323 GXQ524323 HHM524323 HRI524323 IBE524323 ILA524323 IUW524323 JES524323 JOO524323 JYK524323 KIG524323 KSC524323 LBY524323 LLU524323 LVQ524323 MFM524323 MPI524323 MZE524323 NJA524323 NSW524323 OCS524323 OMO524323 OWK524323 PGG524323 PQC524323 PZY524323 QJU524323 QTQ524323 RDM524323 RNI524323 RXE524323 SHA524323 SQW524323 TAS524323 TKO524323 TUK524323 UEG524323 UOC524323 UXY524323 VHU524323 VRQ524323 WBM524323 WLI524323 WVE524323 A589859 IS589859 SO589859 ACK589859 AMG589859 AWC589859 BFY589859 BPU589859 BZQ589859 CJM589859 CTI589859 DDE589859 DNA589859 DWW589859 EGS589859 EQO589859 FAK589859 FKG589859 FUC589859 GDY589859 GNU589859 GXQ589859 HHM589859 HRI589859 IBE589859 ILA589859 IUW589859 JES589859 JOO589859 JYK589859 KIG589859 KSC589859 LBY589859 LLU589859 LVQ589859 MFM589859 MPI589859 MZE589859 NJA589859 NSW589859 OCS589859 OMO589859 OWK589859 PGG589859 PQC589859 PZY589859 QJU589859 QTQ589859 RDM589859 RNI589859 RXE589859 SHA589859 SQW589859 TAS589859 TKO589859 TUK589859 UEG589859 UOC589859 UXY589859 VHU589859 VRQ589859 WBM589859 WLI589859 WVE589859 A655395 IS655395 SO655395 ACK655395 AMG655395 AWC655395 BFY655395 BPU655395 BZQ655395 CJM655395 CTI655395 DDE655395 DNA655395 DWW655395 EGS655395 EQO655395 FAK655395 FKG655395 FUC655395 GDY655395 GNU655395 GXQ655395 HHM655395 HRI655395 IBE655395 ILA655395 IUW655395 JES655395 JOO655395 JYK655395 KIG655395 KSC655395 LBY655395 LLU655395 LVQ655395 MFM655395 MPI655395 MZE655395 NJA655395 NSW655395 OCS655395 OMO655395 OWK655395 PGG655395 PQC655395 PZY655395 QJU655395 QTQ655395 RDM655395 RNI655395 RXE655395 SHA655395 SQW655395 TAS655395 TKO655395 TUK655395 UEG655395 UOC655395 UXY655395 VHU655395 VRQ655395 WBM655395 WLI655395 WVE655395 A720931 IS720931 SO720931 ACK720931 AMG720931 AWC720931 BFY720931 BPU720931 BZQ720931 CJM720931 CTI720931 DDE720931 DNA720931 DWW720931 EGS720931 EQO720931 FAK720931 FKG720931 FUC720931 GDY720931 GNU720931 GXQ720931 HHM720931 HRI720931 IBE720931 ILA720931 IUW720931 JES720931 JOO720931 JYK720931 KIG720931 KSC720931 LBY720931 LLU720931 LVQ720931 MFM720931 MPI720931 MZE720931 NJA720931 NSW720931 OCS720931 OMO720931 OWK720931 PGG720931 PQC720931 PZY720931 QJU720931 QTQ720931 RDM720931 RNI720931 RXE720931 SHA720931 SQW720931 TAS720931 TKO720931 TUK720931 UEG720931 UOC720931 UXY720931 VHU720931 VRQ720931 WBM720931 WLI720931 WVE720931 A786467 IS786467 SO786467 ACK786467 AMG786467 AWC786467 BFY786467 BPU786467 BZQ786467 CJM786467 CTI786467 DDE786467 DNA786467 DWW786467 EGS786467 EQO786467 FAK786467 FKG786467 FUC786467 GDY786467 GNU786467 GXQ786467 HHM786467 HRI786467 IBE786467 ILA786467 IUW786467 JES786467 JOO786467 JYK786467 KIG786467 KSC786467 LBY786467 LLU786467 LVQ786467 MFM786467 MPI786467 MZE786467 NJA786467 NSW786467 OCS786467 OMO786467 OWK786467 PGG786467 PQC786467 PZY786467 QJU786467 QTQ786467 RDM786467 RNI786467 RXE786467 SHA786467 SQW786467 TAS786467 TKO786467 TUK786467 UEG786467 UOC786467 UXY786467 VHU786467 VRQ786467 WBM786467 WLI786467 WVE786467 A852003 IS852003 SO852003 ACK852003 AMG852003 AWC852003 BFY852003 BPU852003 BZQ852003 CJM852003 CTI852003 DDE852003 DNA852003 DWW852003 EGS852003 EQO852003 FAK852003 FKG852003 FUC852003 GDY852003 GNU852003 GXQ852003 HHM852003 HRI852003 IBE852003 ILA852003 IUW852003 JES852003 JOO852003 JYK852003 KIG852003 KSC852003 LBY852003 LLU852003 LVQ852003 MFM852003 MPI852003 MZE852003 NJA852003 NSW852003 OCS852003 OMO852003 OWK852003 PGG852003 PQC852003 PZY852003 QJU852003 QTQ852003 RDM852003 RNI852003 RXE852003 SHA852003 SQW852003 TAS852003 TKO852003 TUK852003 UEG852003 UOC852003 UXY852003 VHU852003 VRQ852003 WBM852003 WLI852003 WVE852003 A917539 IS917539 SO917539 ACK917539 AMG917539 AWC917539 BFY917539 BPU917539 BZQ917539 CJM917539 CTI917539 DDE917539 DNA917539 DWW917539 EGS917539 EQO917539 FAK917539 FKG917539 FUC917539 GDY917539 GNU917539 GXQ917539 HHM917539 HRI917539 IBE917539 ILA917539 IUW917539 JES917539 JOO917539 JYK917539 KIG917539 KSC917539 LBY917539 LLU917539 LVQ917539 MFM917539 MPI917539 MZE917539 NJA917539 NSW917539 OCS917539 OMO917539 OWK917539 PGG917539 PQC917539 PZY917539 QJU917539 QTQ917539 RDM917539 RNI917539 RXE917539 SHA917539 SQW917539 TAS917539 TKO917539 TUK917539 UEG917539 UOC917539 UXY917539 VHU917539 VRQ917539 WBM917539 WLI917539 WVE917539 A983075 IS983075 SO983075 ACK983075 AMG983075 AWC983075 BFY983075 BPU983075 BZQ983075 CJM983075 CTI983075 DDE983075 DNA983075 DWW983075 EGS983075 EQO983075 FAK983075 FKG983075 FUC983075 GDY983075 GNU983075 GXQ983075 HHM983075 HRI983075 IBE983075 ILA983075 IUW983075 JES983075 JOO983075 JYK983075 KIG983075 KSC983075 LBY983075 LLU983075 LVQ983075 MFM983075 MPI983075 MZE983075 NJA983075 NSW983075 OCS983075 OMO983075 OWK983075 PGG983075 PQC983075 PZY983075 QJU983075 QTQ983075 RDM983075 RNI983075 RXE983075 SHA983075 SQW983075 TAS983075 TKO983075 TUK983075 UEG983075 UOC983075 UXY983075 VHU983075 VRQ983075 WBM983075 WLI98307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45"/>
  <sheetViews>
    <sheetView workbookViewId="0">
      <selection activeCell="E32" sqref="E32"/>
    </sheetView>
  </sheetViews>
  <sheetFormatPr baseColWidth="10" defaultRowHeight="15" x14ac:dyDescent="0.25"/>
  <cols>
    <col min="1" max="1" width="3.140625" style="1" bestFit="1" customWidth="1"/>
    <col min="2" max="2" width="51.85546875" style="1" customWidth="1"/>
    <col min="3" max="3" width="18.140625" style="1" customWidth="1"/>
    <col min="4" max="4" width="26.7109375" style="1" customWidth="1"/>
    <col min="5" max="5" width="17" style="1" customWidth="1"/>
    <col min="6" max="6" width="14.7109375" style="1" customWidth="1"/>
    <col min="7" max="7" width="15.7109375" style="1" customWidth="1"/>
    <col min="8" max="8" width="16.85546875" style="1" customWidth="1"/>
    <col min="9" max="9" width="14.140625" style="1" customWidth="1"/>
    <col min="10" max="10" width="15.28515625" style="1" customWidth="1"/>
    <col min="11" max="11" width="11.42578125" style="1" customWidth="1"/>
    <col min="12" max="12" width="28.7109375" style="1" customWidth="1"/>
    <col min="13" max="13" width="11.5703125" style="1" customWidth="1"/>
    <col min="14" max="14" width="9.140625" style="1" customWidth="1"/>
    <col min="15" max="15" width="19.42578125" style="1" customWidth="1"/>
    <col min="16" max="16" width="18" style="1" customWidth="1"/>
    <col min="17" max="17" width="30.85546875" style="1" customWidth="1"/>
    <col min="18" max="18" width="9.42578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408" t="s">
        <v>0</v>
      </c>
      <c r="C2" s="1409"/>
      <c r="D2" s="1409"/>
      <c r="E2" s="1409"/>
      <c r="F2" s="1409"/>
      <c r="G2" s="1409"/>
      <c r="H2" s="1409"/>
      <c r="I2" s="1409"/>
      <c r="J2" s="1409"/>
      <c r="K2" s="1409"/>
      <c r="L2" s="1409"/>
      <c r="M2" s="1409"/>
      <c r="N2" s="1409"/>
      <c r="O2" s="1409"/>
      <c r="P2" s="1409"/>
    </row>
    <row r="4" spans="2:16" ht="26.25" x14ac:dyDescent="0.25">
      <c r="B4" s="1408" t="s">
        <v>1</v>
      </c>
      <c r="C4" s="1409"/>
      <c r="D4" s="1409"/>
      <c r="E4" s="1409"/>
      <c r="F4" s="1409"/>
      <c r="G4" s="1409"/>
      <c r="H4" s="1409"/>
      <c r="I4" s="1409"/>
      <c r="J4" s="1409"/>
      <c r="K4" s="1409"/>
      <c r="L4" s="1409"/>
      <c r="M4" s="1409"/>
      <c r="N4" s="1409"/>
      <c r="O4" s="1409"/>
      <c r="P4" s="1409"/>
    </row>
    <row r="5" spans="2:16" ht="15.75" thickBot="1" x14ac:dyDescent="0.3"/>
    <row r="6" spans="2:16" ht="21.75" thickBot="1" x14ac:dyDescent="0.3">
      <c r="B6" s="2" t="s">
        <v>2</v>
      </c>
      <c r="C6" s="1425" t="s">
        <v>6011</v>
      </c>
      <c r="D6" s="1425"/>
      <c r="E6" s="1425"/>
      <c r="F6" s="1425"/>
      <c r="G6" s="1425"/>
      <c r="H6" s="1425"/>
      <c r="I6" s="1425"/>
      <c r="J6" s="1425"/>
      <c r="K6" s="1425"/>
      <c r="L6" s="1425"/>
      <c r="M6" s="1425"/>
      <c r="N6" s="1426"/>
    </row>
    <row r="7" spans="2:16" ht="16.5" thickBot="1" x14ac:dyDescent="0.3">
      <c r="B7" s="3" t="s">
        <v>4</v>
      </c>
      <c r="C7" s="1425"/>
      <c r="D7" s="1425"/>
      <c r="E7" s="1425"/>
      <c r="F7" s="1425"/>
      <c r="G7" s="1425"/>
      <c r="H7" s="1425"/>
      <c r="I7" s="1425"/>
      <c r="J7" s="1425"/>
      <c r="K7" s="1425"/>
      <c r="L7" s="1425"/>
      <c r="M7" s="1425"/>
      <c r="N7" s="1426"/>
    </row>
    <row r="8" spans="2:16" ht="16.5" thickBot="1" x14ac:dyDescent="0.3">
      <c r="B8" s="3" t="s">
        <v>6</v>
      </c>
      <c r="C8" s="1425"/>
      <c r="D8" s="1425"/>
      <c r="E8" s="1425"/>
      <c r="F8" s="1425"/>
      <c r="G8" s="1425"/>
      <c r="H8" s="1425"/>
      <c r="I8" s="1425"/>
      <c r="J8" s="1425"/>
      <c r="K8" s="1425"/>
      <c r="L8" s="1425"/>
      <c r="M8" s="1425"/>
      <c r="N8" s="1426"/>
    </row>
    <row r="9" spans="2:16" ht="16.5" thickBot="1" x14ac:dyDescent="0.3">
      <c r="B9" s="3" t="s">
        <v>8</v>
      </c>
      <c r="C9" s="1425"/>
      <c r="D9" s="1425"/>
      <c r="E9" s="1425"/>
      <c r="F9" s="1425"/>
      <c r="G9" s="1425"/>
      <c r="H9" s="1425"/>
      <c r="I9" s="1425"/>
      <c r="J9" s="1425"/>
      <c r="K9" s="1425"/>
      <c r="L9" s="1425"/>
      <c r="M9" s="1425"/>
      <c r="N9" s="1426"/>
    </row>
    <row r="10" spans="2:16" ht="16.5" thickBot="1" x14ac:dyDescent="0.3">
      <c r="B10" s="3" t="s">
        <v>9</v>
      </c>
      <c r="C10" s="1415">
        <v>4</v>
      </c>
      <c r="D10" s="1415"/>
      <c r="E10" s="1416"/>
      <c r="F10" s="4"/>
      <c r="G10" s="4"/>
      <c r="H10" s="4"/>
      <c r="I10" s="4"/>
      <c r="J10" s="4"/>
      <c r="K10" s="4"/>
      <c r="L10" s="4"/>
      <c r="M10" s="4"/>
      <c r="N10" s="5"/>
    </row>
    <row r="11" spans="2:16" ht="16.5" thickBot="1" x14ac:dyDescent="0.3">
      <c r="B11" s="6" t="s">
        <v>10</v>
      </c>
      <c r="C11" s="223">
        <v>41978</v>
      </c>
      <c r="D11" s="763"/>
      <c r="E11" s="763"/>
      <c r="F11" s="763"/>
      <c r="G11" s="763"/>
      <c r="H11" s="763"/>
      <c r="I11" s="763"/>
      <c r="J11" s="763"/>
      <c r="K11" s="763"/>
      <c r="L11" s="763"/>
      <c r="M11" s="763"/>
      <c r="N11" s="764"/>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ht="30" customHeight="1" x14ac:dyDescent="0.25">
      <c r="B14" s="1417" t="s">
        <v>11</v>
      </c>
      <c r="C14" s="1417"/>
      <c r="D14" s="760" t="s">
        <v>12</v>
      </c>
      <c r="E14" s="760" t="s">
        <v>13</v>
      </c>
      <c r="F14" s="760" t="s">
        <v>14</v>
      </c>
      <c r="G14" s="16"/>
      <c r="I14" s="17"/>
      <c r="J14" s="17"/>
      <c r="K14" s="17"/>
      <c r="L14" s="17"/>
      <c r="M14" s="17"/>
      <c r="N14" s="14"/>
    </row>
    <row r="15" spans="2:16" x14ac:dyDescent="0.25">
      <c r="B15" s="1417"/>
      <c r="C15" s="1417"/>
      <c r="D15" s="760">
        <v>4</v>
      </c>
      <c r="E15" s="22">
        <v>1005859400</v>
      </c>
      <c r="F15" s="19">
        <v>430</v>
      </c>
      <c r="G15" s="20"/>
      <c r="I15" s="21"/>
      <c r="J15" s="21"/>
      <c r="K15" s="21"/>
      <c r="L15" s="21"/>
      <c r="M15" s="21"/>
      <c r="N15" s="14"/>
    </row>
    <row r="16" spans="2:16" x14ac:dyDescent="0.25">
      <c r="B16" s="1417"/>
      <c r="C16" s="1417"/>
      <c r="D16" s="760"/>
      <c r="E16" s="18"/>
      <c r="F16" s="19"/>
      <c r="G16" s="20"/>
      <c r="I16" s="21"/>
      <c r="J16" s="21"/>
      <c r="K16" s="21"/>
      <c r="L16" s="21"/>
      <c r="M16" s="21"/>
      <c r="N16" s="14"/>
    </row>
    <row r="17" spans="1:14" x14ac:dyDescent="0.25">
      <c r="B17" s="1417"/>
      <c r="C17" s="1417"/>
      <c r="D17" s="760"/>
      <c r="E17" s="18"/>
      <c r="F17" s="19"/>
      <c r="G17" s="20"/>
      <c r="I17" s="21"/>
      <c r="J17" s="21"/>
      <c r="K17" s="21"/>
      <c r="L17" s="21"/>
      <c r="M17" s="21"/>
      <c r="N17" s="14"/>
    </row>
    <row r="18" spans="1:14" x14ac:dyDescent="0.25">
      <c r="B18" s="1417"/>
      <c r="C18" s="1417"/>
      <c r="D18" s="760"/>
      <c r="E18" s="22"/>
      <c r="F18" s="19"/>
      <c r="G18" s="20"/>
      <c r="H18" s="23"/>
      <c r="I18" s="21"/>
      <c r="J18" s="21"/>
      <c r="K18" s="21"/>
      <c r="L18" s="21"/>
      <c r="M18" s="21"/>
      <c r="N18" s="24"/>
    </row>
    <row r="19" spans="1:14" x14ac:dyDescent="0.25">
      <c r="B19" s="1417"/>
      <c r="C19" s="1417"/>
      <c r="D19" s="760"/>
      <c r="E19" s="22"/>
      <c r="F19" s="19"/>
      <c r="G19" s="20"/>
      <c r="H19" s="23"/>
      <c r="I19" s="25"/>
      <c r="J19" s="25"/>
      <c r="K19" s="25"/>
      <c r="L19" s="25"/>
      <c r="M19" s="25"/>
      <c r="N19" s="24"/>
    </row>
    <row r="20" spans="1:14" x14ac:dyDescent="0.25">
      <c r="B20" s="1417"/>
      <c r="C20" s="1417"/>
      <c r="D20" s="760"/>
      <c r="E20" s="22"/>
      <c r="F20" s="19"/>
      <c r="G20" s="20"/>
      <c r="H20" s="23"/>
      <c r="I20" s="13"/>
      <c r="J20" s="13"/>
      <c r="K20" s="13"/>
      <c r="L20" s="13"/>
      <c r="M20" s="13"/>
      <c r="N20" s="24"/>
    </row>
    <row r="21" spans="1:14" x14ac:dyDescent="0.25">
      <c r="B21" s="1417"/>
      <c r="C21" s="1417"/>
      <c r="D21" s="760"/>
      <c r="E21" s="22"/>
      <c r="F21" s="19"/>
      <c r="G21" s="20"/>
      <c r="H21" s="23"/>
      <c r="I21" s="13"/>
      <c r="J21" s="13"/>
      <c r="K21" s="13"/>
      <c r="L21" s="13"/>
      <c r="M21" s="13"/>
      <c r="N21" s="24"/>
    </row>
    <row r="22" spans="1:14" ht="15.75" thickBot="1" x14ac:dyDescent="0.3">
      <c r="B22" s="1418" t="s">
        <v>15</v>
      </c>
      <c r="C22" s="1419"/>
      <c r="D22" s="760"/>
      <c r="E22" s="26">
        <f>SUM(E15:E21)</f>
        <v>1005859400</v>
      </c>
      <c r="F22" s="19">
        <f>SUM(F15:F21)</f>
        <v>430</v>
      </c>
      <c r="G22" s="20"/>
      <c r="H22" s="23"/>
      <c r="I22" s="13"/>
      <c r="J22" s="13"/>
      <c r="K22" s="13"/>
      <c r="L22" s="13"/>
      <c r="M22" s="13"/>
      <c r="N22" s="24"/>
    </row>
    <row r="23" spans="1:14" ht="75.75" thickBot="1" x14ac:dyDescent="0.3">
      <c r="A23" s="27"/>
      <c r="B23" s="28" t="s">
        <v>16</v>
      </c>
      <c r="C23" s="28" t="s">
        <v>17</v>
      </c>
      <c r="E23" s="17"/>
      <c r="F23" s="17"/>
      <c r="G23" s="17"/>
      <c r="H23" s="17"/>
      <c r="I23" s="29"/>
      <c r="J23" s="29"/>
      <c r="K23" s="29"/>
      <c r="L23" s="29"/>
      <c r="M23" s="29"/>
    </row>
    <row r="24" spans="1:14" ht="15.75" thickBot="1" x14ac:dyDescent="0.3">
      <c r="A24" s="30">
        <v>1</v>
      </c>
      <c r="C24" s="31">
        <f>F22*0.8</f>
        <v>344</v>
      </c>
      <c r="D24" s="32"/>
      <c r="E24" s="33">
        <f>E22</f>
        <v>1005859400</v>
      </c>
      <c r="F24" s="34"/>
      <c r="G24" s="34"/>
      <c r="H24" s="34"/>
      <c r="I24" s="35"/>
      <c r="J24" s="35"/>
      <c r="K24" s="35"/>
      <c r="L24" s="35"/>
      <c r="M24" s="35"/>
    </row>
    <row r="25" spans="1:14" x14ac:dyDescent="0.25">
      <c r="A25" s="36"/>
      <c r="C25" s="37"/>
      <c r="D25" s="21"/>
      <c r="E25" s="38"/>
      <c r="F25" s="34"/>
      <c r="G25" s="34"/>
      <c r="H25" s="34"/>
      <c r="I25" s="35"/>
      <c r="J25" s="35"/>
      <c r="K25" s="35"/>
      <c r="L25" s="35"/>
      <c r="M25" s="35"/>
    </row>
    <row r="26" spans="1:14" x14ac:dyDescent="0.25">
      <c r="A26" s="36"/>
      <c r="C26" s="37"/>
      <c r="D26" s="21"/>
      <c r="E26" s="38"/>
      <c r="F26" s="34"/>
      <c r="G26" s="34"/>
      <c r="H26" s="34"/>
      <c r="I26" s="35"/>
      <c r="J26" s="35"/>
      <c r="K26" s="35"/>
      <c r="L26" s="35"/>
      <c r="M26" s="35"/>
    </row>
    <row r="27" spans="1:14" x14ac:dyDescent="0.25">
      <c r="A27" s="36"/>
      <c r="B27" s="39" t="s">
        <v>18</v>
      </c>
      <c r="C27"/>
      <c r="D27"/>
      <c r="E27"/>
      <c r="F27"/>
      <c r="G27"/>
      <c r="H27"/>
      <c r="I27" s="13"/>
      <c r="J27" s="13"/>
      <c r="K27" s="13"/>
      <c r="L27" s="13"/>
      <c r="M27" s="13"/>
      <c r="N27" s="14"/>
    </row>
    <row r="28" spans="1:14" x14ac:dyDescent="0.25">
      <c r="A28" s="36"/>
      <c r="B28"/>
      <c r="C28"/>
      <c r="D28"/>
      <c r="E28"/>
      <c r="F28"/>
      <c r="G28"/>
      <c r="H28"/>
      <c r="I28" s="13"/>
      <c r="J28" s="13"/>
      <c r="K28" s="13"/>
      <c r="L28" s="13"/>
      <c r="M28" s="13"/>
      <c r="N28" s="14"/>
    </row>
    <row r="29" spans="1:14" x14ac:dyDescent="0.25">
      <c r="A29" s="36"/>
      <c r="B29" s="40" t="s">
        <v>19</v>
      </c>
      <c r="C29" s="40" t="s">
        <v>20</v>
      </c>
      <c r="D29" s="40" t="s">
        <v>21</v>
      </c>
      <c r="E29"/>
      <c r="F29"/>
      <c r="G29"/>
      <c r="H29"/>
      <c r="I29" s="13"/>
      <c r="J29" s="13"/>
      <c r="K29" s="13"/>
      <c r="L29" s="13"/>
      <c r="M29" s="13"/>
      <c r="N29" s="14"/>
    </row>
    <row r="30" spans="1:14" x14ac:dyDescent="0.25">
      <c r="A30" s="36"/>
      <c r="B30" s="41" t="s">
        <v>22</v>
      </c>
      <c r="C30" s="746" t="s">
        <v>23</v>
      </c>
      <c r="D30" s="41"/>
      <c r="E30"/>
      <c r="F30"/>
      <c r="G30"/>
      <c r="H30"/>
      <c r="I30" s="13"/>
      <c r="J30" s="13"/>
      <c r="K30" s="13"/>
      <c r="L30" s="13"/>
      <c r="M30" s="13"/>
      <c r="N30" s="14"/>
    </row>
    <row r="31" spans="1:14" x14ac:dyDescent="0.25">
      <c r="A31" s="36"/>
      <c r="B31" s="41" t="s">
        <v>24</v>
      </c>
      <c r="C31" s="746" t="s">
        <v>23</v>
      </c>
      <c r="D31" s="41"/>
      <c r="E31"/>
      <c r="F31"/>
      <c r="G31"/>
      <c r="H31"/>
      <c r="I31" s="13"/>
      <c r="J31" s="13"/>
      <c r="K31" s="13"/>
      <c r="L31" s="13"/>
      <c r="M31" s="13"/>
      <c r="N31" s="14"/>
    </row>
    <row r="32" spans="1:14" x14ac:dyDescent="0.25">
      <c r="A32" s="36"/>
      <c r="B32" s="41" t="s">
        <v>25</v>
      </c>
      <c r="C32" s="746" t="s">
        <v>23</v>
      </c>
      <c r="D32" s="41"/>
      <c r="E32"/>
      <c r="F32"/>
      <c r="G32"/>
      <c r="H32"/>
      <c r="I32" s="13"/>
      <c r="J32" s="13"/>
      <c r="K32" s="13"/>
      <c r="L32" s="13"/>
      <c r="M32" s="13"/>
      <c r="N32" s="14"/>
    </row>
    <row r="33" spans="1:17" x14ac:dyDescent="0.25">
      <c r="A33" s="36"/>
      <c r="B33" s="41" t="s">
        <v>26</v>
      </c>
      <c r="C33" s="746"/>
      <c r="D33" s="41" t="s">
        <v>23</v>
      </c>
      <c r="E33"/>
      <c r="F33"/>
      <c r="G33"/>
      <c r="H33"/>
      <c r="I33" s="13"/>
      <c r="J33" s="13"/>
      <c r="K33" s="13"/>
      <c r="L33" s="13"/>
      <c r="M33" s="13"/>
      <c r="N33" s="14"/>
    </row>
    <row r="34" spans="1:17" x14ac:dyDescent="0.25">
      <c r="A34" s="36"/>
      <c r="B34"/>
      <c r="C34"/>
      <c r="D34"/>
      <c r="E34"/>
      <c r="F34"/>
      <c r="G34"/>
      <c r="H34"/>
      <c r="I34" s="13"/>
      <c r="J34" s="13"/>
      <c r="K34" s="13"/>
      <c r="L34" s="13"/>
      <c r="M34" s="13"/>
      <c r="N34" s="14"/>
    </row>
    <row r="35" spans="1:17" x14ac:dyDescent="0.25">
      <c r="A35" s="36"/>
      <c r="B35"/>
      <c r="C35"/>
      <c r="D35"/>
      <c r="E35"/>
      <c r="F35"/>
      <c r="G35"/>
      <c r="H35"/>
      <c r="I35" s="13"/>
      <c r="J35" s="13"/>
      <c r="K35" s="13"/>
      <c r="L35" s="13"/>
      <c r="M35" s="13"/>
      <c r="N35" s="14"/>
    </row>
    <row r="36" spans="1:17" x14ac:dyDescent="0.25">
      <c r="A36" s="36"/>
      <c r="B36" s="39" t="s">
        <v>27</v>
      </c>
      <c r="C36"/>
      <c r="D36"/>
      <c r="E36"/>
      <c r="F36"/>
      <c r="G36"/>
      <c r="H36"/>
      <c r="I36" s="13"/>
      <c r="J36" s="13"/>
      <c r="K36" s="13"/>
      <c r="L36" s="13"/>
      <c r="M36" s="13"/>
      <c r="N36" s="14"/>
    </row>
    <row r="37" spans="1:17" x14ac:dyDescent="0.25">
      <c r="A37" s="36"/>
      <c r="B37"/>
      <c r="C37"/>
      <c r="D37"/>
      <c r="E37"/>
      <c r="F37"/>
      <c r="G37"/>
      <c r="H37"/>
      <c r="I37" s="13"/>
      <c r="J37" s="13"/>
      <c r="K37" s="13"/>
      <c r="L37" s="13"/>
      <c r="M37" s="13"/>
      <c r="N37" s="14"/>
    </row>
    <row r="38" spans="1:17" x14ac:dyDescent="0.25">
      <c r="A38" s="36"/>
      <c r="B38"/>
      <c r="C38"/>
      <c r="D38"/>
      <c r="E38"/>
      <c r="F38"/>
      <c r="G38"/>
      <c r="H38"/>
      <c r="I38" s="13"/>
      <c r="J38" s="13"/>
      <c r="K38" s="13"/>
      <c r="L38" s="13"/>
      <c r="M38" s="13"/>
      <c r="N38" s="14"/>
    </row>
    <row r="39" spans="1:17" ht="30" x14ac:dyDescent="0.25">
      <c r="A39" s="36"/>
      <c r="B39" s="40" t="s">
        <v>19</v>
      </c>
      <c r="C39" s="40" t="s">
        <v>28</v>
      </c>
      <c r="D39" s="42" t="s">
        <v>29</v>
      </c>
      <c r="E39" s="42" t="s">
        <v>30</v>
      </c>
      <c r="F39"/>
      <c r="G39"/>
      <c r="H39"/>
      <c r="I39" s="13"/>
      <c r="J39" s="13"/>
      <c r="K39" s="13"/>
      <c r="L39" s="13"/>
      <c r="M39" s="13"/>
      <c r="N39" s="14"/>
    </row>
    <row r="40" spans="1:17" ht="42.75" x14ac:dyDescent="0.25">
      <c r="A40" s="36"/>
      <c r="B40" s="43" t="s">
        <v>31</v>
      </c>
      <c r="C40" s="813">
        <v>40</v>
      </c>
      <c r="D40" s="746">
        <v>40</v>
      </c>
      <c r="E40" s="1403">
        <f>+D40+D41</f>
        <v>75</v>
      </c>
      <c r="F40"/>
      <c r="G40"/>
      <c r="H40"/>
      <c r="I40" s="13"/>
      <c r="J40" s="13"/>
      <c r="K40" s="13"/>
      <c r="L40" s="13"/>
      <c r="M40" s="13"/>
      <c r="N40" s="14"/>
    </row>
    <row r="41" spans="1:17" ht="71.25" x14ac:dyDescent="0.25">
      <c r="A41" s="36"/>
      <c r="B41" s="43" t="s">
        <v>32</v>
      </c>
      <c r="C41" s="813">
        <v>60</v>
      </c>
      <c r="D41" s="746">
        <v>35</v>
      </c>
      <c r="E41" s="1404"/>
      <c r="F41"/>
      <c r="G41"/>
      <c r="H41"/>
      <c r="I41" s="13"/>
      <c r="J41" s="13"/>
      <c r="K41" s="13"/>
      <c r="L41" s="13"/>
      <c r="M41" s="13"/>
      <c r="N41" s="14"/>
    </row>
    <row r="42" spans="1:17" x14ac:dyDescent="0.25">
      <c r="A42" s="36"/>
      <c r="C42" s="37"/>
      <c r="D42" s="21"/>
      <c r="E42" s="38"/>
      <c r="F42" s="34"/>
      <c r="G42" s="34"/>
      <c r="H42" s="34"/>
      <c r="I42" s="35"/>
      <c r="J42" s="35"/>
      <c r="K42" s="35"/>
      <c r="L42" s="35"/>
      <c r="M42" s="35"/>
    </row>
    <row r="43" spans="1:17" x14ac:dyDescent="0.25">
      <c r="A43" s="36"/>
      <c r="C43" s="37"/>
      <c r="D43" s="21"/>
      <c r="E43" s="38"/>
      <c r="F43" s="34"/>
      <c r="G43" s="34"/>
      <c r="H43" s="34"/>
      <c r="I43" s="35"/>
      <c r="J43" s="35"/>
      <c r="K43" s="35"/>
      <c r="L43" s="35"/>
      <c r="M43" s="35"/>
    </row>
    <row r="44" spans="1:17" x14ac:dyDescent="0.25">
      <c r="A44" s="36"/>
      <c r="C44" s="37"/>
      <c r="D44" s="21"/>
      <c r="E44" s="38"/>
      <c r="F44" s="34"/>
      <c r="G44" s="34"/>
      <c r="H44" s="34"/>
      <c r="I44" s="35"/>
      <c r="J44" s="35"/>
      <c r="K44" s="35"/>
      <c r="L44" s="35"/>
      <c r="M44" s="35"/>
    </row>
    <row r="45" spans="1:17" ht="15.75" customHeight="1" thickBot="1" x14ac:dyDescent="0.3">
      <c r="M45" s="1420" t="s">
        <v>33</v>
      </c>
      <c r="N45" s="1420"/>
    </row>
    <row r="46" spans="1:17" x14ac:dyDescent="0.25">
      <c r="B46" s="39" t="s">
        <v>34</v>
      </c>
      <c r="M46" s="46"/>
      <c r="N46" s="46"/>
    </row>
    <row r="47" spans="1:17" ht="15.75" thickBot="1" x14ac:dyDescent="0.3">
      <c r="M47" s="46"/>
      <c r="N47" s="46"/>
    </row>
    <row r="48" spans="1:17" s="13" customFormat="1" ht="90" x14ac:dyDescent="0.25">
      <c r="B48" s="47" t="s">
        <v>35</v>
      </c>
      <c r="C48" s="47" t="s">
        <v>36</v>
      </c>
      <c r="D48" s="47" t="s">
        <v>37</v>
      </c>
      <c r="E48" s="47" t="s">
        <v>38</v>
      </c>
      <c r="F48" s="47" t="s">
        <v>39</v>
      </c>
      <c r="G48" s="47" t="s">
        <v>40</v>
      </c>
      <c r="H48" s="47" t="s">
        <v>41</v>
      </c>
      <c r="I48" s="47" t="s">
        <v>42</v>
      </c>
      <c r="J48" s="47" t="s">
        <v>43</v>
      </c>
      <c r="K48" s="47" t="s">
        <v>44</v>
      </c>
      <c r="L48" s="47" t="s">
        <v>45</v>
      </c>
      <c r="M48" s="48" t="s">
        <v>46</v>
      </c>
      <c r="N48" s="47" t="s">
        <v>47</v>
      </c>
      <c r="O48" s="47" t="s">
        <v>48</v>
      </c>
      <c r="P48" s="49" t="s">
        <v>49</v>
      </c>
      <c r="Q48" s="49" t="s">
        <v>50</v>
      </c>
    </row>
    <row r="49" spans="1:26" s="62" customFormat="1" ht="71.25" x14ac:dyDescent="0.25">
      <c r="A49" s="50">
        <v>1</v>
      </c>
      <c r="B49" s="71" t="s">
        <v>6011</v>
      </c>
      <c r="C49" s="64" t="s">
        <v>6011</v>
      </c>
      <c r="D49" s="64" t="s">
        <v>442</v>
      </c>
      <c r="E49" s="121">
        <v>701820140126</v>
      </c>
      <c r="F49" s="122" t="s">
        <v>20</v>
      </c>
      <c r="G49" s="123">
        <v>1</v>
      </c>
      <c r="H49" s="124">
        <v>41660</v>
      </c>
      <c r="I49" s="124">
        <v>41973</v>
      </c>
      <c r="J49" s="125" t="s">
        <v>21</v>
      </c>
      <c r="K49" s="1175">
        <v>8.3000000000000007</v>
      </c>
      <c r="L49" s="130">
        <v>2</v>
      </c>
      <c r="M49" s="121">
        <v>560</v>
      </c>
      <c r="N49" s="121">
        <f>+M49*G49</f>
        <v>560</v>
      </c>
      <c r="O49" s="1173">
        <v>528021840</v>
      </c>
      <c r="P49" s="126">
        <v>48</v>
      </c>
      <c r="Q49" s="60" t="s">
        <v>6048</v>
      </c>
      <c r="R49" s="61"/>
      <c r="S49" s="61"/>
      <c r="T49" s="61"/>
      <c r="U49" s="61"/>
      <c r="V49" s="61"/>
      <c r="W49" s="61"/>
      <c r="X49" s="61"/>
      <c r="Y49" s="61"/>
      <c r="Z49" s="61"/>
    </row>
    <row r="50" spans="1:26" s="62" customFormat="1" ht="71.25" x14ac:dyDescent="0.25">
      <c r="A50" s="50">
        <f>+A49+1</f>
        <v>2</v>
      </c>
      <c r="B50" s="71" t="s">
        <v>6011</v>
      </c>
      <c r="C50" s="64" t="s">
        <v>6011</v>
      </c>
      <c r="D50" s="64" t="s">
        <v>442</v>
      </c>
      <c r="E50" s="121">
        <v>7018201201.3900003</v>
      </c>
      <c r="F50" s="122" t="s">
        <v>20</v>
      </c>
      <c r="G50" s="127">
        <v>1</v>
      </c>
      <c r="H50" s="124">
        <v>40943</v>
      </c>
      <c r="I50" s="124">
        <v>41273</v>
      </c>
      <c r="J50" s="125" t="s">
        <v>21</v>
      </c>
      <c r="K50" s="130">
        <v>10.85</v>
      </c>
      <c r="L50" s="130">
        <v>0</v>
      </c>
      <c r="M50" s="121">
        <v>1200</v>
      </c>
      <c r="N50" s="121">
        <v>1200</v>
      </c>
      <c r="O50" s="1173">
        <v>684668709</v>
      </c>
      <c r="P50" s="126" t="s">
        <v>6047</v>
      </c>
      <c r="Q50" s="60"/>
      <c r="R50" s="61"/>
      <c r="S50" s="61"/>
      <c r="T50" s="61"/>
      <c r="U50" s="61"/>
      <c r="V50" s="61"/>
      <c r="W50" s="61"/>
      <c r="X50" s="61"/>
      <c r="Y50" s="61"/>
      <c r="Z50" s="61"/>
    </row>
    <row r="51" spans="1:26" s="62" customFormat="1" ht="71.25" x14ac:dyDescent="0.25">
      <c r="A51" s="50">
        <f>+A50+1</f>
        <v>3</v>
      </c>
      <c r="B51" s="71" t="s">
        <v>6011</v>
      </c>
      <c r="C51" s="64" t="s">
        <v>6011</v>
      </c>
      <c r="D51" s="64" t="s">
        <v>442</v>
      </c>
      <c r="E51" s="121">
        <v>701820130133</v>
      </c>
      <c r="F51" s="122" t="s">
        <v>20</v>
      </c>
      <c r="G51" s="127">
        <v>1</v>
      </c>
      <c r="H51" s="124">
        <v>41309</v>
      </c>
      <c r="I51" s="124">
        <v>41639</v>
      </c>
      <c r="J51" s="125" t="s">
        <v>21</v>
      </c>
      <c r="K51" s="130">
        <v>10.85</v>
      </c>
      <c r="L51" s="130">
        <v>0</v>
      </c>
      <c r="M51" s="121">
        <v>560</v>
      </c>
      <c r="N51" s="121">
        <v>560</v>
      </c>
      <c r="O51" s="1173">
        <v>562740021</v>
      </c>
      <c r="P51" s="126" t="s">
        <v>6046</v>
      </c>
      <c r="Q51" s="60"/>
      <c r="R51" s="61"/>
      <c r="S51" s="61"/>
      <c r="T51" s="61"/>
      <c r="U51" s="61"/>
      <c r="V51" s="61"/>
      <c r="W51" s="61"/>
      <c r="X51" s="61"/>
      <c r="Y51" s="61"/>
      <c r="Z51" s="61"/>
    </row>
    <row r="52" spans="1:26" s="62" customFormat="1" x14ac:dyDescent="0.25">
      <c r="A52" s="50"/>
      <c r="B52" s="78" t="s">
        <v>30</v>
      </c>
      <c r="C52" s="72"/>
      <c r="D52" s="71"/>
      <c r="E52" s="75"/>
      <c r="F52" s="73"/>
      <c r="G52" s="73"/>
      <c r="H52" s="73"/>
      <c r="I52" s="226"/>
      <c r="J52" s="74"/>
      <c r="K52" s="79">
        <f>SUM(K49:K51)</f>
        <v>30</v>
      </c>
      <c r="L52" s="79">
        <f>SUM(L49:L51)</f>
        <v>2</v>
      </c>
      <c r="M52" s="251"/>
      <c r="N52" s="79" t="s">
        <v>6044</v>
      </c>
      <c r="O52" s="1173">
        <f>SUM(O49:O51)</f>
        <v>1775430570</v>
      </c>
      <c r="P52" s="77"/>
      <c r="Q52" s="81"/>
    </row>
    <row r="53" spans="1:26" s="82" customFormat="1" x14ac:dyDescent="0.25">
      <c r="E53" s="171"/>
    </row>
    <row r="54" spans="1:26" s="82" customFormat="1" x14ac:dyDescent="0.25">
      <c r="B54" s="1422" t="s">
        <v>56</v>
      </c>
      <c r="C54" s="1422" t="s">
        <v>57</v>
      </c>
      <c r="D54" s="1424" t="s">
        <v>58</v>
      </c>
      <c r="E54" s="1424"/>
    </row>
    <row r="55" spans="1:26" s="82" customFormat="1" x14ac:dyDescent="0.25">
      <c r="B55" s="1423"/>
      <c r="C55" s="1423"/>
      <c r="D55" s="766" t="s">
        <v>59</v>
      </c>
      <c r="E55" s="85" t="s">
        <v>60</v>
      </c>
    </row>
    <row r="56" spans="1:26" s="82" customFormat="1" ht="18.75" x14ac:dyDescent="0.25">
      <c r="B56" s="86" t="s">
        <v>61</v>
      </c>
      <c r="C56" s="87" t="s">
        <v>6045</v>
      </c>
      <c r="D56" s="88" t="s">
        <v>23</v>
      </c>
      <c r="E56" s="88"/>
      <c r="F56" s="89"/>
      <c r="G56" s="89"/>
      <c r="H56" s="89"/>
      <c r="I56" s="89"/>
      <c r="J56" s="89"/>
      <c r="K56" s="89"/>
      <c r="L56" s="89"/>
      <c r="M56" s="89"/>
    </row>
    <row r="57" spans="1:26" s="82" customFormat="1" x14ac:dyDescent="0.25">
      <c r="B57" s="86" t="s">
        <v>62</v>
      </c>
      <c r="C57" s="87" t="s">
        <v>6044</v>
      </c>
      <c r="D57" s="88" t="s">
        <v>23</v>
      </c>
      <c r="E57" s="88"/>
    </row>
    <row r="58" spans="1:26" s="82" customFormat="1" x14ac:dyDescent="0.25">
      <c r="B58" s="90"/>
      <c r="C58" s="1413"/>
      <c r="D58" s="1413"/>
      <c r="E58" s="1413"/>
      <c r="F58" s="1413"/>
      <c r="G58" s="1413"/>
      <c r="H58" s="1413"/>
      <c r="I58" s="1413"/>
      <c r="J58" s="1413"/>
      <c r="K58" s="1413"/>
      <c r="L58" s="1413"/>
      <c r="M58" s="1413"/>
      <c r="N58" s="1413"/>
    </row>
    <row r="59" spans="1:26" ht="15.75" thickBot="1" x14ac:dyDescent="0.3"/>
    <row r="60" spans="1:26" ht="27" thickBot="1" x14ac:dyDescent="0.3">
      <c r="B60" s="1414" t="s">
        <v>63</v>
      </c>
      <c r="C60" s="1414"/>
      <c r="D60" s="1414"/>
      <c r="E60" s="1414"/>
      <c r="F60" s="1414"/>
      <c r="G60" s="1414"/>
      <c r="H60" s="1414"/>
      <c r="I60" s="1414"/>
      <c r="J60" s="1414"/>
      <c r="K60" s="1414"/>
      <c r="L60" s="1414"/>
      <c r="M60" s="1414"/>
      <c r="N60" s="1414"/>
    </row>
    <row r="63" spans="1:26" ht="225" x14ac:dyDescent="0.25">
      <c r="B63" s="91" t="s">
        <v>64</v>
      </c>
      <c r="C63" s="92" t="s">
        <v>65</v>
      </c>
      <c r="D63" s="92" t="s">
        <v>66</v>
      </c>
      <c r="E63" s="92" t="s">
        <v>67</v>
      </c>
      <c r="F63" s="92" t="s">
        <v>68</v>
      </c>
      <c r="G63" s="92" t="s">
        <v>69</v>
      </c>
      <c r="H63" s="92" t="s">
        <v>70</v>
      </c>
      <c r="I63" s="92" t="s">
        <v>71</v>
      </c>
      <c r="J63" s="92" t="s">
        <v>72</v>
      </c>
      <c r="K63" s="92" t="s">
        <v>73</v>
      </c>
      <c r="L63" s="92" t="s">
        <v>74</v>
      </c>
      <c r="M63" s="93" t="s">
        <v>75</v>
      </c>
      <c r="N63" s="93" t="s">
        <v>76</v>
      </c>
      <c r="O63" s="1387" t="s">
        <v>77</v>
      </c>
      <c r="P63" s="1388"/>
      <c r="Q63" s="92" t="s">
        <v>78</v>
      </c>
    </row>
    <row r="64" spans="1:26" ht="30" customHeight="1" x14ac:dyDescent="0.25">
      <c r="B64" s="104" t="s">
        <v>6043</v>
      </c>
      <c r="C64" s="104" t="s">
        <v>2475</v>
      </c>
      <c r="D64" s="107" t="s">
        <v>6040</v>
      </c>
      <c r="E64" s="107">
        <v>200</v>
      </c>
      <c r="F64" s="360" t="s">
        <v>368</v>
      </c>
      <c r="G64" s="360" t="s">
        <v>20</v>
      </c>
      <c r="H64" s="360" t="s">
        <v>368</v>
      </c>
      <c r="I64" s="107" t="s">
        <v>368</v>
      </c>
      <c r="J64" s="107" t="s">
        <v>20</v>
      </c>
      <c r="K64" s="120" t="s">
        <v>20</v>
      </c>
      <c r="L64" s="120" t="s">
        <v>20</v>
      </c>
      <c r="M64" s="120" t="s">
        <v>20</v>
      </c>
      <c r="N64" s="120" t="s">
        <v>20</v>
      </c>
      <c r="O64" s="1390" t="s">
        <v>6042</v>
      </c>
      <c r="P64" s="1391"/>
      <c r="Q64" s="120" t="s">
        <v>20</v>
      </c>
    </row>
    <row r="65" spans="2:17" ht="30" customHeight="1" x14ac:dyDescent="0.25">
      <c r="B65" s="104" t="s">
        <v>6041</v>
      </c>
      <c r="C65" s="104" t="s">
        <v>366</v>
      </c>
      <c r="D65" s="107" t="s">
        <v>6040</v>
      </c>
      <c r="E65" s="107">
        <v>350</v>
      </c>
      <c r="F65" s="360" t="s">
        <v>368</v>
      </c>
      <c r="G65" s="360" t="s">
        <v>21</v>
      </c>
      <c r="H65" s="360" t="s">
        <v>368</v>
      </c>
      <c r="I65" s="107" t="s">
        <v>20</v>
      </c>
      <c r="J65" s="107" t="s">
        <v>20</v>
      </c>
      <c r="K65" s="120" t="s">
        <v>20</v>
      </c>
      <c r="L65" s="120" t="s">
        <v>20</v>
      </c>
      <c r="M65" s="120" t="s">
        <v>20</v>
      </c>
      <c r="N65" s="120" t="s">
        <v>20</v>
      </c>
      <c r="O65" s="1390" t="s">
        <v>6039</v>
      </c>
      <c r="P65" s="1391"/>
      <c r="Q65" s="120"/>
    </row>
    <row r="66" spans="2:17" x14ac:dyDescent="0.25">
      <c r="B66" s="104"/>
      <c r="C66" s="104"/>
      <c r="D66" s="107"/>
      <c r="E66" s="107"/>
      <c r="F66" s="360"/>
      <c r="G66" s="360"/>
      <c r="H66" s="360"/>
      <c r="I66" s="107"/>
      <c r="J66" s="107"/>
      <c r="K66" s="120"/>
      <c r="L66" s="120"/>
      <c r="M66" s="120"/>
      <c r="N66" s="120"/>
      <c r="O66" s="1390"/>
      <c r="P66" s="1391"/>
      <c r="Q66" s="120"/>
    </row>
    <row r="67" spans="2:17" x14ac:dyDescent="0.25">
      <c r="B67" s="104"/>
      <c r="C67" s="104"/>
      <c r="D67" s="107"/>
      <c r="E67" s="107"/>
      <c r="F67" s="360"/>
      <c r="G67" s="360"/>
      <c r="H67" s="360"/>
      <c r="I67" s="107"/>
      <c r="J67" s="107"/>
      <c r="K67" s="120"/>
      <c r="L67" s="120"/>
      <c r="M67" s="120"/>
      <c r="N67" s="120"/>
      <c r="O67" s="1390"/>
      <c r="P67" s="1391"/>
      <c r="Q67" s="120"/>
    </row>
    <row r="68" spans="2:17" x14ac:dyDescent="0.25">
      <c r="B68" s="1" t="s">
        <v>83</v>
      </c>
    </row>
    <row r="69" spans="2:17" x14ac:dyDescent="0.25">
      <c r="B69" s="1" t="s">
        <v>84</v>
      </c>
    </row>
    <row r="70" spans="2:17" x14ac:dyDescent="0.25">
      <c r="B70" s="1" t="s">
        <v>85</v>
      </c>
    </row>
    <row r="72" spans="2:17" ht="15.75" thickBot="1" x14ac:dyDescent="0.3"/>
    <row r="73" spans="2:17" ht="27" thickBot="1" x14ac:dyDescent="0.3">
      <c r="B73" s="1393" t="s">
        <v>86</v>
      </c>
      <c r="C73" s="1394"/>
      <c r="D73" s="1394"/>
      <c r="E73" s="1394"/>
      <c r="F73" s="1394"/>
      <c r="G73" s="1394"/>
      <c r="H73" s="1394"/>
      <c r="I73" s="1394"/>
      <c r="J73" s="1394"/>
      <c r="K73" s="1394"/>
      <c r="L73" s="1394"/>
      <c r="M73" s="1394"/>
      <c r="N73" s="1395"/>
    </row>
    <row r="75" spans="2:17" ht="105" x14ac:dyDescent="0.25">
      <c r="B75" s="91" t="s">
        <v>87</v>
      </c>
      <c r="C75" s="91" t="s">
        <v>88</v>
      </c>
      <c r="D75" s="91" t="s">
        <v>89</v>
      </c>
      <c r="E75" s="91" t="s">
        <v>90</v>
      </c>
      <c r="F75" s="91" t="s">
        <v>91</v>
      </c>
      <c r="G75" s="91" t="s">
        <v>92</v>
      </c>
      <c r="H75" s="91" t="s">
        <v>93</v>
      </c>
      <c r="I75" s="91" t="s">
        <v>94</v>
      </c>
      <c r="J75" s="1387" t="s">
        <v>95</v>
      </c>
      <c r="K75" s="1405"/>
      <c r="L75" s="1388"/>
      <c r="M75" s="91" t="s">
        <v>96</v>
      </c>
      <c r="N75" s="91" t="s">
        <v>97</v>
      </c>
      <c r="O75" s="91" t="s">
        <v>98</v>
      </c>
      <c r="P75" s="1387" t="s">
        <v>77</v>
      </c>
      <c r="Q75" s="1388"/>
    </row>
    <row r="76" spans="2:17" ht="210" x14ac:dyDescent="0.25">
      <c r="B76" s="104" t="s">
        <v>6038</v>
      </c>
      <c r="C76" s="104" t="s">
        <v>6031</v>
      </c>
      <c r="D76" s="104" t="s">
        <v>6037</v>
      </c>
      <c r="E76" s="104">
        <v>64739822</v>
      </c>
      <c r="F76" s="104" t="s">
        <v>6036</v>
      </c>
      <c r="G76" s="104" t="s">
        <v>218</v>
      </c>
      <c r="H76" s="105">
        <v>37205</v>
      </c>
      <c r="I76" s="107" t="s">
        <v>368</v>
      </c>
      <c r="J76" s="104" t="s">
        <v>6035</v>
      </c>
      <c r="K76" s="107" t="s">
        <v>6034</v>
      </c>
      <c r="L76" s="107" t="s">
        <v>6033</v>
      </c>
      <c r="M76" s="120" t="s">
        <v>21</v>
      </c>
      <c r="N76" s="120" t="s">
        <v>20</v>
      </c>
      <c r="O76" s="41" t="s">
        <v>20</v>
      </c>
      <c r="P76" s="1390" t="s">
        <v>6032</v>
      </c>
      <c r="Q76" s="1391"/>
    </row>
    <row r="77" spans="2:17" ht="105" x14ac:dyDescent="0.25">
      <c r="B77" s="104" t="s">
        <v>5683</v>
      </c>
      <c r="C77" s="104" t="s">
        <v>6031</v>
      </c>
      <c r="D77" s="104" t="s">
        <v>6030</v>
      </c>
      <c r="E77" s="104">
        <v>22867487</v>
      </c>
      <c r="F77" s="104" t="s">
        <v>113</v>
      </c>
      <c r="G77" s="104" t="s">
        <v>161</v>
      </c>
      <c r="H77" s="105">
        <v>40158</v>
      </c>
      <c r="I77" s="107" t="s">
        <v>368</v>
      </c>
      <c r="J77" s="104" t="s">
        <v>6029</v>
      </c>
      <c r="K77" s="107" t="s">
        <v>6028</v>
      </c>
      <c r="L77" s="107" t="s">
        <v>6027</v>
      </c>
      <c r="M77" s="120" t="s">
        <v>20</v>
      </c>
      <c r="N77" s="120" t="s">
        <v>20</v>
      </c>
      <c r="O77" s="41" t="s">
        <v>20</v>
      </c>
      <c r="P77" s="1389"/>
      <c r="Q77" s="1389"/>
    </row>
    <row r="78" spans="2:17" ht="210" x14ac:dyDescent="0.25">
      <c r="B78" s="104" t="s">
        <v>1129</v>
      </c>
      <c r="C78" s="104" t="s">
        <v>215</v>
      </c>
      <c r="D78" s="104" t="s">
        <v>6026</v>
      </c>
      <c r="E78" s="104">
        <v>64867821</v>
      </c>
      <c r="F78" s="104" t="s">
        <v>1852</v>
      </c>
      <c r="G78" s="104" t="s">
        <v>161</v>
      </c>
      <c r="H78" s="105">
        <v>40617</v>
      </c>
      <c r="I78" s="107" t="s">
        <v>368</v>
      </c>
      <c r="J78" s="104" t="s">
        <v>6025</v>
      </c>
      <c r="K78" s="107" t="s">
        <v>6024</v>
      </c>
      <c r="L78" s="107" t="s">
        <v>6023</v>
      </c>
      <c r="M78" s="120" t="s">
        <v>20</v>
      </c>
      <c r="N78" s="120" t="s">
        <v>20</v>
      </c>
      <c r="O78" s="41" t="s">
        <v>20</v>
      </c>
      <c r="P78" s="1410"/>
      <c r="Q78" s="1411"/>
    </row>
    <row r="79" spans="2:17" ht="330" x14ac:dyDescent="0.25">
      <c r="B79" s="104" t="s">
        <v>1158</v>
      </c>
      <c r="C79" s="104" t="s">
        <v>111</v>
      </c>
      <c r="D79" s="104" t="s">
        <v>6022</v>
      </c>
      <c r="E79" s="104">
        <v>64585211</v>
      </c>
      <c r="F79" s="104" t="s">
        <v>274</v>
      </c>
      <c r="G79" s="104" t="s">
        <v>161</v>
      </c>
      <c r="H79" s="105">
        <v>39066</v>
      </c>
      <c r="I79" s="107" t="s">
        <v>20</v>
      </c>
      <c r="J79" s="104" t="s">
        <v>6021</v>
      </c>
      <c r="K79" s="107" t="s">
        <v>6020</v>
      </c>
      <c r="L79" s="107" t="s">
        <v>6019</v>
      </c>
      <c r="M79" s="120" t="s">
        <v>20</v>
      </c>
      <c r="N79" s="120" t="s">
        <v>20</v>
      </c>
      <c r="O79" s="41" t="s">
        <v>20</v>
      </c>
      <c r="P79" s="1390" t="s">
        <v>6018</v>
      </c>
      <c r="Q79" s="1391"/>
    </row>
    <row r="80" spans="2:17" ht="409.5" x14ac:dyDescent="0.25">
      <c r="B80" s="104" t="s">
        <v>1158</v>
      </c>
      <c r="C80" s="104" t="s">
        <v>111</v>
      </c>
      <c r="D80" s="104" t="s">
        <v>6017</v>
      </c>
      <c r="E80" s="104">
        <v>43547729</v>
      </c>
      <c r="F80" s="104" t="s">
        <v>274</v>
      </c>
      <c r="G80" s="104" t="s">
        <v>312</v>
      </c>
      <c r="H80" s="105">
        <v>38696</v>
      </c>
      <c r="I80" s="107" t="s">
        <v>20</v>
      </c>
      <c r="J80" s="104" t="s">
        <v>6016</v>
      </c>
      <c r="K80" s="107" t="s">
        <v>6015</v>
      </c>
      <c r="L80" s="107" t="s">
        <v>6014</v>
      </c>
      <c r="M80" s="120" t="s">
        <v>20</v>
      </c>
      <c r="N80" s="120" t="s">
        <v>20</v>
      </c>
      <c r="O80" s="41" t="s">
        <v>20</v>
      </c>
      <c r="P80" s="1390" t="s">
        <v>6013</v>
      </c>
      <c r="Q80" s="1391"/>
    </row>
    <row r="81" spans="2:17" x14ac:dyDescent="0.25">
      <c r="B81" s="104"/>
      <c r="C81" s="104"/>
      <c r="D81" s="104"/>
      <c r="E81" s="104"/>
      <c r="F81" s="104"/>
      <c r="G81" s="104"/>
      <c r="H81" s="105"/>
      <c r="I81" s="107"/>
      <c r="J81" s="104"/>
      <c r="K81" s="107"/>
      <c r="L81" s="107"/>
      <c r="M81" s="120"/>
      <c r="N81" s="120"/>
      <c r="O81" s="41"/>
      <c r="P81" s="1390"/>
      <c r="Q81" s="1391"/>
    </row>
    <row r="83" spans="2:17" ht="15.75" thickBot="1" x14ac:dyDescent="0.3"/>
    <row r="84" spans="2:17" ht="27" thickBot="1" x14ac:dyDescent="0.3">
      <c r="B84" s="1393" t="s">
        <v>143</v>
      </c>
      <c r="C84" s="1394"/>
      <c r="D84" s="1394"/>
      <c r="E84" s="1394"/>
      <c r="F84" s="1394"/>
      <c r="G84" s="1394"/>
      <c r="H84" s="1394"/>
      <c r="I84" s="1394"/>
      <c r="J84" s="1394"/>
      <c r="K84" s="1394"/>
      <c r="L84" s="1394"/>
      <c r="M84" s="1394"/>
      <c r="N84" s="1395"/>
    </row>
    <row r="87" spans="2:17" ht="30" x14ac:dyDescent="0.25">
      <c r="B87" s="92" t="s">
        <v>19</v>
      </c>
      <c r="C87" s="92" t="s">
        <v>144</v>
      </c>
      <c r="D87" s="1387" t="s">
        <v>77</v>
      </c>
      <c r="E87" s="1388"/>
    </row>
    <row r="88" spans="2:17" ht="30" x14ac:dyDescent="0.25">
      <c r="B88" s="120" t="s">
        <v>145</v>
      </c>
      <c r="C88" s="746" t="s">
        <v>20</v>
      </c>
      <c r="D88" s="1389"/>
      <c r="E88" s="1389"/>
    </row>
    <row r="91" spans="2:17" ht="26.25" x14ac:dyDescent="0.25">
      <c r="B91" s="1408" t="s">
        <v>146</v>
      </c>
      <c r="C91" s="1409"/>
      <c r="D91" s="1409"/>
      <c r="E91" s="1409"/>
      <c r="F91" s="1409"/>
      <c r="G91" s="1409"/>
      <c r="H91" s="1409"/>
      <c r="I91" s="1409"/>
      <c r="J91" s="1409"/>
      <c r="K91" s="1409"/>
      <c r="L91" s="1409"/>
      <c r="M91" s="1409"/>
      <c r="N91" s="1409"/>
      <c r="O91" s="1409"/>
      <c r="P91" s="1409"/>
    </row>
    <row r="93" spans="2:17" ht="15.75" thickBot="1" x14ac:dyDescent="0.3"/>
    <row r="94" spans="2:17" ht="27" thickBot="1" x14ac:dyDescent="0.3">
      <c r="B94" s="1393" t="s">
        <v>147</v>
      </c>
      <c r="C94" s="1394"/>
      <c r="D94" s="1394"/>
      <c r="E94" s="1394"/>
      <c r="F94" s="1394"/>
      <c r="G94" s="1394"/>
      <c r="H94" s="1394"/>
      <c r="I94" s="1394"/>
      <c r="J94" s="1394"/>
      <c r="K94" s="1394"/>
      <c r="L94" s="1394"/>
      <c r="M94" s="1394"/>
      <c r="N94" s="1395"/>
    </row>
    <row r="96" spans="2:17" ht="15.75" thickBot="1" x14ac:dyDescent="0.3">
      <c r="M96" s="46"/>
      <c r="N96" s="46"/>
    </row>
    <row r="97" spans="1:26" s="13" customFormat="1" ht="90" x14ac:dyDescent="0.25">
      <c r="B97" s="47" t="s">
        <v>35</v>
      </c>
      <c r="C97" s="47" t="s">
        <v>36</v>
      </c>
      <c r="D97" s="47" t="s">
        <v>37</v>
      </c>
      <c r="E97" s="47" t="s">
        <v>38</v>
      </c>
      <c r="F97" s="47" t="s">
        <v>39</v>
      </c>
      <c r="G97" s="47" t="s">
        <v>40</v>
      </c>
      <c r="H97" s="47" t="s">
        <v>41</v>
      </c>
      <c r="I97" s="47" t="s">
        <v>42</v>
      </c>
      <c r="J97" s="47" t="s">
        <v>43</v>
      </c>
      <c r="K97" s="47" t="s">
        <v>44</v>
      </c>
      <c r="L97" s="47" t="s">
        <v>45</v>
      </c>
      <c r="M97" s="48" t="s">
        <v>46</v>
      </c>
      <c r="N97" s="47" t="s">
        <v>47</v>
      </c>
      <c r="O97" s="47" t="s">
        <v>48</v>
      </c>
      <c r="P97" s="49" t="s">
        <v>49</v>
      </c>
      <c r="Q97" s="49" t="s">
        <v>50</v>
      </c>
    </row>
    <row r="98" spans="1:26" s="62" customFormat="1" ht="60" x14ac:dyDescent="0.25">
      <c r="A98" s="50">
        <v>1</v>
      </c>
      <c r="B98" s="71" t="s">
        <v>6011</v>
      </c>
      <c r="C98" s="72" t="s">
        <v>6011</v>
      </c>
      <c r="D98" s="71" t="s">
        <v>442</v>
      </c>
      <c r="E98" s="76">
        <v>7018201101600</v>
      </c>
      <c r="F98" s="73" t="s">
        <v>20</v>
      </c>
      <c r="G98" s="225">
        <v>1</v>
      </c>
      <c r="H98" s="226">
        <v>40213</v>
      </c>
      <c r="I98" s="226">
        <v>40543</v>
      </c>
      <c r="J98" s="74" t="s">
        <v>21</v>
      </c>
      <c r="K98" s="75">
        <v>10.85</v>
      </c>
      <c r="L98" s="75">
        <v>0</v>
      </c>
      <c r="M98" s="75">
        <v>888</v>
      </c>
      <c r="N98" s="75">
        <f>+M98*G98</f>
        <v>888</v>
      </c>
      <c r="O98" s="77">
        <v>332045024</v>
      </c>
      <c r="P98" s="77" t="s">
        <v>6012</v>
      </c>
      <c r="Q98" s="65"/>
      <c r="R98" s="61"/>
      <c r="S98" s="61"/>
      <c r="T98" s="61"/>
      <c r="U98" s="61"/>
      <c r="V98" s="61"/>
      <c r="W98" s="61"/>
      <c r="X98" s="61"/>
      <c r="Y98" s="61"/>
      <c r="Z98" s="61"/>
    </row>
    <row r="99" spans="1:26" s="62" customFormat="1" ht="60" x14ac:dyDescent="0.25">
      <c r="A99" s="50">
        <f t="shared" ref="A99:A105" si="0">+A98+1</f>
        <v>2</v>
      </c>
      <c r="B99" s="71" t="s">
        <v>6011</v>
      </c>
      <c r="C99" s="72" t="s">
        <v>6011</v>
      </c>
      <c r="D99" s="71" t="s">
        <v>442</v>
      </c>
      <c r="E99" s="76">
        <v>701820110133</v>
      </c>
      <c r="F99" s="73" t="s">
        <v>20</v>
      </c>
      <c r="G99" s="228">
        <v>1</v>
      </c>
      <c r="H99" s="226">
        <v>40578</v>
      </c>
      <c r="I99" s="226">
        <v>40908</v>
      </c>
      <c r="J99" s="74" t="s">
        <v>21</v>
      </c>
      <c r="K99" s="75">
        <v>10.85</v>
      </c>
      <c r="L99" s="75">
        <v>0</v>
      </c>
      <c r="M99" s="75">
        <v>116</v>
      </c>
      <c r="N99" s="75"/>
      <c r="O99" s="77">
        <v>62883480</v>
      </c>
      <c r="P99" s="77" t="s">
        <v>6010</v>
      </c>
      <c r="Q99" s="65"/>
      <c r="R99" s="61"/>
      <c r="S99" s="61"/>
      <c r="T99" s="61"/>
      <c r="U99" s="61"/>
      <c r="V99" s="61"/>
      <c r="W99" s="61"/>
      <c r="X99" s="61"/>
      <c r="Y99" s="61"/>
      <c r="Z99" s="61"/>
    </row>
    <row r="100" spans="1:26" s="62" customFormat="1" x14ac:dyDescent="0.25">
      <c r="A100" s="50">
        <f t="shared" si="0"/>
        <v>3</v>
      </c>
      <c r="B100" s="71"/>
      <c r="C100" s="72"/>
      <c r="D100" s="71"/>
      <c r="E100" s="228"/>
      <c r="F100" s="73"/>
      <c r="G100" s="73"/>
      <c r="H100" s="73"/>
      <c r="I100" s="226"/>
      <c r="J100" s="74"/>
      <c r="K100" s="74"/>
      <c r="L100" s="74"/>
      <c r="M100" s="75"/>
      <c r="N100" s="75"/>
      <c r="O100" s="77"/>
      <c r="P100" s="77"/>
      <c r="Q100" s="65"/>
      <c r="R100" s="61"/>
      <c r="S100" s="61"/>
      <c r="T100" s="61"/>
      <c r="U100" s="61"/>
      <c r="V100" s="61"/>
      <c r="W100" s="61"/>
      <c r="X100" s="61"/>
      <c r="Y100" s="61"/>
      <c r="Z100" s="61"/>
    </row>
    <row r="101" spans="1:26" s="62" customFormat="1" x14ac:dyDescent="0.25">
      <c r="A101" s="50">
        <f t="shared" si="0"/>
        <v>4</v>
      </c>
      <c r="C101" s="72"/>
      <c r="D101" s="71"/>
      <c r="E101" s="228"/>
      <c r="F101" s="73"/>
      <c r="G101" s="73"/>
      <c r="H101" s="73"/>
      <c r="I101" s="226"/>
      <c r="J101" s="74"/>
      <c r="K101" s="74"/>
      <c r="L101" s="74"/>
      <c r="M101" s="75"/>
      <c r="N101" s="75"/>
      <c r="O101" s="77"/>
      <c r="P101" s="77"/>
      <c r="Q101" s="65"/>
      <c r="R101" s="61"/>
      <c r="S101" s="61"/>
      <c r="T101" s="61"/>
      <c r="U101" s="61"/>
      <c r="V101" s="61"/>
      <c r="W101" s="61"/>
      <c r="X101" s="61"/>
      <c r="Y101" s="61"/>
      <c r="Z101" s="61"/>
    </row>
    <row r="102" spans="1:26" s="62" customFormat="1" x14ac:dyDescent="0.25">
      <c r="A102" s="50">
        <f t="shared" si="0"/>
        <v>5</v>
      </c>
      <c r="B102" s="71"/>
      <c r="C102" s="72"/>
      <c r="D102" s="71"/>
      <c r="E102" s="228"/>
      <c r="F102" s="73"/>
      <c r="G102" s="73"/>
      <c r="H102" s="73"/>
      <c r="I102" s="226"/>
      <c r="J102" s="74"/>
      <c r="K102" s="74"/>
      <c r="L102" s="74"/>
      <c r="M102" s="75"/>
      <c r="N102" s="75"/>
      <c r="O102" s="77"/>
      <c r="P102" s="77"/>
      <c r="Q102" s="65"/>
      <c r="R102" s="61"/>
      <c r="S102" s="61"/>
      <c r="T102" s="61"/>
      <c r="U102" s="61"/>
      <c r="V102" s="61"/>
      <c r="W102" s="61"/>
      <c r="X102" s="61"/>
      <c r="Y102" s="61"/>
      <c r="Z102" s="61"/>
    </row>
    <row r="103" spans="1:26" s="62" customFormat="1" x14ac:dyDescent="0.25">
      <c r="A103" s="50">
        <f t="shared" si="0"/>
        <v>6</v>
      </c>
      <c r="B103" s="71"/>
      <c r="C103" s="72"/>
      <c r="D103" s="71"/>
      <c r="E103" s="228"/>
      <c r="F103" s="73"/>
      <c r="G103" s="73"/>
      <c r="H103" s="73"/>
      <c r="I103" s="226"/>
      <c r="J103" s="74"/>
      <c r="K103" s="74"/>
      <c r="L103" s="74"/>
      <c r="M103" s="75"/>
      <c r="N103" s="75"/>
      <c r="O103" s="77"/>
      <c r="P103" s="77"/>
      <c r="Q103" s="65"/>
      <c r="R103" s="61"/>
      <c r="S103" s="61"/>
      <c r="T103" s="61"/>
      <c r="U103" s="61"/>
      <c r="V103" s="61"/>
      <c r="W103" s="61"/>
      <c r="X103" s="61"/>
      <c r="Y103" s="61"/>
      <c r="Z103" s="61"/>
    </row>
    <row r="104" spans="1:26" s="62" customFormat="1" x14ac:dyDescent="0.25">
      <c r="A104" s="50">
        <f t="shared" si="0"/>
        <v>7</v>
      </c>
      <c r="B104" s="71"/>
      <c r="C104" s="72"/>
      <c r="D104" s="71"/>
      <c r="E104" s="228"/>
      <c r="F104" s="73"/>
      <c r="G104" s="73"/>
      <c r="H104" s="73"/>
      <c r="I104" s="226"/>
      <c r="J104" s="74"/>
      <c r="K104" s="74"/>
      <c r="L104" s="74"/>
      <c r="M104" s="75"/>
      <c r="N104" s="75"/>
      <c r="O104" s="77"/>
      <c r="P104" s="77"/>
      <c r="Q104" s="65"/>
      <c r="R104" s="61"/>
      <c r="S104" s="61"/>
      <c r="T104" s="61"/>
      <c r="U104" s="61"/>
      <c r="V104" s="61"/>
      <c r="W104" s="61"/>
      <c r="X104" s="61"/>
      <c r="Y104" s="61"/>
      <c r="Z104" s="61"/>
    </row>
    <row r="105" spans="1:26" s="62" customFormat="1" x14ac:dyDescent="0.25">
      <c r="A105" s="50">
        <f t="shared" si="0"/>
        <v>8</v>
      </c>
      <c r="B105" s="71"/>
      <c r="C105" s="72"/>
      <c r="D105" s="71"/>
      <c r="E105" s="228"/>
      <c r="F105" s="73"/>
      <c r="G105" s="73"/>
      <c r="H105" s="73"/>
      <c r="I105" s="226"/>
      <c r="J105" s="74"/>
      <c r="K105" s="74"/>
      <c r="L105" s="74"/>
      <c r="M105" s="75"/>
      <c r="N105" s="75"/>
      <c r="O105" s="77"/>
      <c r="P105" s="77"/>
      <c r="Q105" s="65"/>
      <c r="R105" s="61"/>
      <c r="S105" s="61"/>
      <c r="T105" s="61"/>
      <c r="U105" s="61"/>
      <c r="V105" s="61"/>
      <c r="W105" s="61"/>
      <c r="X105" s="61"/>
      <c r="Y105" s="61"/>
      <c r="Z105" s="61"/>
    </row>
    <row r="106" spans="1:26" s="62" customFormat="1" x14ac:dyDescent="0.25">
      <c r="A106" s="50"/>
      <c r="B106" s="78" t="s">
        <v>30</v>
      </c>
      <c r="C106" s="72"/>
      <c r="D106" s="71"/>
      <c r="E106" s="228"/>
      <c r="F106" s="73"/>
      <c r="G106" s="73"/>
      <c r="H106" s="73"/>
      <c r="I106" s="226"/>
      <c r="J106" s="74"/>
      <c r="K106" s="79">
        <f>SUM(K98:K105)</f>
        <v>21.7</v>
      </c>
      <c r="L106" s="79">
        <f>SUM(L98:L105)</f>
        <v>0</v>
      </c>
      <c r="M106" s="251">
        <f>SUM(M98:M105)</f>
        <v>1004</v>
      </c>
      <c r="N106" s="79">
        <f>SUM(N98:N105)</f>
        <v>888</v>
      </c>
      <c r="O106" s="77"/>
      <c r="P106" s="77"/>
      <c r="Q106" s="81"/>
    </row>
    <row r="107" spans="1:26" x14ac:dyDescent="0.25">
      <c r="B107" s="82"/>
      <c r="C107" s="82"/>
      <c r="D107" s="82"/>
      <c r="E107" s="83"/>
      <c r="F107" s="82"/>
      <c r="G107" s="82"/>
      <c r="H107" s="82"/>
      <c r="I107" s="82"/>
      <c r="J107" s="82"/>
      <c r="K107" s="82"/>
      <c r="L107" s="82"/>
      <c r="M107" s="82"/>
      <c r="N107" s="82"/>
      <c r="O107" s="82"/>
      <c r="P107" s="82"/>
    </row>
    <row r="108" spans="1:26" ht="18.75" x14ac:dyDescent="0.25">
      <c r="B108" s="86" t="s">
        <v>151</v>
      </c>
      <c r="C108" s="133" t="s">
        <v>6009</v>
      </c>
      <c r="H108" s="89"/>
      <c r="I108" s="89"/>
      <c r="J108" s="89"/>
      <c r="K108" s="89"/>
      <c r="L108" s="89"/>
      <c r="M108" s="89"/>
      <c r="N108" s="82"/>
      <c r="O108" s="82"/>
      <c r="P108" s="82"/>
    </row>
    <row r="110" spans="1:26" ht="15.75" thickBot="1" x14ac:dyDescent="0.3"/>
    <row r="111" spans="1:26" ht="30.75" thickBot="1" x14ac:dyDescent="0.3">
      <c r="B111" s="134" t="s">
        <v>152</v>
      </c>
      <c r="C111" s="135" t="s">
        <v>153</v>
      </c>
      <c r="D111" s="134" t="s">
        <v>29</v>
      </c>
      <c r="E111" s="135" t="s">
        <v>154</v>
      </c>
    </row>
    <row r="112" spans="1:26" x14ac:dyDescent="0.25">
      <c r="B112" s="136" t="s">
        <v>155</v>
      </c>
      <c r="C112" s="137">
        <v>20</v>
      </c>
      <c r="D112" s="137"/>
      <c r="E112" s="1396">
        <v>40</v>
      </c>
    </row>
    <row r="113" spans="2:17" x14ac:dyDescent="0.25">
      <c r="B113" s="136" t="s">
        <v>156</v>
      </c>
      <c r="C113" s="740">
        <v>30</v>
      </c>
      <c r="D113" s="746">
        <v>0</v>
      </c>
      <c r="E113" s="1397"/>
    </row>
    <row r="114" spans="2:17" ht="15" customHeight="1" thickBot="1" x14ac:dyDescent="0.3">
      <c r="B114" s="136" t="s">
        <v>157</v>
      </c>
      <c r="C114" s="139">
        <v>40</v>
      </c>
      <c r="D114" s="139">
        <v>40</v>
      </c>
      <c r="E114" s="1398"/>
    </row>
    <row r="116" spans="2:17" ht="15.75" thickBot="1" x14ac:dyDescent="0.3"/>
    <row r="117" spans="2:17" ht="27" thickBot="1" x14ac:dyDescent="0.3">
      <c r="B117" s="1393" t="s">
        <v>158</v>
      </c>
      <c r="C117" s="1394"/>
      <c r="D117" s="1394"/>
      <c r="E117" s="1394"/>
      <c r="F117" s="1394"/>
      <c r="G117" s="1394"/>
      <c r="H117" s="1394"/>
      <c r="I117" s="1394"/>
      <c r="J117" s="1394"/>
      <c r="K117" s="1394"/>
      <c r="L117" s="1394"/>
      <c r="M117" s="1394"/>
      <c r="N117" s="1395"/>
    </row>
    <row r="119" spans="2:17" ht="105" x14ac:dyDescent="0.25">
      <c r="B119" s="91" t="s">
        <v>87</v>
      </c>
      <c r="C119" s="91" t="s">
        <v>88</v>
      </c>
      <c r="D119" s="91" t="s">
        <v>89</v>
      </c>
      <c r="E119" s="91" t="s">
        <v>90</v>
      </c>
      <c r="F119" s="91" t="s">
        <v>91</v>
      </c>
      <c r="G119" s="91" t="s">
        <v>92</v>
      </c>
      <c r="H119" s="91" t="s">
        <v>93</v>
      </c>
      <c r="I119" s="91" t="s">
        <v>94</v>
      </c>
      <c r="J119" s="1387" t="s">
        <v>95</v>
      </c>
      <c r="K119" s="1405"/>
      <c r="L119" s="1388"/>
      <c r="M119" s="91" t="s">
        <v>96</v>
      </c>
      <c r="N119" s="91" t="s">
        <v>97</v>
      </c>
      <c r="O119" s="91" t="s">
        <v>98</v>
      </c>
      <c r="P119" s="1387" t="s">
        <v>77</v>
      </c>
      <c r="Q119" s="1388"/>
    </row>
    <row r="120" spans="2:17" ht="180" x14ac:dyDescent="0.25">
      <c r="B120" s="1577" t="s">
        <v>629</v>
      </c>
      <c r="C120" s="1577" t="s">
        <v>5992</v>
      </c>
      <c r="D120" s="1577" t="s">
        <v>6008</v>
      </c>
      <c r="E120" s="1577">
        <v>22867942</v>
      </c>
      <c r="F120" s="1577" t="s">
        <v>113</v>
      </c>
      <c r="G120" s="1577" t="s">
        <v>161</v>
      </c>
      <c r="H120" s="1639">
        <v>38576</v>
      </c>
      <c r="I120" s="1642" t="s">
        <v>368</v>
      </c>
      <c r="J120" s="120" t="s">
        <v>161</v>
      </c>
      <c r="K120" s="365" t="s">
        <v>6007</v>
      </c>
      <c r="L120" s="365" t="s">
        <v>6006</v>
      </c>
      <c r="M120" s="1577" t="s">
        <v>20</v>
      </c>
      <c r="N120" s="1577" t="s">
        <v>20</v>
      </c>
      <c r="O120" s="1577" t="s">
        <v>20</v>
      </c>
      <c r="P120" s="1595"/>
      <c r="Q120" s="1596"/>
    </row>
    <row r="121" spans="2:17" ht="30" x14ac:dyDescent="0.25">
      <c r="B121" s="1578"/>
      <c r="C121" s="1578"/>
      <c r="D121" s="1578"/>
      <c r="E121" s="1578"/>
      <c r="F121" s="1578"/>
      <c r="G121" s="1578"/>
      <c r="H121" s="1640"/>
      <c r="I121" s="1643"/>
      <c r="J121" s="120" t="s">
        <v>6005</v>
      </c>
      <c r="K121" s="365" t="s">
        <v>6004</v>
      </c>
      <c r="L121" s="365" t="s">
        <v>2152</v>
      </c>
      <c r="M121" s="1578"/>
      <c r="N121" s="1578"/>
      <c r="O121" s="1578"/>
      <c r="P121" s="1597"/>
      <c r="Q121" s="1598"/>
    </row>
    <row r="122" spans="2:17" ht="45" x14ac:dyDescent="0.25">
      <c r="B122" s="1579"/>
      <c r="C122" s="1579"/>
      <c r="D122" s="1579"/>
      <c r="E122" s="1579"/>
      <c r="F122" s="1579"/>
      <c r="G122" s="1579"/>
      <c r="H122" s="1641"/>
      <c r="I122" s="1644"/>
      <c r="J122" s="120" t="s">
        <v>6003</v>
      </c>
      <c r="K122" s="365" t="s">
        <v>6002</v>
      </c>
      <c r="L122" s="365" t="s">
        <v>2152</v>
      </c>
      <c r="M122" s="1579"/>
      <c r="N122" s="1579"/>
      <c r="O122" s="1579"/>
      <c r="P122" s="1599"/>
      <c r="Q122" s="1600"/>
    </row>
    <row r="123" spans="2:17" ht="45" x14ac:dyDescent="0.25">
      <c r="B123" s="1577" t="s">
        <v>758</v>
      </c>
      <c r="C123" s="1520" t="s">
        <v>5992</v>
      </c>
      <c r="D123" s="1520" t="s">
        <v>6001</v>
      </c>
      <c r="E123" s="1520">
        <v>22885249</v>
      </c>
      <c r="F123" s="1520" t="s">
        <v>332</v>
      </c>
      <c r="G123" s="1520" t="s">
        <v>453</v>
      </c>
      <c r="H123" s="1645">
        <v>38217</v>
      </c>
      <c r="I123" s="107" t="s">
        <v>368</v>
      </c>
      <c r="J123" s="104" t="s">
        <v>442</v>
      </c>
      <c r="K123" s="107">
        <v>2011</v>
      </c>
      <c r="L123" s="107" t="s">
        <v>6000</v>
      </c>
      <c r="M123" s="1577" t="s">
        <v>20</v>
      </c>
      <c r="N123" s="1577" t="s">
        <v>21</v>
      </c>
      <c r="O123" s="1577" t="s">
        <v>20</v>
      </c>
      <c r="P123" s="1595" t="s">
        <v>5999</v>
      </c>
      <c r="Q123" s="1596"/>
    </row>
    <row r="124" spans="2:17" ht="30" x14ac:dyDescent="0.25">
      <c r="B124" s="1578"/>
      <c r="C124" s="1527"/>
      <c r="D124" s="1527"/>
      <c r="E124" s="1527"/>
      <c r="F124" s="1527"/>
      <c r="G124" s="1527"/>
      <c r="H124" s="1646"/>
      <c r="I124" s="107"/>
      <c r="J124" s="104" t="s">
        <v>791</v>
      </c>
      <c r="K124" s="107" t="s">
        <v>5998</v>
      </c>
      <c r="L124" s="107" t="s">
        <v>5994</v>
      </c>
      <c r="M124" s="1578"/>
      <c r="N124" s="1578"/>
      <c r="O124" s="1578"/>
      <c r="P124" s="1597"/>
      <c r="Q124" s="1598"/>
    </row>
    <row r="125" spans="2:17" ht="45" x14ac:dyDescent="0.25">
      <c r="B125" s="1578"/>
      <c r="C125" s="1527"/>
      <c r="D125" s="1527"/>
      <c r="E125" s="1527"/>
      <c r="F125" s="1527"/>
      <c r="G125" s="1527"/>
      <c r="H125" s="1646"/>
      <c r="I125" s="107"/>
      <c r="J125" s="104" t="s">
        <v>791</v>
      </c>
      <c r="K125" s="107" t="s">
        <v>5997</v>
      </c>
      <c r="L125" s="107" t="s">
        <v>5994</v>
      </c>
      <c r="M125" s="1578"/>
      <c r="N125" s="1578"/>
      <c r="O125" s="1578"/>
      <c r="P125" s="1597"/>
      <c r="Q125" s="1598"/>
    </row>
    <row r="126" spans="2:17" ht="30" x14ac:dyDescent="0.25">
      <c r="B126" s="1578"/>
      <c r="C126" s="1527"/>
      <c r="D126" s="1527"/>
      <c r="E126" s="1527"/>
      <c r="F126" s="1527"/>
      <c r="G126" s="1527"/>
      <c r="H126" s="1646"/>
      <c r="I126" s="107"/>
      <c r="J126" s="104" t="s">
        <v>791</v>
      </c>
      <c r="K126" s="107" t="s">
        <v>5996</v>
      </c>
      <c r="L126" s="107" t="s">
        <v>5994</v>
      </c>
      <c r="M126" s="1578"/>
      <c r="N126" s="1578"/>
      <c r="O126" s="1578"/>
      <c r="P126" s="1597"/>
      <c r="Q126" s="1598"/>
    </row>
    <row r="127" spans="2:17" ht="45" x14ac:dyDescent="0.25">
      <c r="B127" s="1578"/>
      <c r="C127" s="1527"/>
      <c r="D127" s="1527"/>
      <c r="E127" s="1527"/>
      <c r="F127" s="1527"/>
      <c r="G127" s="1527"/>
      <c r="H127" s="1646"/>
      <c r="I127" s="107"/>
      <c r="J127" s="104" t="s">
        <v>791</v>
      </c>
      <c r="K127" s="107" t="s">
        <v>5995</v>
      </c>
      <c r="L127" s="107" t="s">
        <v>5994</v>
      </c>
      <c r="M127" s="1578"/>
      <c r="N127" s="1578"/>
      <c r="O127" s="1578"/>
      <c r="P127" s="1597"/>
      <c r="Q127" s="1598"/>
    </row>
    <row r="128" spans="2:17" ht="45" x14ac:dyDescent="0.25">
      <c r="B128" s="1579"/>
      <c r="C128" s="1521"/>
      <c r="D128" s="1521"/>
      <c r="E128" s="1521"/>
      <c r="F128" s="1521"/>
      <c r="G128" s="1521"/>
      <c r="H128" s="1647"/>
      <c r="I128" s="107"/>
      <c r="J128" s="104" t="s">
        <v>308</v>
      </c>
      <c r="K128" s="107" t="s">
        <v>5993</v>
      </c>
      <c r="L128" s="107" t="s">
        <v>2152</v>
      </c>
      <c r="M128" s="1579"/>
      <c r="N128" s="1579"/>
      <c r="O128" s="1579"/>
      <c r="P128" s="1599"/>
      <c r="Q128" s="1600"/>
    </row>
    <row r="129" spans="2:17" ht="45" x14ac:dyDescent="0.25">
      <c r="B129" s="104" t="s">
        <v>175</v>
      </c>
      <c r="C129" s="104" t="s">
        <v>5992</v>
      </c>
      <c r="D129" s="104" t="s">
        <v>5991</v>
      </c>
      <c r="E129" s="104">
        <v>8860748</v>
      </c>
      <c r="F129" s="104" t="s">
        <v>4035</v>
      </c>
      <c r="G129" s="104" t="s">
        <v>453</v>
      </c>
      <c r="H129" s="105">
        <v>39072</v>
      </c>
      <c r="I129" s="107" t="s">
        <v>368</v>
      </c>
      <c r="J129" s="104" t="s">
        <v>5990</v>
      </c>
      <c r="K129" s="107" t="s">
        <v>5989</v>
      </c>
      <c r="L129" s="107" t="s">
        <v>2152</v>
      </c>
      <c r="M129" s="120" t="s">
        <v>20</v>
      </c>
      <c r="N129" s="120" t="s">
        <v>20</v>
      </c>
      <c r="O129" s="120" t="s">
        <v>20</v>
      </c>
      <c r="P129" s="1392"/>
      <c r="Q129" s="1392"/>
    </row>
    <row r="132" spans="2:17" ht="15.75" thickBot="1" x14ac:dyDescent="0.3"/>
    <row r="133" spans="2:17" ht="45" x14ac:dyDescent="0.25">
      <c r="B133" s="42" t="s">
        <v>19</v>
      </c>
      <c r="C133" s="42" t="s">
        <v>152</v>
      </c>
      <c r="D133" s="91" t="s">
        <v>153</v>
      </c>
      <c r="E133" s="42" t="s">
        <v>29</v>
      </c>
      <c r="F133" s="135" t="s">
        <v>182</v>
      </c>
      <c r="G133" s="147"/>
    </row>
    <row r="134" spans="2:17" ht="192" x14ac:dyDescent="0.2">
      <c r="B134" s="1399" t="s">
        <v>183</v>
      </c>
      <c r="C134" s="148" t="s">
        <v>184</v>
      </c>
      <c r="D134" s="746">
        <v>25</v>
      </c>
      <c r="E134" s="746">
        <v>25</v>
      </c>
      <c r="F134" s="1400">
        <f>+E134+E135+E136</f>
        <v>35</v>
      </c>
      <c r="G134" s="149"/>
    </row>
    <row r="135" spans="2:17" ht="144" x14ac:dyDescent="0.2">
      <c r="B135" s="1399"/>
      <c r="C135" s="148" t="s">
        <v>185</v>
      </c>
      <c r="D135" s="739">
        <v>25</v>
      </c>
      <c r="E135" s="746">
        <v>0</v>
      </c>
      <c r="F135" s="1401"/>
      <c r="G135" s="149"/>
    </row>
    <row r="136" spans="2:17" ht="120" x14ac:dyDescent="0.2">
      <c r="B136" s="1399"/>
      <c r="C136" s="148" t="s">
        <v>186</v>
      </c>
      <c r="D136" s="746">
        <v>10</v>
      </c>
      <c r="E136" s="746">
        <v>10</v>
      </c>
      <c r="F136" s="1402"/>
      <c r="G136" s="149"/>
    </row>
    <row r="137" spans="2:17" x14ac:dyDescent="0.25">
      <c r="C137"/>
    </row>
    <row r="140" spans="2:17" x14ac:dyDescent="0.25">
      <c r="B140" s="39" t="s">
        <v>187</v>
      </c>
    </row>
    <row r="143" spans="2:17" ht="30" x14ac:dyDescent="0.25">
      <c r="B143" s="40" t="s">
        <v>19</v>
      </c>
      <c r="C143" s="40" t="s">
        <v>28</v>
      </c>
      <c r="D143" s="42" t="s">
        <v>29</v>
      </c>
      <c r="E143" s="42" t="s">
        <v>30</v>
      </c>
    </row>
    <row r="144" spans="2:17" ht="42.75" x14ac:dyDescent="0.25">
      <c r="B144" s="43" t="s">
        <v>188</v>
      </c>
      <c r="C144" s="813">
        <v>40</v>
      </c>
      <c r="D144" s="746">
        <v>40</v>
      </c>
      <c r="E144" s="1403">
        <f>+D144+D145</f>
        <v>75</v>
      </c>
    </row>
    <row r="145" spans="2:5" ht="71.25" x14ac:dyDescent="0.25">
      <c r="B145" s="43" t="s">
        <v>189</v>
      </c>
      <c r="C145" s="813">
        <v>60</v>
      </c>
      <c r="D145" s="746">
        <f>+F134</f>
        <v>35</v>
      </c>
      <c r="E145" s="1404"/>
    </row>
  </sheetData>
  <mergeCells count="66">
    <mergeCell ref="B134:B136"/>
    <mergeCell ref="F134:F136"/>
    <mergeCell ref="E144:E145"/>
    <mergeCell ref="H123:H128"/>
    <mergeCell ref="M123:M128"/>
    <mergeCell ref="B123:B128"/>
    <mergeCell ref="E112:E114"/>
    <mergeCell ref="B117:N117"/>
    <mergeCell ref="J119:L119"/>
    <mergeCell ref="I120:I122"/>
    <mergeCell ref="P129:Q129"/>
    <mergeCell ref="N123:N128"/>
    <mergeCell ref="O123:O128"/>
    <mergeCell ref="P123:Q128"/>
    <mergeCell ref="C123:C128"/>
    <mergeCell ref="D123:D128"/>
    <mergeCell ref="E123:E128"/>
    <mergeCell ref="F123:F128"/>
    <mergeCell ref="G123:G128"/>
    <mergeCell ref="B73:N73"/>
    <mergeCell ref="J75:L75"/>
    <mergeCell ref="C10:E10"/>
    <mergeCell ref="B14:C21"/>
    <mergeCell ref="B22:C22"/>
    <mergeCell ref="E40:E41"/>
    <mergeCell ref="O63:P63"/>
    <mergeCell ref="B2:P2"/>
    <mergeCell ref="B4:P4"/>
    <mergeCell ref="C6:N6"/>
    <mergeCell ref="C7:N7"/>
    <mergeCell ref="C8:N8"/>
    <mergeCell ref="M45:N45"/>
    <mergeCell ref="B54:B55"/>
    <mergeCell ref="C54:C55"/>
    <mergeCell ref="D54:E54"/>
    <mergeCell ref="C58:N58"/>
    <mergeCell ref="B60:N60"/>
    <mergeCell ref="C9:N9"/>
    <mergeCell ref="O64:P64"/>
    <mergeCell ref="O65:P65"/>
    <mergeCell ref="P75:Q75"/>
    <mergeCell ref="P76:Q76"/>
    <mergeCell ref="P77:Q77"/>
    <mergeCell ref="O66:P66"/>
    <mergeCell ref="O67:P67"/>
    <mergeCell ref="D88:E88"/>
    <mergeCell ref="B91:P91"/>
    <mergeCell ref="P78:Q78"/>
    <mergeCell ref="B120:B122"/>
    <mergeCell ref="C120:C122"/>
    <mergeCell ref="D120:D122"/>
    <mergeCell ref="E120:E122"/>
    <mergeCell ref="F120:F122"/>
    <mergeCell ref="G120:G122"/>
    <mergeCell ref="H120:H122"/>
    <mergeCell ref="P80:Q80"/>
    <mergeCell ref="P81:Q81"/>
    <mergeCell ref="B84:N84"/>
    <mergeCell ref="D87:E87"/>
    <mergeCell ref="P119:Q119"/>
    <mergeCell ref="B94:N94"/>
    <mergeCell ref="M120:M122"/>
    <mergeCell ref="N120:N122"/>
    <mergeCell ref="O120:O122"/>
    <mergeCell ref="P120:Q122"/>
    <mergeCell ref="P79:Q79"/>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65</vt:i4>
      </vt:variant>
    </vt:vector>
  </HeadingPairs>
  <TitlesOfParts>
    <vt:vector size="65" baseType="lpstr">
      <vt:lpstr>Renacer Social N. 1</vt:lpstr>
      <vt:lpstr>Liceo de la Sabana N. 2</vt:lpstr>
      <vt:lpstr>Liceo de la Sabana N. 3</vt:lpstr>
      <vt:lpstr>Fund. Siglo XXI N. 4</vt:lpstr>
      <vt:lpstr>Fundacion Prosocial N. 5</vt:lpstr>
      <vt:lpstr>El Paraiso N. 6</vt:lpstr>
      <vt:lpstr>Semillas de amor N. 7</vt:lpstr>
      <vt:lpstr>Talentos N. 8</vt:lpstr>
      <vt:lpstr>Fundescol N. 9</vt:lpstr>
      <vt:lpstr>Fund. Educativa Sn Jorge N. 10</vt:lpstr>
      <vt:lpstr>Infancia Unidos N. 11</vt:lpstr>
      <vt:lpstr>Apsefacom 12</vt:lpstr>
      <vt:lpstr>Apsefacom 13</vt:lpstr>
      <vt:lpstr>Enlace 14</vt:lpstr>
      <vt:lpstr>Infancia Sucreña  15</vt:lpstr>
      <vt:lpstr>Fund Enalace N 16</vt:lpstr>
      <vt:lpstr> Ataloe 17</vt:lpstr>
      <vt:lpstr>CORPRACION UNIVERSAL 18</vt:lpstr>
      <vt:lpstr>UT SEMILLAS DE AMOR 2 -19</vt:lpstr>
      <vt:lpstr>FUNVEAMYDES 20 </vt:lpstr>
      <vt:lpstr>Proyecto de Vida 22</vt:lpstr>
      <vt:lpstr>Surgir 23</vt:lpstr>
      <vt:lpstr>El Rosario 24</vt:lpstr>
      <vt:lpstr>Niños Sociales 25</vt:lpstr>
      <vt:lpstr>Plenitud 26</vt:lpstr>
      <vt:lpstr>Tolu Firme 27</vt:lpstr>
      <vt:lpstr>Tiempos de Paz 28</vt:lpstr>
      <vt:lpstr>Tiempos de Paz 29</vt:lpstr>
      <vt:lpstr>Funides 30</vt:lpstr>
      <vt:lpstr>21 final</vt:lpstr>
      <vt:lpstr>Barrio Adentro 32</vt:lpstr>
      <vt:lpstr>Conatrupaz 34</vt:lpstr>
      <vt:lpstr>APROCO 31</vt:lpstr>
      <vt:lpstr>UT SEMILLAS DE AMOR 33</vt:lpstr>
      <vt:lpstr>PI de Sucre 35</vt:lpstr>
      <vt:lpstr>PI de Secre 36</vt:lpstr>
      <vt:lpstr>Enlace 37</vt:lpstr>
      <vt:lpstr>Comfasucre 38 - 6</vt:lpstr>
      <vt:lpstr>Comfasucre 38 - 2</vt:lpstr>
      <vt:lpstr>Comfasucre 38 - 3</vt:lpstr>
      <vt:lpstr>Corpodia 39</vt:lpstr>
      <vt:lpstr>San Jorge 40</vt:lpstr>
      <vt:lpstr>Creciendo Juntos 41 - 8</vt:lpstr>
      <vt:lpstr>Creciendo Juntos 41 - 22</vt:lpstr>
      <vt:lpstr>San Benito 46</vt:lpstr>
      <vt:lpstr>AMIGOS UNIDOS DE CORAZON 42</vt:lpstr>
      <vt:lpstr>UT NUEVA ESPERANZA 43</vt:lpstr>
      <vt:lpstr>AUTONOMA DE COLOBIA 47</vt:lpstr>
      <vt:lpstr>LA ESPERANZA 48</vt:lpstr>
      <vt:lpstr>Semillas de Amor 44</vt:lpstr>
      <vt:lpstr>San Onofre 45</vt:lpstr>
      <vt:lpstr>Unidos por el Bienestar 50</vt:lpstr>
      <vt:lpstr>MIGUEL CERVANTES 49 </vt:lpstr>
      <vt:lpstr>FUNDESOCIAL 51</vt:lpstr>
      <vt:lpstr>FUNDIMUR 52 - 23</vt:lpstr>
      <vt:lpstr>FUNDIMUR 52 - 25</vt:lpstr>
      <vt:lpstr>PROSPERAR 53</vt:lpstr>
      <vt:lpstr>La Luz 55 - 2</vt:lpstr>
      <vt:lpstr>La Luz 55 - 26</vt:lpstr>
      <vt:lpstr>La Luz 56</vt:lpstr>
      <vt:lpstr>Por un mejor país 57</vt:lpstr>
      <vt:lpstr>CRECER CON ARMONIA 58</vt:lpstr>
      <vt:lpstr>Funbico 59</vt:lpstr>
      <vt:lpstr>Primeros Pasos 60</vt:lpstr>
      <vt:lpstr>54 FUNTOCOL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Ines Garcia Marroquin</dc:creator>
  <cp:lastModifiedBy>ICBF</cp:lastModifiedBy>
  <cp:lastPrinted>2014-12-13T01:03:25Z</cp:lastPrinted>
  <dcterms:created xsi:type="dcterms:W3CDTF">2014-12-11T04:30:20Z</dcterms:created>
  <dcterms:modified xsi:type="dcterms:W3CDTF">2014-12-13T01:05:08Z</dcterms:modified>
</cp:coreProperties>
</file>